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ICOM\ICOM-COMMUN\ADMINISTRATION\ALTERNANCE - FC - MODULES COURTS\KIT ALTERNANCE ET MATRICES BUDGETAIRES\2023-2024_ALTERNANCE-FC\ALT-2023_MODE\"/>
    </mc:Choice>
  </mc:AlternateContent>
  <xr:revisionPtr revIDLastSave="0" documentId="13_ncr:1_{2E39B832-7174-4D0A-8BBE-B4009AADCC10}" xr6:coauthVersionLast="36" xr6:coauthVersionMax="47" xr10:uidLastSave="{00000000-0000-0000-0000-000000000000}"/>
  <bookViews>
    <workbookView xWindow="0" yWindow="0" windowWidth="28800" windowHeight="11685" xr2:uid="{CAF0FE5A-8BD1-4DEC-9655-6640A5F17F75}"/>
  </bookViews>
  <sheets>
    <sheet name="annexe financière" sheetId="1" r:id="rId1"/>
  </sheets>
  <definedNames>
    <definedName name="_xlnm.Print_Area" localSheetId="0">'annexe financière'!$A$1:$H$78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H30" i="1" l="1"/>
  <c r="E30" i="1"/>
  <c r="H34" i="1" l="1"/>
  <c r="H54" i="1" l="1"/>
  <c r="H25" i="1"/>
  <c r="C25" i="1" l="1"/>
  <c r="E14" i="1"/>
  <c r="H14" i="1" s="1"/>
  <c r="E13" i="1"/>
  <c r="H13" i="1" s="1"/>
  <c r="E39" i="1"/>
  <c r="E37" i="1"/>
  <c r="E36" i="1"/>
  <c r="E34" i="1"/>
  <c r="H31" i="1"/>
  <c r="E29" i="1"/>
  <c r="G58" i="1" l="1"/>
  <c r="H57" i="1"/>
  <c r="H56" i="1"/>
  <c r="H55" i="1"/>
  <c r="E52" i="1"/>
  <c r="G45" i="1"/>
  <c r="G48" i="1"/>
  <c r="G51" i="1"/>
  <c r="H50" i="1"/>
  <c r="H47" i="1"/>
  <c r="H44" i="1"/>
  <c r="G40" i="1"/>
  <c r="H39" i="1"/>
  <c r="G37" i="1"/>
  <c r="H36" i="1"/>
  <c r="H33" i="1"/>
  <c r="H29" i="1"/>
  <c r="E41" i="1"/>
  <c r="E26" i="1"/>
  <c r="H20" i="1"/>
  <c r="G20" i="1"/>
  <c r="E20" i="1"/>
  <c r="C20" i="1"/>
  <c r="H10" i="1"/>
  <c r="G10" i="1"/>
  <c r="A10" i="1"/>
  <c r="H62" i="1" l="1"/>
  <c r="G62" i="1"/>
  <c r="E62" i="1"/>
  <c r="E64" i="1" l="1"/>
  <c r="H65" i="1" s="1"/>
  <c r="H67" i="1" s="1"/>
  <c r="G65" i="1"/>
  <c r="G67" i="1" s="1"/>
</calcChain>
</file>

<file path=xl/sharedStrings.xml><?xml version="1.0" encoding="utf-8"?>
<sst xmlns="http://schemas.openxmlformats.org/spreadsheetml/2006/main" count="77" uniqueCount="64">
  <si>
    <t>ANNEXE FINANCIERE
à la convention signée entre :</t>
  </si>
  <si>
    <t>Université Lumière Lyon 2</t>
  </si>
  <si>
    <t>données à saisir manuellement :</t>
  </si>
  <si>
    <t>Maya Campus</t>
  </si>
  <si>
    <t>partenaire</t>
  </si>
  <si>
    <t xml:space="preserve"> LYON2</t>
  </si>
  <si>
    <t>Licence Professionnelle</t>
  </si>
  <si>
    <t>Métiers de la Mode</t>
  </si>
  <si>
    <t>Parcours</t>
  </si>
  <si>
    <t>Année universitaire</t>
  </si>
  <si>
    <t>2023 /</t>
  </si>
  <si>
    <t>Reversements aux établissements</t>
  </si>
  <si>
    <t>1 - Produits</t>
  </si>
  <si>
    <t>Tarif</t>
  </si>
  <si>
    <t>Nombre</t>
  </si>
  <si>
    <t>taux d'absentéisme</t>
  </si>
  <si>
    <t xml:space="preserve">Contrats de professionnalisation </t>
  </si>
  <si>
    <t>Contrats d'apprentissage (OPCO)</t>
  </si>
  <si>
    <t>Contrats d'apprentissage (Collectivité)</t>
  </si>
  <si>
    <t>Formation continue (individuel)</t>
  </si>
  <si>
    <t>Formation initiale scolaire</t>
  </si>
  <si>
    <t>-</t>
  </si>
  <si>
    <t>Formation continue (CIF)</t>
  </si>
  <si>
    <t xml:space="preserve">Total Produits </t>
  </si>
  <si>
    <t>Total</t>
  </si>
  <si>
    <t>2. Charges</t>
  </si>
  <si>
    <t xml:space="preserve">2.0. Prélèvement </t>
  </si>
  <si>
    <t>Services de l'Université / Inscription à l'université</t>
  </si>
  <si>
    <t>2.1. Charges de personnel</t>
  </si>
  <si>
    <t>Enseignement disciplinaire</t>
  </si>
  <si>
    <t>HETD</t>
  </si>
  <si>
    <t xml:space="preserve">   Université</t>
  </si>
  <si>
    <t>880 heures vacataires</t>
  </si>
  <si>
    <t xml:space="preserve">   Partenaire</t>
  </si>
  <si>
    <t>Accompagnement de projet</t>
  </si>
  <si>
    <t>141 heures vacataires</t>
  </si>
  <si>
    <t>Suivi - Tutorat - Soutenance</t>
  </si>
  <si>
    <t>192 heures de suivi et soutenances</t>
  </si>
  <si>
    <t>Responsabilité diplôme</t>
  </si>
  <si>
    <t>2.2. Autres charges directes de fonctionnement</t>
  </si>
  <si>
    <t>frais pédagogiques</t>
  </si>
  <si>
    <t xml:space="preserve">  Université</t>
  </si>
  <si>
    <t xml:space="preserve">  Partenaire</t>
  </si>
  <si>
    <t>prestations externalisées</t>
  </si>
  <si>
    <t>frais de déplacement</t>
  </si>
  <si>
    <t xml:space="preserve"> </t>
  </si>
  <si>
    <t>2.3. Charges centrales et communes</t>
  </si>
  <si>
    <t>Université</t>
  </si>
  <si>
    <t xml:space="preserve">   Formation</t>
  </si>
  <si>
    <t xml:space="preserve">   Etablissement</t>
  </si>
  <si>
    <t xml:space="preserve">   CFA</t>
  </si>
  <si>
    <t>Partenaire</t>
  </si>
  <si>
    <t>Total Charges</t>
  </si>
  <si>
    <t>Solde</t>
  </si>
  <si>
    <t>Balance :</t>
  </si>
  <si>
    <t xml:space="preserve">Montant à facturer en fin de période à l'établissement partenaire : </t>
  </si>
  <si>
    <t>Mise à jour le</t>
  </si>
  <si>
    <t>La Présidente de L'Université LYON2</t>
  </si>
  <si>
    <t>Le Directeur de Maya Campus</t>
  </si>
  <si>
    <t>Mme Nathalie DOMPNIER</t>
  </si>
  <si>
    <t>Mr &lt;Prenom NOM&gt;</t>
  </si>
  <si>
    <t xml:space="preserve">   Université (titulaires)</t>
  </si>
  <si>
    <t xml:space="preserve">   Université (vacataires)</t>
  </si>
  <si>
    <t>Evenement LP Challenge des jeunes talents de la mode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</si>
</sst>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#,##0&quot; €&quot;;\-#,##0&quot; €&quot;"/>
    <numFmt numFmtId="165" formatCode="#,##0&quot; €&quot;"/>
    <numFmt numFmtId="166" formatCode="_-* #,##0.0\ &quot;€&quot;_-;\-* #,##0.0\ &quot;€&quot;_-;_-* &quot;-&quot;??\ &quot;€&quot;_-;_-@_-"/>
    <numFmt numFmtId="167" formatCode="_-* #,##0\ &quot;€&quot;_-;\-* #,##0\ &quot;€&quot;_-;_-* &quot;-&quot;??\ &quot;€&quot;_-;_-@_-"/>
    <numFmt numFmtId="168" formatCode="#,##0\ [$€-1]"/>
    <numFmt numFmtId="169" formatCode="#,##0.00\ [$€-1]"/>
    <numFmt numFmtId="170" formatCode="#,##0\ &quot;€&quot;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rgb="FF0070C0"/>
      <name val="Arial"/>
      <family val="2"/>
    </font>
    <font>
      <sz val="10"/>
      <color rgb="FF00B05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i/>
      <sz val="10"/>
      <name val="Calibri"/>
      <family val="2"/>
      <scheme val="minor"/>
    </font>
    <font>
      <b/>
      <i/>
      <sz val="10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i/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E842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DC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ECFF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2">
    <xf numFmtId="0" fontId="0" fillId="0" borderId="0" xfId="0"/>
    <xf numFmtId="0" fontId="2" fillId="0" borderId="0" xfId="2" applyFont="1" applyAlignment="1">
      <alignment horizontal="center" vertical="center"/>
    </xf>
    <xf numFmtId="0" fontId="1" fillId="0" borderId="0" xfId="2" applyAlignment="1">
      <alignment vertical="center"/>
    </xf>
    <xf numFmtId="0" fontId="4" fillId="0" borderId="0" xfId="2" applyFont="1" applyAlignment="1">
      <alignment vertical="center"/>
    </xf>
    <xf numFmtId="0" fontId="1" fillId="4" borderId="0" xfId="2" applyFill="1" applyAlignment="1">
      <alignment horizontal="center" vertical="center"/>
    </xf>
    <xf numFmtId="0" fontId="1" fillId="5" borderId="0" xfId="2" applyFill="1" applyAlignment="1">
      <alignment horizontal="center" vertical="center"/>
    </xf>
    <xf numFmtId="0" fontId="5" fillId="0" borderId="0" xfId="2" applyFont="1" applyAlignment="1">
      <alignment vertical="center"/>
    </xf>
    <xf numFmtId="3" fontId="3" fillId="3" borderId="0" xfId="2" applyNumberFormat="1" applyFont="1" applyFill="1" applyAlignment="1" applyProtection="1">
      <alignment horizontal="right" vertical="center"/>
      <protection locked="0"/>
    </xf>
    <xf numFmtId="0" fontId="3" fillId="3" borderId="0" xfId="2" applyFont="1" applyFill="1" applyAlignment="1" applyProtection="1">
      <alignment horizontal="left" vertical="center"/>
      <protection locked="0"/>
    </xf>
    <xf numFmtId="0" fontId="1" fillId="3" borderId="0" xfId="2" applyFill="1" applyAlignment="1">
      <alignment vertical="center"/>
    </xf>
    <xf numFmtId="0" fontId="1" fillId="3" borderId="0" xfId="2" applyFill="1" applyAlignment="1">
      <alignment horizontal="center" vertical="center"/>
    </xf>
    <xf numFmtId="0" fontId="7" fillId="3" borderId="0" xfId="2" applyFont="1" applyFill="1" applyAlignment="1">
      <alignment horizontal="right" vertical="center"/>
    </xf>
    <xf numFmtId="0" fontId="6" fillId="0" borderId="0" xfId="2" applyFont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1" fillId="0" borderId="10" xfId="2" applyBorder="1" applyAlignment="1">
      <alignment horizontal="center" vertical="center"/>
    </xf>
    <xf numFmtId="0" fontId="1" fillId="0" borderId="11" xfId="2" applyBorder="1" applyAlignment="1">
      <alignment horizontal="center" vertical="center"/>
    </xf>
    <xf numFmtId="0" fontId="1" fillId="0" borderId="12" xfId="2" applyBorder="1" applyAlignment="1">
      <alignment horizontal="center" vertical="center" textRotation="90"/>
    </xf>
    <xf numFmtId="3" fontId="1" fillId="0" borderId="13" xfId="2" applyNumberFormat="1" applyBorder="1" applyAlignment="1">
      <alignment horizontal="center" vertical="center" textRotation="90" wrapText="1"/>
    </xf>
    <xf numFmtId="0" fontId="1" fillId="0" borderId="0" xfId="2" applyAlignment="1">
      <alignment horizontal="center" vertical="center" textRotation="90"/>
    </xf>
    <xf numFmtId="0" fontId="6" fillId="0" borderId="14" xfId="2" applyFont="1" applyBorder="1" applyAlignment="1">
      <alignment vertical="center"/>
    </xf>
    <xf numFmtId="0" fontId="1" fillId="0" borderId="15" xfId="2" applyBorder="1" applyAlignment="1">
      <alignment horizontal="center" vertical="center"/>
    </xf>
    <xf numFmtId="0" fontId="1" fillId="0" borderId="15" xfId="2" applyBorder="1" applyAlignment="1">
      <alignment horizontal="center" vertical="center" wrapText="1"/>
    </xf>
    <xf numFmtId="0" fontId="1" fillId="0" borderId="16" xfId="2" applyBorder="1" applyAlignment="1">
      <alignment vertical="center"/>
    </xf>
    <xf numFmtId="0" fontId="1" fillId="0" borderId="17" xfId="2" applyBorder="1" applyAlignment="1">
      <alignment horizontal="center" vertical="center"/>
    </xf>
    <xf numFmtId="0" fontId="1" fillId="0" borderId="17" xfId="2" applyBorder="1" applyAlignment="1">
      <alignment vertical="center"/>
    </xf>
    <xf numFmtId="165" fontId="1" fillId="0" borderId="17" xfId="2" applyNumberFormat="1" applyBorder="1" applyAlignment="1">
      <alignment vertical="center"/>
    </xf>
    <xf numFmtId="165" fontId="1" fillId="0" borderId="0" xfId="2" applyNumberFormat="1" applyAlignment="1">
      <alignment vertical="center"/>
    </xf>
    <xf numFmtId="165" fontId="1" fillId="3" borderId="17" xfId="2" applyNumberFormat="1" applyFill="1" applyBorder="1" applyAlignment="1">
      <alignment vertical="center"/>
    </xf>
    <xf numFmtId="165" fontId="1" fillId="3" borderId="18" xfId="2" applyNumberFormat="1" applyFill="1" applyBorder="1" applyAlignment="1">
      <alignment vertical="center"/>
    </xf>
    <xf numFmtId="0" fontId="1" fillId="3" borderId="19" xfId="2" applyFill="1" applyBorder="1" applyAlignment="1">
      <alignment vertical="center"/>
    </xf>
    <xf numFmtId="0" fontId="9" fillId="3" borderId="0" xfId="2" applyFont="1" applyFill="1" applyAlignment="1">
      <alignment vertical="center"/>
    </xf>
    <xf numFmtId="165" fontId="8" fillId="3" borderId="20" xfId="2" applyNumberFormat="1" applyFont="1" applyFill="1" applyBorder="1" applyAlignment="1">
      <alignment vertical="center"/>
    </xf>
    <xf numFmtId="165" fontId="7" fillId="0" borderId="0" xfId="2" applyNumberFormat="1" applyFont="1" applyAlignment="1">
      <alignment vertical="center"/>
    </xf>
    <xf numFmtId="165" fontId="1" fillId="3" borderId="2" xfId="2" applyNumberFormat="1" applyFill="1" applyBorder="1" applyAlignment="1">
      <alignment vertical="center"/>
    </xf>
    <xf numFmtId="0" fontId="1" fillId="3" borderId="2" xfId="2" applyFill="1" applyBorder="1" applyAlignment="1">
      <alignment vertical="center"/>
    </xf>
    <xf numFmtId="0" fontId="6" fillId="3" borderId="9" xfId="2" applyFont="1" applyFill="1" applyBorder="1" applyAlignment="1">
      <alignment vertical="center"/>
    </xf>
    <xf numFmtId="0" fontId="1" fillId="3" borderId="12" xfId="2" applyFill="1" applyBorder="1" applyAlignment="1">
      <alignment vertical="center"/>
    </xf>
    <xf numFmtId="166" fontId="0" fillId="0" borderId="0" xfId="3" applyNumberFormat="1" applyFont="1" applyFill="1" applyBorder="1" applyAlignment="1">
      <alignment vertical="center"/>
    </xf>
    <xf numFmtId="0" fontId="7" fillId="3" borderId="21" xfId="2" applyFont="1" applyFill="1" applyBorder="1" applyAlignment="1">
      <alignment vertical="center"/>
    </xf>
    <xf numFmtId="0" fontId="1" fillId="0" borderId="0" xfId="2" applyAlignment="1">
      <alignment horizontal="center" vertical="center"/>
    </xf>
    <xf numFmtId="0" fontId="1" fillId="3" borderId="22" xfId="2" applyFill="1" applyBorder="1" applyAlignment="1">
      <alignment vertical="center"/>
    </xf>
    <xf numFmtId="165" fontId="1" fillId="3" borderId="22" xfId="2" applyNumberFormat="1" applyFill="1" applyBorder="1" applyAlignment="1">
      <alignment vertical="center"/>
    </xf>
    <xf numFmtId="0" fontId="10" fillId="3" borderId="21" xfId="2" applyFont="1" applyFill="1" applyBorder="1" applyAlignment="1">
      <alignment vertical="center"/>
    </xf>
    <xf numFmtId="167" fontId="0" fillId="0" borderId="0" xfId="3" applyNumberFormat="1" applyFont="1" applyFill="1" applyBorder="1" applyAlignment="1">
      <alignment vertical="center"/>
    </xf>
    <xf numFmtId="0" fontId="1" fillId="3" borderId="21" xfId="2" applyFill="1" applyBorder="1" applyAlignment="1">
      <alignment vertical="center"/>
    </xf>
    <xf numFmtId="168" fontId="7" fillId="3" borderId="22" xfId="2" applyNumberFormat="1" applyFont="1" applyFill="1" applyBorder="1" applyAlignment="1">
      <alignment vertical="center"/>
    </xf>
    <xf numFmtId="9" fontId="0" fillId="0" borderId="0" xfId="5" applyFont="1" applyAlignment="1">
      <alignment vertical="center"/>
    </xf>
    <xf numFmtId="0" fontId="11" fillId="3" borderId="21" xfId="2" applyFont="1" applyFill="1" applyBorder="1" applyAlignment="1">
      <alignment vertical="center"/>
    </xf>
    <xf numFmtId="168" fontId="1" fillId="3" borderId="22" xfId="2" applyNumberFormat="1" applyFill="1" applyBorder="1" applyAlignment="1">
      <alignment vertical="center"/>
    </xf>
    <xf numFmtId="168" fontId="1" fillId="6" borderId="22" xfId="2" applyNumberFormat="1" applyFill="1" applyBorder="1" applyAlignment="1">
      <alignment vertical="center"/>
    </xf>
    <xf numFmtId="168" fontId="1" fillId="3" borderId="22" xfId="2" applyNumberFormat="1" applyFill="1" applyBorder="1" applyAlignment="1">
      <alignment horizontal="right" vertical="center"/>
    </xf>
    <xf numFmtId="168" fontId="1" fillId="4" borderId="22" xfId="2" applyNumberFormat="1" applyFill="1" applyBorder="1" applyAlignment="1">
      <alignment horizontal="right" vertical="center"/>
    </xf>
    <xf numFmtId="167" fontId="7" fillId="3" borderId="17" xfId="3" applyNumberFormat="1" applyFont="1" applyFill="1" applyBorder="1" applyAlignment="1">
      <alignment horizontal="right" vertical="center"/>
    </xf>
    <xf numFmtId="167" fontId="7" fillId="0" borderId="0" xfId="3" applyNumberFormat="1" applyFont="1" applyFill="1" applyBorder="1" applyAlignment="1">
      <alignment horizontal="right" vertical="center"/>
    </xf>
    <xf numFmtId="0" fontId="10" fillId="0" borderId="21" xfId="2" applyFont="1" applyBorder="1" applyAlignment="1">
      <alignment vertical="center"/>
    </xf>
    <xf numFmtId="168" fontId="1" fillId="4" borderId="22" xfId="2" applyNumberFormat="1" applyFill="1" applyBorder="1" applyAlignment="1">
      <alignment vertical="center"/>
    </xf>
    <xf numFmtId="168" fontId="1" fillId="0" borderId="22" xfId="2" applyNumberFormat="1" applyBorder="1" applyAlignment="1">
      <alignment vertical="center"/>
    </xf>
    <xf numFmtId="0" fontId="1" fillId="3" borderId="23" xfId="2" applyFill="1" applyBorder="1" applyAlignment="1">
      <alignment vertical="center"/>
    </xf>
    <xf numFmtId="0" fontId="1" fillId="3" borderId="24" xfId="2" applyFill="1" applyBorder="1" applyAlignment="1">
      <alignment horizontal="center" vertical="center"/>
    </xf>
    <xf numFmtId="0" fontId="7" fillId="3" borderId="24" xfId="2" applyFont="1" applyFill="1" applyBorder="1" applyAlignment="1">
      <alignment horizontal="center" vertical="center"/>
    </xf>
    <xf numFmtId="170" fontId="7" fillId="3" borderId="25" xfId="2" applyNumberFormat="1" applyFont="1" applyFill="1" applyBorder="1" applyAlignment="1">
      <alignment horizontal="right" vertical="center"/>
    </xf>
    <xf numFmtId="167" fontId="7" fillId="3" borderId="18" xfId="3" applyNumberFormat="1" applyFont="1" applyFill="1" applyBorder="1" applyAlignment="1">
      <alignment vertical="center"/>
    </xf>
    <xf numFmtId="167" fontId="7" fillId="3" borderId="26" xfId="3" applyNumberFormat="1" applyFont="1" applyFill="1" applyBorder="1" applyAlignment="1">
      <alignment vertical="center"/>
    </xf>
    <xf numFmtId="167" fontId="7" fillId="0" borderId="0" xfId="3" applyNumberFormat="1" applyFont="1" applyFill="1" applyBorder="1" applyAlignment="1">
      <alignment vertical="center"/>
    </xf>
    <xf numFmtId="10" fontId="0" fillId="0" borderId="0" xfId="5" applyNumberFormat="1" applyFont="1" applyAlignment="1">
      <alignment vertical="center"/>
    </xf>
    <xf numFmtId="167" fontId="0" fillId="3" borderId="7" xfId="3" applyNumberFormat="1" applyFont="1" applyFill="1" applyBorder="1" applyAlignment="1">
      <alignment vertical="center"/>
    </xf>
    <xf numFmtId="167" fontId="8" fillId="3" borderId="27" xfId="3" applyNumberFormat="1" applyFont="1" applyFill="1" applyBorder="1" applyAlignment="1">
      <alignment horizontal="center" vertical="center"/>
    </xf>
    <xf numFmtId="167" fontId="7" fillId="0" borderId="0" xfId="3" applyNumberFormat="1" applyFont="1" applyFill="1" applyBorder="1" applyAlignment="1">
      <alignment horizontal="center" vertical="center"/>
    </xf>
    <xf numFmtId="167" fontId="7" fillId="3" borderId="0" xfId="3" applyNumberFormat="1" applyFont="1" applyFill="1" applyAlignment="1">
      <alignment vertical="center"/>
    </xf>
    <xf numFmtId="167" fontId="0" fillId="3" borderId="0" xfId="3" applyNumberFormat="1" applyFont="1" applyFill="1" applyAlignment="1">
      <alignment vertical="center"/>
    </xf>
    <xf numFmtId="167" fontId="0" fillId="0" borderId="0" xfId="3" applyNumberFormat="1" applyFont="1" applyFill="1" applyAlignment="1">
      <alignment vertical="center"/>
    </xf>
    <xf numFmtId="167" fontId="12" fillId="3" borderId="0" xfId="3" applyNumberFormat="1" applyFont="1" applyFill="1" applyAlignment="1">
      <alignment horizontal="center" vertical="center"/>
    </xf>
    <xf numFmtId="167" fontId="12" fillId="3" borderId="0" xfId="3" applyNumberFormat="1" applyFont="1" applyFill="1" applyAlignment="1">
      <alignment vertical="center"/>
    </xf>
    <xf numFmtId="0" fontId="12" fillId="3" borderId="0" xfId="2" applyFont="1" applyFill="1" applyAlignment="1">
      <alignment vertical="center"/>
    </xf>
    <xf numFmtId="0" fontId="12" fillId="3" borderId="0" xfId="2" applyFont="1" applyFill="1" applyAlignment="1">
      <alignment horizontal="center" vertical="center"/>
    </xf>
    <xf numFmtId="167" fontId="12" fillId="3" borderId="0" xfId="3" applyNumberFormat="1" applyFont="1" applyFill="1" applyAlignment="1">
      <alignment horizontal="right" vertical="center"/>
    </xf>
    <xf numFmtId="167" fontId="12" fillId="0" borderId="0" xfId="3" applyNumberFormat="1" applyFont="1" applyFill="1" applyAlignment="1">
      <alignment vertical="center"/>
    </xf>
    <xf numFmtId="0" fontId="12" fillId="0" borderId="0" xfId="2" applyFont="1" applyAlignment="1">
      <alignment vertical="center"/>
    </xf>
    <xf numFmtId="0" fontId="1" fillId="3" borderId="0" xfId="2" applyFill="1" applyAlignment="1">
      <alignment horizontal="right" vertical="center"/>
    </xf>
    <xf numFmtId="0" fontId="7" fillId="3" borderId="0" xfId="2" applyFont="1" applyFill="1" applyAlignment="1">
      <alignment vertical="center"/>
    </xf>
    <xf numFmtId="0" fontId="7" fillId="3" borderId="0" xfId="2" applyFont="1" applyFill="1" applyAlignment="1">
      <alignment horizontal="center" vertical="center"/>
    </xf>
    <xf numFmtId="167" fontId="7" fillId="3" borderId="28" xfId="3" applyNumberFormat="1" applyFont="1" applyFill="1" applyBorder="1" applyAlignment="1">
      <alignment horizontal="center" vertical="center"/>
    </xf>
    <xf numFmtId="167" fontId="7" fillId="3" borderId="29" xfId="3" applyNumberFormat="1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167" fontId="7" fillId="3" borderId="0" xfId="3" applyNumberFormat="1" applyFont="1" applyFill="1" applyBorder="1" applyAlignment="1">
      <alignment horizontal="center" vertical="center"/>
    </xf>
    <xf numFmtId="167" fontId="7" fillId="3" borderId="0" xfId="3" applyNumberFormat="1" applyFont="1" applyFill="1" applyBorder="1" applyAlignment="1">
      <alignment vertical="center"/>
    </xf>
    <xf numFmtId="0" fontId="11" fillId="3" borderId="0" xfId="2" applyFont="1" applyFill="1" applyAlignment="1">
      <alignment horizontal="right" vertical="center"/>
    </xf>
    <xf numFmtId="14" fontId="11" fillId="3" borderId="0" xfId="2" applyNumberFormat="1" applyFont="1" applyFill="1" applyAlignment="1">
      <alignment horizontal="left" vertical="center"/>
    </xf>
    <xf numFmtId="0" fontId="13" fillId="3" borderId="0" xfId="2" applyFont="1" applyFill="1" applyAlignment="1">
      <alignment horizontal="center" vertical="center"/>
    </xf>
    <xf numFmtId="0" fontId="13" fillId="3" borderId="0" xfId="2" applyFont="1" applyFill="1" applyAlignment="1">
      <alignment vertical="center"/>
    </xf>
    <xf numFmtId="0" fontId="13" fillId="0" borderId="0" xfId="2" applyFont="1" applyAlignment="1">
      <alignment vertical="center"/>
    </xf>
    <xf numFmtId="0" fontId="14" fillId="3" borderId="0" xfId="2" applyFont="1" applyFill="1" applyAlignment="1">
      <alignment vertical="center"/>
    </xf>
    <xf numFmtId="0" fontId="1" fillId="3" borderId="0" xfId="2" applyFill="1" applyAlignment="1">
      <alignment horizontal="left" vertical="center"/>
    </xf>
    <xf numFmtId="3" fontId="1" fillId="0" borderId="0" xfId="2" applyNumberFormat="1" applyAlignment="1">
      <alignment vertical="center"/>
    </xf>
    <xf numFmtId="0" fontId="1" fillId="0" borderId="0" xfId="2" applyAlignment="1">
      <alignment horizontal="center" vertical="center" wrapText="1"/>
    </xf>
    <xf numFmtId="0" fontId="15" fillId="0" borderId="0" xfId="2" applyFont="1" applyAlignment="1">
      <alignment horizontal="center"/>
    </xf>
    <xf numFmtId="166" fontId="16" fillId="3" borderId="17" xfId="3" applyNumberFormat="1" applyFont="1" applyFill="1" applyBorder="1" applyAlignment="1">
      <alignment vertical="center"/>
    </xf>
    <xf numFmtId="167" fontId="16" fillId="3" borderId="17" xfId="3" applyNumberFormat="1" applyFont="1" applyFill="1" applyBorder="1" applyAlignment="1">
      <alignment vertical="center"/>
    </xf>
    <xf numFmtId="0" fontId="10" fillId="7" borderId="21" xfId="2" applyFont="1" applyFill="1" applyBorder="1" applyAlignment="1">
      <alignment vertical="center"/>
    </xf>
    <xf numFmtId="0" fontId="10" fillId="8" borderId="21" xfId="2" applyFont="1" applyFill="1" applyBorder="1" applyAlignment="1">
      <alignment vertical="center"/>
    </xf>
    <xf numFmtId="0" fontId="10" fillId="9" borderId="21" xfId="2" applyFont="1" applyFill="1" applyBorder="1" applyAlignment="1">
      <alignment vertical="center"/>
    </xf>
    <xf numFmtId="0" fontId="11" fillId="10" borderId="21" xfId="2" applyFont="1" applyFill="1" applyBorder="1" applyAlignment="1">
      <alignment vertical="center"/>
    </xf>
    <xf numFmtId="0" fontId="10" fillId="10" borderId="21" xfId="2" applyFont="1" applyFill="1" applyBorder="1" applyAlignment="1">
      <alignment vertical="center"/>
    </xf>
    <xf numFmtId="0" fontId="17" fillId="9" borderId="21" xfId="2" applyFont="1" applyFill="1" applyBorder="1" applyAlignment="1">
      <alignment vertical="center"/>
    </xf>
    <xf numFmtId="0" fontId="1" fillId="0" borderId="30" xfId="2" applyBorder="1" applyAlignment="1">
      <alignment horizontal="center" vertical="center" textRotation="90" wrapText="1"/>
    </xf>
    <xf numFmtId="0" fontId="1" fillId="0" borderId="31" xfId="2" applyBorder="1" applyAlignment="1">
      <alignment vertical="center"/>
    </xf>
    <xf numFmtId="164" fontId="1" fillId="0" borderId="32" xfId="2" applyNumberFormat="1" applyBorder="1" applyAlignment="1">
      <alignment horizontal="center" vertical="center"/>
    </xf>
    <xf numFmtId="0" fontId="1" fillId="0" borderId="32" xfId="2" applyBorder="1" applyAlignment="1">
      <alignment horizontal="center" vertical="center"/>
    </xf>
    <xf numFmtId="165" fontId="1" fillId="0" borderId="33" xfId="2" applyNumberFormat="1" applyBorder="1" applyAlignment="1">
      <alignment horizontal="right" vertical="center"/>
    </xf>
    <xf numFmtId="164" fontId="1" fillId="5" borderId="32" xfId="2" applyNumberFormat="1" applyFill="1" applyBorder="1" applyAlignment="1">
      <alignment horizontal="right" vertical="center"/>
    </xf>
    <xf numFmtId="9" fontId="1" fillId="0" borderId="32" xfId="2" applyNumberFormat="1" applyBorder="1" applyAlignment="1">
      <alignment horizontal="center" vertical="center"/>
    </xf>
    <xf numFmtId="164" fontId="1" fillId="0" borderId="32" xfId="2" applyNumberFormat="1" applyBorder="1" applyAlignment="1">
      <alignment horizontal="right" vertical="center"/>
    </xf>
    <xf numFmtId="0" fontId="1" fillId="5" borderId="32" xfId="2" applyFill="1" applyBorder="1" applyAlignment="1">
      <alignment horizontal="center" vertical="center"/>
    </xf>
    <xf numFmtId="0" fontId="1" fillId="3" borderId="31" xfId="2" applyFill="1" applyBorder="1" applyAlignment="1">
      <alignment vertical="center"/>
    </xf>
    <xf numFmtId="164" fontId="1" fillId="3" borderId="32" xfId="2" applyNumberFormat="1" applyFill="1" applyBorder="1" applyAlignment="1">
      <alignment horizontal="right" vertical="center"/>
    </xf>
    <xf numFmtId="0" fontId="1" fillId="3" borderId="32" xfId="2" applyFill="1" applyBorder="1" applyAlignment="1">
      <alignment horizontal="center" vertical="center"/>
    </xf>
    <xf numFmtId="9" fontId="1" fillId="3" borderId="32" xfId="1" applyFont="1" applyFill="1" applyBorder="1" applyAlignment="1">
      <alignment horizontal="center" vertical="center"/>
    </xf>
    <xf numFmtId="0" fontId="1" fillId="3" borderId="34" xfId="2" applyFill="1" applyBorder="1" applyAlignment="1">
      <alignment vertical="center"/>
    </xf>
    <xf numFmtId="164" fontId="1" fillId="3" borderId="35" xfId="2" applyNumberFormat="1" applyFill="1" applyBorder="1" applyAlignment="1">
      <alignment horizontal="right" vertical="center"/>
    </xf>
    <xf numFmtId="0" fontId="1" fillId="3" borderId="35" xfId="2" applyFill="1" applyBorder="1" applyAlignment="1">
      <alignment horizontal="center" vertical="center"/>
    </xf>
    <xf numFmtId="0" fontId="1" fillId="3" borderId="35" xfId="2" quotePrefix="1" applyFill="1" applyBorder="1" applyAlignment="1">
      <alignment horizontal="center" vertical="center"/>
    </xf>
    <xf numFmtId="165" fontId="1" fillId="3" borderId="36" xfId="2" applyNumberFormat="1" applyFill="1" applyBorder="1" applyAlignment="1">
      <alignment vertical="center"/>
    </xf>
    <xf numFmtId="0" fontId="1" fillId="3" borderId="37" xfId="2" applyFill="1" applyBorder="1" applyAlignment="1">
      <alignment vertical="center"/>
    </xf>
    <xf numFmtId="164" fontId="1" fillId="5" borderId="38" xfId="2" applyNumberFormat="1" applyFill="1" applyBorder="1" applyAlignment="1">
      <alignment horizontal="right" vertical="center"/>
    </xf>
    <xf numFmtId="0" fontId="1" fillId="5" borderId="38" xfId="2" applyFill="1" applyBorder="1" applyAlignment="1">
      <alignment horizontal="center" vertical="center"/>
    </xf>
    <xf numFmtId="0" fontId="1" fillId="3" borderId="38" xfId="2" applyFill="1" applyBorder="1" applyAlignment="1">
      <alignment horizontal="center" vertical="center"/>
    </xf>
    <xf numFmtId="165" fontId="1" fillId="3" borderId="39" xfId="2" applyNumberFormat="1" applyFill="1" applyBorder="1" applyAlignment="1">
      <alignment horizontal="right" vertical="center"/>
    </xf>
    <xf numFmtId="0" fontId="8" fillId="3" borderId="40" xfId="2" applyFont="1" applyFill="1" applyBorder="1" applyAlignment="1">
      <alignment vertical="center"/>
    </xf>
    <xf numFmtId="9" fontId="9" fillId="3" borderId="41" xfId="2" applyNumberFormat="1" applyFont="1" applyFill="1" applyBorder="1" applyAlignment="1">
      <alignment horizontal="center" vertical="center"/>
    </xf>
    <xf numFmtId="0" fontId="9" fillId="3" borderId="41" xfId="2" applyFont="1" applyFill="1" applyBorder="1" applyAlignment="1">
      <alignment horizontal="center" vertical="center"/>
    </xf>
    <xf numFmtId="0" fontId="8" fillId="3" borderId="41" xfId="2" applyFont="1" applyFill="1" applyBorder="1" applyAlignment="1">
      <alignment horizontal="center" vertical="center"/>
    </xf>
    <xf numFmtId="165" fontId="8" fillId="3" borderId="42" xfId="2" applyNumberFormat="1" applyFont="1" applyFill="1" applyBorder="1" applyAlignment="1">
      <alignment vertical="center"/>
    </xf>
    <xf numFmtId="0" fontId="1" fillId="3" borderId="43" xfId="2" applyFill="1" applyBorder="1" applyAlignment="1">
      <alignment vertical="center"/>
    </xf>
    <xf numFmtId="0" fontId="1" fillId="3" borderId="43" xfId="2" applyFill="1" applyBorder="1" applyAlignment="1">
      <alignment horizontal="center" vertical="center"/>
    </xf>
    <xf numFmtId="0" fontId="1" fillId="3" borderId="44" xfId="2" applyFill="1" applyBorder="1" applyAlignment="1">
      <alignment horizontal="center" vertical="center"/>
    </xf>
    <xf numFmtId="166" fontId="16" fillId="3" borderId="30" xfId="3" applyNumberFormat="1" applyFont="1" applyFill="1" applyBorder="1" applyAlignment="1">
      <alignment vertical="center"/>
    </xf>
    <xf numFmtId="166" fontId="16" fillId="3" borderId="45" xfId="3" applyNumberFormat="1" applyFont="1" applyFill="1" applyBorder="1" applyAlignment="1">
      <alignment vertical="center"/>
    </xf>
    <xf numFmtId="0" fontId="1" fillId="3" borderId="46" xfId="2" applyFill="1" applyBorder="1" applyAlignment="1">
      <alignment horizontal="center" vertical="center"/>
    </xf>
    <xf numFmtId="166" fontId="16" fillId="3" borderId="47" xfId="3" applyNumberFormat="1" applyFont="1" applyFill="1" applyBorder="1" applyAlignment="1">
      <alignment vertical="center"/>
    </xf>
    <xf numFmtId="9" fontId="1" fillId="3" borderId="46" xfId="2" applyNumberFormat="1" applyFill="1" applyBorder="1" applyAlignment="1">
      <alignment horizontal="right" vertical="center"/>
    </xf>
    <xf numFmtId="167" fontId="16" fillId="0" borderId="46" xfId="4" applyNumberFormat="1" applyFont="1" applyFill="1" applyBorder="1" applyAlignment="1">
      <alignment horizontal="right" vertical="center"/>
    </xf>
    <xf numFmtId="167" fontId="1" fillId="3" borderId="47" xfId="3" applyNumberFormat="1" applyFont="1" applyFill="1" applyBorder="1" applyAlignment="1">
      <alignment vertical="center"/>
    </xf>
    <xf numFmtId="0" fontId="7" fillId="3" borderId="46" xfId="2" applyFont="1" applyFill="1" applyBorder="1" applyAlignment="1">
      <alignment horizontal="center" vertical="center"/>
    </xf>
    <xf numFmtId="167" fontId="16" fillId="3" borderId="47" xfId="3" applyNumberFormat="1" applyFont="1" applyFill="1" applyBorder="1" applyAlignment="1">
      <alignment vertical="center"/>
    </xf>
    <xf numFmtId="0" fontId="1" fillId="0" borderId="46" xfId="2" applyBorder="1" applyAlignment="1">
      <alignment vertical="center"/>
    </xf>
    <xf numFmtId="0" fontId="11" fillId="3" borderId="46" xfId="2" applyFont="1" applyFill="1" applyBorder="1" applyAlignment="1">
      <alignment horizontal="center" vertical="center"/>
    </xf>
    <xf numFmtId="169" fontId="4" fillId="3" borderId="46" xfId="2" applyNumberFormat="1" applyFont="1" applyFill="1" applyBorder="1" applyAlignment="1">
      <alignment horizontal="center" vertical="center"/>
    </xf>
    <xf numFmtId="0" fontId="1" fillId="4" borderId="46" xfId="2" applyFill="1" applyBorder="1" applyAlignment="1">
      <alignment horizontal="center" vertical="center"/>
    </xf>
    <xf numFmtId="167" fontId="7" fillId="3" borderId="47" xfId="3" applyNumberFormat="1" applyFont="1" applyFill="1" applyBorder="1" applyAlignment="1">
      <alignment horizontal="right" vertical="center"/>
    </xf>
    <xf numFmtId="168" fontId="1" fillId="3" borderId="46" xfId="2" applyNumberFormat="1" applyFill="1" applyBorder="1" applyAlignment="1">
      <alignment horizontal="center" vertical="center"/>
    </xf>
    <xf numFmtId="0" fontId="1" fillId="0" borderId="46" xfId="2" applyBorder="1" applyAlignment="1">
      <alignment horizontal="center" vertical="center"/>
    </xf>
    <xf numFmtId="9" fontId="1" fillId="3" borderId="46" xfId="2" applyNumberFormat="1" applyFill="1" applyBorder="1" applyAlignment="1">
      <alignment horizontal="center" vertical="center"/>
    </xf>
    <xf numFmtId="0" fontId="10" fillId="3" borderId="48" xfId="2" applyFont="1" applyFill="1" applyBorder="1" applyAlignment="1">
      <alignment vertical="center"/>
    </xf>
    <xf numFmtId="0" fontId="1" fillId="3" borderId="49" xfId="2" applyFill="1" applyBorder="1" applyAlignment="1">
      <alignment horizontal="center" vertical="center"/>
    </xf>
    <xf numFmtId="167" fontId="16" fillId="3" borderId="36" xfId="3" applyNumberFormat="1" applyFont="1" applyFill="1" applyBorder="1" applyAlignment="1">
      <alignment vertical="center"/>
    </xf>
    <xf numFmtId="9" fontId="1" fillId="3" borderId="49" xfId="2" applyNumberFormat="1" applyFill="1" applyBorder="1" applyAlignment="1">
      <alignment horizontal="center" vertical="center"/>
    </xf>
    <xf numFmtId="0" fontId="11" fillId="11" borderId="48" xfId="2" applyFont="1" applyFill="1" applyBorder="1" applyAlignment="1">
      <alignment vertical="center"/>
    </xf>
    <xf numFmtId="168" fontId="1" fillId="4" borderId="50" xfId="2" applyNumberFormat="1" applyFill="1" applyBorder="1" applyAlignment="1">
      <alignment vertical="center"/>
    </xf>
    <xf numFmtId="167" fontId="16" fillId="3" borderId="51" xfId="3" applyNumberFormat="1" applyFont="1" applyFill="1" applyBorder="1" applyAlignment="1">
      <alignment vertical="center"/>
    </xf>
    <xf numFmtId="0" fontId="8" fillId="3" borderId="52" xfId="2" applyFont="1" applyFill="1" applyBorder="1" applyAlignment="1">
      <alignment vertical="center"/>
    </xf>
    <xf numFmtId="0" fontId="9" fillId="3" borderId="53" xfId="2" applyFont="1" applyFill="1" applyBorder="1" applyAlignment="1">
      <alignment horizontal="center" vertical="center"/>
    </xf>
    <xf numFmtId="168" fontId="8" fillId="3" borderId="54" xfId="2" applyNumberFormat="1" applyFont="1" applyFill="1" applyBorder="1" applyAlignment="1">
      <alignment vertical="center"/>
    </xf>
    <xf numFmtId="167" fontId="8" fillId="3" borderId="55" xfId="3" applyNumberFormat="1" applyFont="1" applyFill="1" applyBorder="1" applyAlignment="1">
      <alignment horizontal="center" vertical="center"/>
    </xf>
    <xf numFmtId="0" fontId="7" fillId="3" borderId="52" xfId="2" applyFont="1" applyFill="1" applyBorder="1" applyAlignment="1">
      <alignment vertical="center"/>
    </xf>
    <xf numFmtId="0" fontId="7" fillId="3" borderId="53" xfId="2" applyFont="1" applyFill="1" applyBorder="1" applyAlignment="1">
      <alignment horizontal="center" vertical="center"/>
    </xf>
    <xf numFmtId="168" fontId="7" fillId="3" borderId="54" xfId="2" applyNumberFormat="1" applyFont="1" applyFill="1" applyBorder="1" applyAlignment="1">
      <alignment vertical="center"/>
    </xf>
    <xf numFmtId="1" fontId="1" fillId="3" borderId="46" xfId="2" applyNumberFormat="1" applyFont="1" applyFill="1" applyBorder="1" applyAlignment="1">
      <alignment horizontal="center" vertical="center"/>
    </xf>
    <xf numFmtId="169" fontId="1" fillId="3" borderId="46" xfId="2" applyNumberFormat="1" applyFont="1" applyFill="1" applyBorder="1" applyAlignment="1">
      <alignment horizontal="center" vertical="center"/>
    </xf>
    <xf numFmtId="168" fontId="1" fillId="3" borderId="22" xfId="2" applyNumberFormat="1" applyFont="1" applyFill="1" applyBorder="1" applyAlignment="1">
      <alignment vertical="center"/>
    </xf>
    <xf numFmtId="168" fontId="1" fillId="0" borderId="50" xfId="2" applyNumberFormat="1" applyFont="1" applyBorder="1" applyAlignment="1">
      <alignment vertical="center"/>
    </xf>
    <xf numFmtId="1" fontId="1" fillId="6" borderId="46" xfId="2" applyNumberFormat="1" applyFont="1" applyFill="1" applyBorder="1" applyAlignment="1">
      <alignment horizontal="center" vertical="center"/>
    </xf>
    <xf numFmtId="0" fontId="1" fillId="3" borderId="46" xfId="2" applyFont="1" applyFill="1" applyBorder="1" applyAlignment="1">
      <alignment horizontal="center" vertical="center"/>
    </xf>
    <xf numFmtId="0" fontId="1" fillId="4" borderId="46" xfId="2" applyFont="1" applyFill="1" applyBorder="1" applyAlignment="1">
      <alignment horizontal="center" vertical="center"/>
    </xf>
    <xf numFmtId="0" fontId="11" fillId="3" borderId="28" xfId="2" applyFont="1" applyFill="1" applyBorder="1" applyAlignment="1">
      <alignment horizontal="center" vertical="center"/>
    </xf>
    <xf numFmtId="167" fontId="16" fillId="3" borderId="56" xfId="3" applyNumberFormat="1" applyFont="1" applyFill="1" applyBorder="1" applyAlignment="1">
      <alignment vertical="center"/>
    </xf>
    <xf numFmtId="1" fontId="1" fillId="0" borderId="46" xfId="2" applyNumberFormat="1" applyFont="1" applyFill="1" applyBorder="1" applyAlignment="1">
      <alignment horizontal="center" vertical="center"/>
    </xf>
    <xf numFmtId="168" fontId="1" fillId="0" borderId="22" xfId="2" applyNumberFormat="1" applyFill="1" applyBorder="1" applyAlignment="1">
      <alignment vertical="center"/>
    </xf>
    <xf numFmtId="0" fontId="1" fillId="3" borderId="58" xfId="2" applyFill="1" applyBorder="1" applyAlignment="1">
      <alignment horizontal="center" vertical="center"/>
    </xf>
    <xf numFmtId="167" fontId="16" fillId="3" borderId="60" xfId="3" applyNumberFormat="1" applyFont="1" applyFill="1" applyBorder="1" applyAlignment="1">
      <alignment vertical="center"/>
    </xf>
    <xf numFmtId="167" fontId="16" fillId="3" borderId="61" xfId="3" applyNumberFormat="1" applyFont="1" applyFill="1" applyBorder="1" applyAlignment="1">
      <alignment vertical="center"/>
    </xf>
    <xf numFmtId="0" fontId="1" fillId="0" borderId="57" xfId="2" applyFont="1" applyFill="1" applyBorder="1" applyAlignment="1">
      <alignment vertical="center"/>
    </xf>
    <xf numFmtId="168" fontId="1" fillId="0" borderId="59" xfId="2" applyNumberFormat="1" applyFill="1" applyBorder="1" applyAlignment="1">
      <alignment vertical="center"/>
    </xf>
    <xf numFmtId="0" fontId="6" fillId="3" borderId="0" xfId="2" applyFont="1" applyFill="1" applyAlignment="1">
      <alignment horizontal="center" vertical="center" wrapText="1"/>
    </xf>
    <xf numFmtId="0" fontId="1" fillId="3" borderId="0" xfId="2" applyFill="1" applyAlignment="1">
      <alignment horizontal="center" vertical="center" wrapText="1"/>
    </xf>
    <xf numFmtId="0" fontId="1" fillId="3" borderId="0" xfId="2" applyFill="1" applyAlignment="1">
      <alignment horizontal="center"/>
    </xf>
    <xf numFmtId="0" fontId="15" fillId="3" borderId="0" xfId="2" applyFont="1" applyFill="1" applyAlignment="1">
      <alignment horizontal="center"/>
    </xf>
    <xf numFmtId="3" fontId="6" fillId="3" borderId="0" xfId="2" applyNumberFormat="1" applyFont="1" applyFill="1" applyAlignment="1" applyProtection="1">
      <alignment horizontal="center" vertical="center"/>
      <protection locked="0"/>
    </xf>
    <xf numFmtId="0" fontId="6" fillId="3" borderId="0" xfId="2" applyFont="1" applyFill="1" applyAlignment="1" applyProtection="1">
      <alignment horizontal="center" vertical="center"/>
      <protection locked="0"/>
    </xf>
    <xf numFmtId="3" fontId="3" fillId="3" borderId="0" xfId="2" applyNumberFormat="1" applyFont="1" applyFill="1" applyAlignment="1" applyProtection="1">
      <alignment horizontal="left" vertical="center"/>
      <protection locked="0"/>
    </xf>
    <xf numFmtId="3" fontId="1" fillId="3" borderId="0" xfId="2" applyNumberFormat="1" applyFill="1" applyAlignment="1" applyProtection="1">
      <alignment horizontal="left" vertical="center"/>
      <protection locked="0"/>
    </xf>
    <xf numFmtId="0" fontId="1" fillId="3" borderId="0" xfId="2" applyFill="1" applyAlignment="1" applyProtection="1">
      <alignment horizontal="left" vertical="center"/>
      <protection locked="0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/>
    </xf>
    <xf numFmtId="0" fontId="3" fillId="3" borderId="0" xfId="2" applyFont="1" applyFill="1" applyAlignment="1">
      <alignment horizontal="center" vertical="center"/>
    </xf>
    <xf numFmtId="0" fontId="3" fillId="3" borderId="5" xfId="2" applyFont="1" applyFill="1" applyBorder="1" applyAlignment="1">
      <alignment horizontal="center" vertical="center"/>
    </xf>
    <xf numFmtId="0" fontId="1" fillId="0" borderId="0" xfId="2" applyAlignment="1">
      <alignment horizontal="center" vertical="center" wrapText="1"/>
    </xf>
    <xf numFmtId="3" fontId="3" fillId="3" borderId="6" xfId="2" applyNumberFormat="1" applyFont="1" applyFill="1" applyBorder="1" applyAlignment="1" applyProtection="1">
      <alignment horizontal="center" vertical="center"/>
      <protection locked="0"/>
    </xf>
    <xf numFmtId="3" fontId="3" fillId="3" borderId="7" xfId="2" applyNumberFormat="1" applyFont="1" applyFill="1" applyBorder="1" applyAlignment="1" applyProtection="1">
      <alignment horizontal="center" vertical="center"/>
      <protection locked="0"/>
    </xf>
    <xf numFmtId="3" fontId="3" fillId="3" borderId="8" xfId="2" applyNumberFormat="1" applyFont="1" applyFill="1" applyBorder="1" applyAlignment="1" applyProtection="1">
      <alignment horizontal="center" vertical="center"/>
      <protection locked="0"/>
    </xf>
    <xf numFmtId="3" fontId="3" fillId="3" borderId="0" xfId="2" applyNumberFormat="1" applyFont="1" applyFill="1" applyAlignment="1" applyProtection="1">
      <alignment horizontal="center" vertical="center"/>
      <protection locked="0"/>
    </xf>
  </cellXfs>
  <cellStyles count="6">
    <cellStyle name="Monétaire 2" xfId="3" xr:uid="{25BF2B01-6673-4091-A36D-A7DF4AFEF7B0}"/>
    <cellStyle name="Monétaire 4" xfId="4" xr:uid="{F3B4DDE8-74E3-441A-997D-0181516C3959}"/>
    <cellStyle name="Normal" xfId="0" builtinId="0"/>
    <cellStyle name="Normal 2" xfId="2" xr:uid="{E2A600BC-B157-4C95-9FE2-9F2B00B9E724}"/>
    <cellStyle name="Pourcentage" xfId="1" builtinId="5"/>
    <cellStyle name="Pourcentage 3" xfId="5" xr:uid="{2596E31E-C4DF-4824-8F37-50613EA26490}"/>
  </cellStyles>
  <dxfs count="0"/>
  <tableStyles count="0" defaultTableStyle="TableStyleMedium2" defaultPivotStyle="PivotStyleLight16"/>
  <colors>
    <mruColors>
      <color rgb="FFCCFF99"/>
      <color rgb="FF99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6A02-8361-4824-96B5-B61D62A5819F}">
  <sheetPr>
    <tabColor theme="4" tint="0.79998168889431442"/>
    <pageSetUpPr fitToPage="1"/>
  </sheetPr>
  <dimension ref="A1:L78"/>
  <sheetViews>
    <sheetView tabSelected="1" topLeftCell="A42" zoomScale="130" zoomScaleNormal="130" zoomScaleSheetLayoutView="85" zoomScalePageLayoutView="150" workbookViewId="0">
      <selection activeCell="K57" sqref="K57"/>
    </sheetView>
  </sheetViews>
  <sheetFormatPr baseColWidth="10" defaultColWidth="11.5703125" defaultRowHeight="12.75" x14ac:dyDescent="0.25"/>
  <cols>
    <col min="1" max="1" width="53.5703125" style="2" customWidth="1"/>
    <col min="2" max="3" width="11.28515625" style="39" customWidth="1"/>
    <col min="4" max="4" width="13.28515625" style="39" bestFit="1" customWidth="1"/>
    <col min="5" max="5" width="12.28515625" style="2" customWidth="1"/>
    <col min="6" max="6" width="2.7109375" style="2" customWidth="1"/>
    <col min="7" max="8" width="14.5703125" style="2" customWidth="1"/>
    <col min="9" max="9" width="1.140625" style="2" customWidth="1"/>
    <col min="10" max="16384" width="11.5703125" style="2"/>
  </cols>
  <sheetData>
    <row r="1" spans="1:12" ht="51.75" customHeight="1" x14ac:dyDescent="0.25">
      <c r="A1" s="191" t="s">
        <v>0</v>
      </c>
      <c r="B1" s="192"/>
      <c r="C1" s="192"/>
      <c r="D1" s="192"/>
      <c r="E1" s="192"/>
      <c r="F1" s="192"/>
      <c r="G1" s="192"/>
      <c r="H1" s="193"/>
      <c r="I1" s="1"/>
    </row>
    <row r="2" spans="1:12" ht="27" customHeight="1" x14ac:dyDescent="0.25">
      <c r="A2" s="194" t="s">
        <v>1</v>
      </c>
      <c r="B2" s="195"/>
      <c r="C2" s="195"/>
      <c r="D2" s="195"/>
      <c r="E2" s="195"/>
      <c r="F2" s="195"/>
      <c r="G2" s="195"/>
      <c r="H2" s="196"/>
      <c r="J2" s="197" t="s">
        <v>2</v>
      </c>
      <c r="K2" s="197"/>
      <c r="L2" s="3"/>
    </row>
    <row r="3" spans="1:12" ht="27" customHeight="1" thickBot="1" x14ac:dyDescent="0.3">
      <c r="A3" s="198" t="s">
        <v>3</v>
      </c>
      <c r="B3" s="199"/>
      <c r="C3" s="199"/>
      <c r="D3" s="199"/>
      <c r="E3" s="199"/>
      <c r="F3" s="199"/>
      <c r="G3" s="199"/>
      <c r="H3" s="200"/>
      <c r="J3" s="4" t="s">
        <v>4</v>
      </c>
      <c r="K3" s="5" t="s">
        <v>5</v>
      </c>
      <c r="L3" s="6"/>
    </row>
    <row r="4" spans="1:12" ht="27" customHeight="1" x14ac:dyDescent="0.25">
      <c r="A4" s="186"/>
      <c r="B4" s="187"/>
      <c r="C4" s="201"/>
      <c r="D4" s="201"/>
      <c r="E4" s="201"/>
      <c r="F4" s="201"/>
      <c r="G4" s="201"/>
      <c r="H4" s="201"/>
    </row>
    <row r="5" spans="1:12" ht="27" customHeight="1" x14ac:dyDescent="0.25">
      <c r="A5" s="186" t="s">
        <v>6</v>
      </c>
      <c r="B5" s="187"/>
      <c r="C5" s="188" t="s">
        <v>7</v>
      </c>
      <c r="D5" s="188"/>
      <c r="E5" s="188"/>
      <c r="F5" s="188"/>
      <c r="G5" s="188"/>
      <c r="H5" s="188"/>
    </row>
    <row r="6" spans="1:12" ht="27" customHeight="1" x14ac:dyDescent="0.25">
      <c r="A6" s="186" t="s">
        <v>8</v>
      </c>
      <c r="B6" s="187"/>
      <c r="C6" s="188"/>
      <c r="D6" s="188"/>
      <c r="E6" s="188"/>
      <c r="F6" s="188"/>
      <c r="G6" s="188"/>
      <c r="H6" s="188"/>
    </row>
    <row r="7" spans="1:12" ht="27" customHeight="1" x14ac:dyDescent="0.25">
      <c r="A7" s="186" t="s">
        <v>9</v>
      </c>
      <c r="B7" s="187"/>
      <c r="C7" s="7" t="s">
        <v>10</v>
      </c>
      <c r="D7" s="8">
        <v>2024</v>
      </c>
      <c r="E7" s="189"/>
      <c r="F7" s="190"/>
      <c r="G7" s="189"/>
      <c r="H7" s="190"/>
    </row>
    <row r="8" spans="1:12" ht="18.600000000000001" customHeight="1" x14ac:dyDescent="0.25">
      <c r="A8" s="9"/>
      <c r="B8" s="10"/>
      <c r="C8" s="10"/>
      <c r="D8" s="10"/>
      <c r="E8" s="9"/>
      <c r="F8" s="9"/>
      <c r="G8" s="9"/>
      <c r="H8" s="9"/>
    </row>
    <row r="9" spans="1:12" ht="36" customHeight="1" thickBot="1" x14ac:dyDescent="0.3">
      <c r="A9" s="11"/>
      <c r="B9" s="11"/>
      <c r="C9" s="11"/>
      <c r="D9" s="11"/>
      <c r="E9" s="11"/>
      <c r="F9" s="9"/>
      <c r="G9" s="182" t="s">
        <v>11</v>
      </c>
      <c r="H9" s="182"/>
      <c r="I9" s="12"/>
    </row>
    <row r="10" spans="1:12" ht="98.25" customHeight="1" x14ac:dyDescent="0.25">
      <c r="A10" s="13" t="str">
        <f>CONCATENATE(A5," ",C6)</f>
        <v xml:space="preserve">Licence Professionnelle </v>
      </c>
      <c r="B10" s="14"/>
      <c r="C10" s="14"/>
      <c r="D10" s="15"/>
      <c r="E10" s="16"/>
      <c r="G10" s="17" t="str">
        <f>A3</f>
        <v>Maya Campus</v>
      </c>
      <c r="H10" s="104" t="str">
        <f>A2</f>
        <v>Université Lumière Lyon 2</v>
      </c>
      <c r="I10" s="18"/>
    </row>
    <row r="11" spans="1:12" ht="30" customHeight="1" x14ac:dyDescent="0.25">
      <c r="A11" s="19" t="s">
        <v>12</v>
      </c>
      <c r="B11" s="20" t="s">
        <v>13</v>
      </c>
      <c r="C11" s="20" t="s">
        <v>14</v>
      </c>
      <c r="D11" s="21" t="s">
        <v>15</v>
      </c>
      <c r="E11" s="22"/>
      <c r="G11" s="23"/>
      <c r="H11" s="24"/>
    </row>
    <row r="12" spans="1:12" x14ac:dyDescent="0.25">
      <c r="A12" s="105"/>
      <c r="B12" s="106"/>
      <c r="C12" s="107"/>
      <c r="D12" s="107"/>
      <c r="E12" s="108"/>
      <c r="G12" s="24"/>
      <c r="H12" s="24"/>
    </row>
    <row r="13" spans="1:12" x14ac:dyDescent="0.25">
      <c r="A13" s="105" t="s">
        <v>16</v>
      </c>
      <c r="B13" s="109">
        <v>6800</v>
      </c>
      <c r="C13" s="107">
        <v>8</v>
      </c>
      <c r="D13" s="110">
        <v>0.05</v>
      </c>
      <c r="E13" s="108">
        <f>((B13*C13)/100)*95</f>
        <v>51680</v>
      </c>
      <c r="G13" s="25">
        <v>0</v>
      </c>
      <c r="H13" s="25">
        <f>E13</f>
        <v>51680</v>
      </c>
      <c r="I13" s="26"/>
    </row>
    <row r="14" spans="1:12" x14ac:dyDescent="0.25">
      <c r="A14" s="105" t="s">
        <v>17</v>
      </c>
      <c r="B14" s="111">
        <v>7355</v>
      </c>
      <c r="C14" s="107">
        <v>40</v>
      </c>
      <c r="D14" s="110">
        <v>0.05</v>
      </c>
      <c r="E14" s="108">
        <f>((B14*C14)/100)*95</f>
        <v>279490</v>
      </c>
      <c r="G14" s="25">
        <v>0</v>
      </c>
      <c r="H14" s="25">
        <f>E14</f>
        <v>279490</v>
      </c>
    </row>
    <row r="15" spans="1:12" x14ac:dyDescent="0.25">
      <c r="A15" s="105" t="s">
        <v>18</v>
      </c>
      <c r="B15" s="109">
        <v>7400</v>
      </c>
      <c r="C15" s="112">
        <v>0</v>
      </c>
      <c r="D15" s="107"/>
      <c r="E15" s="108">
        <v>0</v>
      </c>
      <c r="G15" s="25">
        <v>0</v>
      </c>
      <c r="H15" s="25">
        <v>0</v>
      </c>
    </row>
    <row r="16" spans="1:12" x14ac:dyDescent="0.25">
      <c r="A16" s="113" t="s">
        <v>19</v>
      </c>
      <c r="B16" s="114">
        <v>6800</v>
      </c>
      <c r="C16" s="115">
        <v>0</v>
      </c>
      <c r="D16" s="116">
        <v>0</v>
      </c>
      <c r="E16" s="108">
        <v>0</v>
      </c>
      <c r="F16" s="9"/>
      <c r="G16" s="27"/>
      <c r="H16" s="27">
        <v>0</v>
      </c>
      <c r="I16" s="26"/>
    </row>
    <row r="17" spans="1:11" x14ac:dyDescent="0.25">
      <c r="A17" s="117" t="s">
        <v>20</v>
      </c>
      <c r="B17" s="118">
        <v>170</v>
      </c>
      <c r="C17" s="119">
        <v>0</v>
      </c>
      <c r="D17" s="120" t="s">
        <v>21</v>
      </c>
      <c r="E17" s="108">
        <v>0</v>
      </c>
      <c r="F17" s="9"/>
      <c r="G17" s="121"/>
      <c r="H17" s="121">
        <v>0</v>
      </c>
      <c r="I17" s="26"/>
    </row>
    <row r="18" spans="1:11" ht="13.5" thickBot="1" x14ac:dyDescent="0.3">
      <c r="A18" s="122" t="s">
        <v>22</v>
      </c>
      <c r="B18" s="123">
        <v>0</v>
      </c>
      <c r="C18" s="124">
        <v>0</v>
      </c>
      <c r="D18" s="125"/>
      <c r="E18" s="126">
        <v>0</v>
      </c>
      <c r="F18" s="9"/>
      <c r="G18" s="28"/>
      <c r="H18" s="28">
        <v>0</v>
      </c>
      <c r="I18" s="26"/>
    </row>
    <row r="19" spans="1:11" ht="6" customHeight="1" thickBot="1" x14ac:dyDescent="0.3">
      <c r="A19" s="9"/>
      <c r="B19" s="10"/>
      <c r="C19" s="10"/>
      <c r="D19" s="10"/>
      <c r="E19" s="9"/>
      <c r="F19" s="9"/>
      <c r="G19" s="29"/>
      <c r="H19" s="29"/>
    </row>
    <row r="20" spans="1:11" ht="15.75" thickBot="1" x14ac:dyDescent="0.3">
      <c r="A20" s="127" t="s">
        <v>23</v>
      </c>
      <c r="B20" s="128"/>
      <c r="C20" s="129">
        <f>SUM(C13:C18)</f>
        <v>48</v>
      </c>
      <c r="D20" s="130" t="s">
        <v>24</v>
      </c>
      <c r="E20" s="131">
        <f>SUM(E13:E18)</f>
        <v>331170</v>
      </c>
      <c r="F20" s="30"/>
      <c r="G20" s="31">
        <f>SUM(G13:G18)</f>
        <v>0</v>
      </c>
      <c r="H20" s="31">
        <f>SUM(H13:H18)</f>
        <v>331170</v>
      </c>
      <c r="I20" s="32"/>
    </row>
    <row r="21" spans="1:11" ht="13.5" thickBot="1" x14ac:dyDescent="0.3">
      <c r="A21" s="132"/>
      <c r="B21" s="133"/>
      <c r="C21" s="133"/>
      <c r="D21" s="133"/>
      <c r="E21" s="132"/>
      <c r="F21" s="9"/>
      <c r="G21" s="33"/>
      <c r="H21" s="34"/>
    </row>
    <row r="22" spans="1:11" ht="30" customHeight="1" x14ac:dyDescent="0.25">
      <c r="A22" s="35" t="s">
        <v>25</v>
      </c>
      <c r="B22" s="134"/>
      <c r="C22" s="134"/>
      <c r="D22" s="134"/>
      <c r="E22" s="36"/>
      <c r="F22" s="9"/>
      <c r="G22" s="135"/>
      <c r="H22" s="136"/>
      <c r="I22" s="37"/>
    </row>
    <row r="23" spans="1:11" ht="15" x14ac:dyDescent="0.25">
      <c r="A23" s="38"/>
      <c r="C23" s="137"/>
      <c r="D23" s="137"/>
      <c r="E23" s="40"/>
      <c r="F23" s="9"/>
      <c r="G23" s="96"/>
      <c r="H23" s="138"/>
      <c r="I23" s="37"/>
    </row>
    <row r="24" spans="1:11" ht="15" x14ac:dyDescent="0.25">
      <c r="A24" s="38" t="s">
        <v>26</v>
      </c>
      <c r="B24" s="139"/>
      <c r="C24" s="137"/>
      <c r="D24" s="137"/>
      <c r="E24" s="41"/>
      <c r="F24" s="9"/>
      <c r="G24" s="96"/>
      <c r="H24" s="138"/>
      <c r="I24" s="37"/>
    </row>
    <row r="25" spans="1:11" ht="15" x14ac:dyDescent="0.25">
      <c r="A25" s="42" t="s">
        <v>27</v>
      </c>
      <c r="B25" s="139"/>
      <c r="C25" s="137">
        <f>C13+C14</f>
        <v>48</v>
      </c>
      <c r="D25" s="140">
        <v>170</v>
      </c>
      <c r="E25" s="41">
        <v>8160</v>
      </c>
      <c r="F25" s="9"/>
      <c r="G25" s="97"/>
      <c r="H25" s="141">
        <f>E25</f>
        <v>8160</v>
      </c>
      <c r="I25" s="43"/>
    </row>
    <row r="26" spans="1:11" ht="15" x14ac:dyDescent="0.25">
      <c r="A26" s="44"/>
      <c r="B26" s="139"/>
      <c r="C26" s="137"/>
      <c r="D26" s="142" t="s">
        <v>24</v>
      </c>
      <c r="E26" s="45">
        <f>E25</f>
        <v>8160</v>
      </c>
      <c r="F26" s="9"/>
      <c r="G26" s="97"/>
      <c r="H26" s="143"/>
      <c r="I26" s="43"/>
      <c r="J26" s="46"/>
    </row>
    <row r="27" spans="1:11" ht="15" x14ac:dyDescent="0.25">
      <c r="A27" s="38" t="s">
        <v>28</v>
      </c>
      <c r="B27" s="144"/>
      <c r="C27" s="137"/>
      <c r="D27" s="137"/>
      <c r="E27" s="40"/>
      <c r="F27" s="9"/>
      <c r="G27" s="97"/>
      <c r="H27" s="143"/>
      <c r="I27" s="43"/>
    </row>
    <row r="28" spans="1:11" ht="15" x14ac:dyDescent="0.25">
      <c r="A28" s="47" t="s">
        <v>29</v>
      </c>
      <c r="B28" s="145" t="s">
        <v>30</v>
      </c>
      <c r="C28" s="137"/>
      <c r="D28" s="137"/>
      <c r="E28" s="40"/>
      <c r="F28" s="9"/>
      <c r="G28" s="97"/>
      <c r="H28" s="143"/>
      <c r="I28" s="43"/>
    </row>
    <row r="29" spans="1:11" ht="15" x14ac:dyDescent="0.25">
      <c r="A29" s="42" t="s">
        <v>61</v>
      </c>
      <c r="B29" s="166">
        <v>125</v>
      </c>
      <c r="C29" s="145"/>
      <c r="D29" s="167">
        <v>218</v>
      </c>
      <c r="E29" s="48">
        <f>D29*B29</f>
        <v>27250</v>
      </c>
      <c r="F29" s="9"/>
      <c r="G29" s="97"/>
      <c r="H29" s="143">
        <f>E29</f>
        <v>27250</v>
      </c>
      <c r="I29" s="43"/>
    </row>
    <row r="30" spans="1:11" ht="15" x14ac:dyDescent="0.25">
      <c r="A30" s="42" t="s">
        <v>62</v>
      </c>
      <c r="B30" s="170">
        <v>880</v>
      </c>
      <c r="C30" s="173"/>
      <c r="D30" s="167">
        <v>64</v>
      </c>
      <c r="E30" s="49">
        <f>B30*D30</f>
        <v>56320</v>
      </c>
      <c r="F30" s="9"/>
      <c r="G30" s="97"/>
      <c r="H30" s="174">
        <f>E30</f>
        <v>56320</v>
      </c>
      <c r="I30" s="43"/>
      <c r="K30" s="2" t="s">
        <v>32</v>
      </c>
    </row>
    <row r="31" spans="1:11" ht="15" x14ac:dyDescent="0.25">
      <c r="A31" s="98" t="s">
        <v>33</v>
      </c>
      <c r="B31" s="175"/>
      <c r="C31" s="145"/>
      <c r="D31" s="167"/>
      <c r="E31" s="176"/>
      <c r="F31" s="9"/>
      <c r="G31" s="97"/>
      <c r="H31" s="97">
        <f>E31</f>
        <v>0</v>
      </c>
      <c r="I31" s="43"/>
    </row>
    <row r="32" spans="1:11" ht="15" x14ac:dyDescent="0.25">
      <c r="A32" s="47" t="s">
        <v>34</v>
      </c>
      <c r="B32" s="171"/>
      <c r="C32" s="171"/>
      <c r="D32" s="167"/>
      <c r="E32" s="50"/>
      <c r="F32" s="9"/>
      <c r="G32" s="97"/>
      <c r="H32" s="143"/>
      <c r="I32" s="43"/>
      <c r="K32" s="26"/>
    </row>
    <row r="33" spans="1:11" ht="15" x14ac:dyDescent="0.25">
      <c r="A33" s="42" t="s">
        <v>31</v>
      </c>
      <c r="B33" s="171">
        <v>0</v>
      </c>
      <c r="C33" s="171"/>
      <c r="D33" s="167"/>
      <c r="E33" s="50">
        <v>0</v>
      </c>
      <c r="F33" s="9"/>
      <c r="G33" s="97"/>
      <c r="H33" s="143">
        <f>E33</f>
        <v>0</v>
      </c>
      <c r="I33" s="43"/>
      <c r="K33" s="26"/>
    </row>
    <row r="34" spans="1:11" ht="15" x14ac:dyDescent="0.25">
      <c r="A34" s="98" t="s">
        <v>33</v>
      </c>
      <c r="B34" s="172">
        <v>141</v>
      </c>
      <c r="C34" s="171"/>
      <c r="D34" s="167">
        <v>64</v>
      </c>
      <c r="E34" s="51">
        <f>B34*D34</f>
        <v>9024</v>
      </c>
      <c r="F34" s="9"/>
      <c r="G34" s="97"/>
      <c r="H34" s="143">
        <f>E34</f>
        <v>9024</v>
      </c>
      <c r="I34" s="43"/>
      <c r="K34" s="26" t="s">
        <v>35</v>
      </c>
    </row>
    <row r="35" spans="1:11" ht="15" x14ac:dyDescent="0.25">
      <c r="A35" s="47" t="s">
        <v>36</v>
      </c>
      <c r="B35" s="171"/>
      <c r="C35" s="171"/>
      <c r="D35" s="167"/>
      <c r="E35" s="50"/>
      <c r="F35" s="9"/>
      <c r="G35" s="97"/>
      <c r="H35" s="143"/>
      <c r="I35" s="43"/>
      <c r="K35" s="26"/>
    </row>
    <row r="36" spans="1:11" ht="15" x14ac:dyDescent="0.25">
      <c r="A36" s="42" t="s">
        <v>31</v>
      </c>
      <c r="B36" s="171">
        <v>32</v>
      </c>
      <c r="C36" s="171"/>
      <c r="D36" s="167">
        <v>218</v>
      </c>
      <c r="E36" s="50">
        <f>D36*B36</f>
        <v>6976</v>
      </c>
      <c r="F36" s="9"/>
      <c r="G36" s="97"/>
      <c r="H36" s="143">
        <f>E36</f>
        <v>6976</v>
      </c>
      <c r="I36" s="43"/>
      <c r="K36" s="26"/>
    </row>
    <row r="37" spans="1:11" ht="15" x14ac:dyDescent="0.25">
      <c r="A37" s="99" t="s">
        <v>33</v>
      </c>
      <c r="B37" s="172">
        <v>160</v>
      </c>
      <c r="C37" s="171"/>
      <c r="D37" s="167">
        <v>64</v>
      </c>
      <c r="E37" s="50">
        <f>D37*B37</f>
        <v>10240</v>
      </c>
      <c r="F37" s="9"/>
      <c r="G37" s="97">
        <f>E37</f>
        <v>10240</v>
      </c>
      <c r="H37" s="143"/>
      <c r="I37" s="43"/>
      <c r="K37" s="26" t="s">
        <v>37</v>
      </c>
    </row>
    <row r="38" spans="1:11" ht="15" x14ac:dyDescent="0.25">
      <c r="A38" s="47" t="s">
        <v>38</v>
      </c>
      <c r="B38" s="137"/>
      <c r="C38" s="137"/>
      <c r="D38" s="146"/>
      <c r="E38" s="50"/>
      <c r="F38" s="9"/>
      <c r="G38" s="97"/>
      <c r="H38" s="143"/>
      <c r="I38" s="43"/>
      <c r="K38" s="26"/>
    </row>
    <row r="39" spans="1:11" ht="15" x14ac:dyDescent="0.25">
      <c r="A39" s="42" t="s">
        <v>31</v>
      </c>
      <c r="B39" s="137">
        <v>30</v>
      </c>
      <c r="C39" s="137"/>
      <c r="D39" s="167">
        <v>218</v>
      </c>
      <c r="E39" s="50">
        <f>D39*B39</f>
        <v>6540</v>
      </c>
      <c r="F39" s="9"/>
      <c r="G39" s="97"/>
      <c r="H39" s="143">
        <f>E39</f>
        <v>6540</v>
      </c>
      <c r="I39" s="43"/>
      <c r="K39" s="26"/>
    </row>
    <row r="40" spans="1:11" ht="15" x14ac:dyDescent="0.25">
      <c r="A40" s="42" t="s">
        <v>33</v>
      </c>
      <c r="B40" s="147"/>
      <c r="C40" s="137"/>
      <c r="D40" s="146"/>
      <c r="E40" s="51"/>
      <c r="F40" s="9"/>
      <c r="G40" s="97">
        <f>E40</f>
        <v>0</v>
      </c>
      <c r="H40" s="143"/>
      <c r="I40" s="43"/>
      <c r="K40" s="26"/>
    </row>
    <row r="41" spans="1:11" ht="15" x14ac:dyDescent="0.25">
      <c r="A41" s="44"/>
      <c r="B41" s="137"/>
      <c r="C41" s="137"/>
      <c r="D41" s="142" t="s">
        <v>24</v>
      </c>
      <c r="E41" s="45">
        <f>SUM(E29:E40)</f>
        <v>116350</v>
      </c>
      <c r="F41" s="9"/>
      <c r="G41" s="52"/>
      <c r="H41" s="148"/>
      <c r="I41" s="53"/>
      <c r="J41" s="46"/>
      <c r="K41" s="46"/>
    </row>
    <row r="42" spans="1:11" ht="15" x14ac:dyDescent="0.25">
      <c r="A42" s="38" t="s">
        <v>39</v>
      </c>
      <c r="B42" s="137"/>
      <c r="C42" s="137"/>
      <c r="D42" s="137"/>
      <c r="E42" s="48"/>
      <c r="F42" s="9"/>
      <c r="G42" s="97"/>
      <c r="H42" s="143"/>
      <c r="I42" s="43"/>
    </row>
    <row r="43" spans="1:11" ht="15" x14ac:dyDescent="0.25">
      <c r="A43" s="103" t="s">
        <v>40</v>
      </c>
      <c r="B43" s="137"/>
      <c r="C43" s="137"/>
      <c r="D43" s="137"/>
      <c r="E43" s="48"/>
      <c r="F43" s="9"/>
      <c r="G43" s="97"/>
      <c r="H43" s="143"/>
      <c r="I43" s="43"/>
    </row>
    <row r="44" spans="1:11" ht="15" x14ac:dyDescent="0.25">
      <c r="A44" s="42" t="s">
        <v>41</v>
      </c>
      <c r="B44" s="137"/>
      <c r="C44" s="137"/>
      <c r="D44" s="149"/>
      <c r="E44" s="168">
        <v>7220</v>
      </c>
      <c r="F44" s="9"/>
      <c r="G44" s="97"/>
      <c r="H44" s="143">
        <f>E44</f>
        <v>7220</v>
      </c>
      <c r="I44" s="43"/>
    </row>
    <row r="45" spans="1:11" ht="15" x14ac:dyDescent="0.25">
      <c r="A45" s="100" t="s">
        <v>42</v>
      </c>
      <c r="B45" s="150"/>
      <c r="C45" s="150"/>
      <c r="D45" s="149"/>
      <c r="E45" s="55">
        <v>27105</v>
      </c>
      <c r="G45" s="97">
        <f>E45</f>
        <v>27105</v>
      </c>
      <c r="H45" s="143"/>
      <c r="I45" s="43"/>
    </row>
    <row r="46" spans="1:11" ht="15" x14ac:dyDescent="0.25">
      <c r="A46" s="47" t="s">
        <v>43</v>
      </c>
      <c r="B46" s="137"/>
      <c r="C46" s="137"/>
      <c r="D46" s="137"/>
      <c r="E46" s="48"/>
      <c r="F46" s="9"/>
      <c r="G46" s="97"/>
      <c r="H46" s="143"/>
      <c r="I46" s="43"/>
    </row>
    <row r="47" spans="1:11" ht="15" x14ac:dyDescent="0.25">
      <c r="A47" s="42" t="s">
        <v>41</v>
      </c>
      <c r="B47" s="137"/>
      <c r="C47" s="137"/>
      <c r="D47" s="149"/>
      <c r="E47" s="48"/>
      <c r="F47" s="9"/>
      <c r="G47" s="97"/>
      <c r="H47" s="143">
        <f>E47</f>
        <v>0</v>
      </c>
      <c r="I47" s="43"/>
    </row>
    <row r="48" spans="1:11" ht="15" x14ac:dyDescent="0.25">
      <c r="A48" s="54" t="s">
        <v>42</v>
      </c>
      <c r="B48" s="150"/>
      <c r="C48" s="150"/>
      <c r="D48" s="149"/>
      <c r="E48" s="55">
        <v>0</v>
      </c>
      <c r="G48" s="97">
        <f>E48</f>
        <v>0</v>
      </c>
      <c r="H48" s="143"/>
      <c r="I48" s="43"/>
    </row>
    <row r="49" spans="1:11" ht="15" x14ac:dyDescent="0.25">
      <c r="A49" s="101" t="s">
        <v>44</v>
      </c>
      <c r="B49" s="137"/>
      <c r="C49" s="137"/>
      <c r="D49" s="137"/>
      <c r="E49" s="48"/>
      <c r="F49" s="9"/>
      <c r="G49" s="97"/>
      <c r="H49" s="143"/>
      <c r="I49" s="43"/>
    </row>
    <row r="50" spans="1:11" ht="15" x14ac:dyDescent="0.25">
      <c r="A50" s="42" t="s">
        <v>41</v>
      </c>
      <c r="B50" s="137">
        <v>5</v>
      </c>
      <c r="C50" s="137"/>
      <c r="D50" s="149">
        <v>80</v>
      </c>
      <c r="E50" s="48">
        <v>1200</v>
      </c>
      <c r="F50" s="9"/>
      <c r="G50" s="97"/>
      <c r="H50" s="143">
        <f>E50</f>
        <v>1200</v>
      </c>
      <c r="I50" s="43"/>
    </row>
    <row r="51" spans="1:11" ht="15" x14ac:dyDescent="0.25">
      <c r="A51" s="102" t="s">
        <v>42</v>
      </c>
      <c r="B51" s="150"/>
      <c r="C51" s="150"/>
      <c r="D51" s="149" t="s">
        <v>45</v>
      </c>
      <c r="E51" s="55">
        <v>5505</v>
      </c>
      <c r="G51" s="97">
        <f>E51</f>
        <v>5505</v>
      </c>
      <c r="H51" s="143"/>
      <c r="I51" s="43"/>
    </row>
    <row r="52" spans="1:11" ht="15" x14ac:dyDescent="0.25">
      <c r="A52" s="44"/>
      <c r="B52" s="137"/>
      <c r="C52" s="137"/>
      <c r="D52" s="142" t="s">
        <v>24</v>
      </c>
      <c r="E52" s="45">
        <f>SUM(E44:E51)</f>
        <v>41030</v>
      </c>
      <c r="F52" s="9"/>
      <c r="G52" s="97"/>
      <c r="H52" s="143"/>
      <c r="I52" s="43"/>
    </row>
    <row r="53" spans="1:11" ht="15" x14ac:dyDescent="0.25">
      <c r="A53" s="38" t="s">
        <v>46</v>
      </c>
      <c r="B53" s="137"/>
      <c r="C53" s="137"/>
      <c r="D53" s="137"/>
      <c r="E53" s="48"/>
      <c r="F53" s="9"/>
      <c r="G53" s="97"/>
      <c r="H53" s="143"/>
      <c r="I53" s="43"/>
    </row>
    <row r="54" spans="1:11" ht="15" x14ac:dyDescent="0.25">
      <c r="A54" s="47" t="s">
        <v>47</v>
      </c>
      <c r="B54" s="137"/>
      <c r="C54" s="137"/>
      <c r="D54" s="151"/>
      <c r="E54" s="56"/>
      <c r="F54" s="9"/>
      <c r="G54" s="97"/>
      <c r="H54" s="143">
        <f>E54</f>
        <v>0</v>
      </c>
      <c r="I54" s="43"/>
    </row>
    <row r="55" spans="1:11" ht="15" x14ac:dyDescent="0.25">
      <c r="A55" s="152" t="s">
        <v>48</v>
      </c>
      <c r="B55" s="153"/>
      <c r="C55" s="153"/>
      <c r="D55" s="153"/>
      <c r="E55" s="169">
        <v>19870.2</v>
      </c>
      <c r="F55" s="9"/>
      <c r="G55" s="154"/>
      <c r="H55" s="143">
        <f>E55</f>
        <v>19870.2</v>
      </c>
      <c r="I55" s="43"/>
    </row>
    <row r="56" spans="1:11" ht="15" x14ac:dyDescent="0.25">
      <c r="A56" s="152" t="s">
        <v>49</v>
      </c>
      <c r="B56" s="153"/>
      <c r="C56" s="153"/>
      <c r="D56" s="153"/>
      <c r="E56" s="169">
        <v>6623.4000000000005</v>
      </c>
      <c r="F56" s="9"/>
      <c r="G56" s="154"/>
      <c r="H56" s="143">
        <f>E56</f>
        <v>6623.4000000000005</v>
      </c>
      <c r="I56" s="43"/>
    </row>
    <row r="57" spans="1:11" ht="15" x14ac:dyDescent="0.25">
      <c r="A57" s="152" t="s">
        <v>50</v>
      </c>
      <c r="B57" s="153"/>
      <c r="C57" s="153"/>
      <c r="D57" s="155"/>
      <c r="E57" s="169">
        <v>13246.800000000001</v>
      </c>
      <c r="F57" s="9"/>
      <c r="G57" s="154"/>
      <c r="H57" s="143">
        <f>E57</f>
        <v>13246.800000000001</v>
      </c>
      <c r="I57" s="43"/>
    </row>
    <row r="58" spans="1:11" ht="15" x14ac:dyDescent="0.25">
      <c r="A58" s="156" t="s">
        <v>51</v>
      </c>
      <c r="B58" s="153"/>
      <c r="C58" s="153"/>
      <c r="D58" s="153"/>
      <c r="E58" s="157">
        <v>100569</v>
      </c>
      <c r="F58" s="9"/>
      <c r="G58" s="154">
        <f>E58</f>
        <v>100569</v>
      </c>
      <c r="H58" s="158"/>
      <c r="I58" s="43"/>
    </row>
    <row r="59" spans="1:11" ht="15" x14ac:dyDescent="0.25">
      <c r="A59" s="180" t="s">
        <v>63</v>
      </c>
      <c r="B59" s="177"/>
      <c r="C59" s="177"/>
      <c r="D59" s="177"/>
      <c r="E59" s="181">
        <v>4000</v>
      </c>
      <c r="F59" s="9"/>
      <c r="G59" s="178">
        <v>2000</v>
      </c>
      <c r="H59" s="179">
        <v>2000</v>
      </c>
      <c r="I59" s="43"/>
    </row>
    <row r="60" spans="1:11" ht="15.75" thickBot="1" x14ac:dyDescent="0.3">
      <c r="A60" s="57"/>
      <c r="B60" s="58"/>
      <c r="C60" s="58"/>
      <c r="D60" s="59" t="s">
        <v>24</v>
      </c>
      <c r="E60" s="60">
        <f>SUM(E54:E59)</f>
        <v>144309.4</v>
      </c>
      <c r="F60" s="9"/>
      <c r="G60" s="61"/>
      <c r="H60" s="62"/>
      <c r="I60" s="63"/>
      <c r="J60" s="46"/>
      <c r="K60" s="64"/>
    </row>
    <row r="61" spans="1:11" ht="15.75" thickBot="1" x14ac:dyDescent="0.3">
      <c r="A61" s="9"/>
      <c r="B61" s="10"/>
      <c r="C61" s="10"/>
      <c r="D61" s="10"/>
      <c r="E61" s="9"/>
      <c r="F61" s="9"/>
      <c r="G61" s="65"/>
      <c r="H61" s="65"/>
      <c r="I61" s="43"/>
    </row>
    <row r="62" spans="1:11" ht="15.75" thickBot="1" x14ac:dyDescent="0.3">
      <c r="A62" s="159" t="s">
        <v>52</v>
      </c>
      <c r="B62" s="160"/>
      <c r="C62" s="160"/>
      <c r="D62" s="160"/>
      <c r="E62" s="161">
        <f>E26+E41+E52+E60</f>
        <v>309849.40000000002</v>
      </c>
      <c r="F62" s="30"/>
      <c r="G62" s="162">
        <f>SUM(G22:G60)</f>
        <v>145419</v>
      </c>
      <c r="H62" s="66">
        <f>SUM(H22:H60)</f>
        <v>164430.39999999999</v>
      </c>
      <c r="I62" s="67"/>
    </row>
    <row r="63" spans="1:11" ht="15.75" thickBot="1" x14ac:dyDescent="0.3">
      <c r="A63" s="9"/>
      <c r="B63" s="10"/>
      <c r="C63" s="10"/>
      <c r="D63" s="10"/>
      <c r="E63" s="9"/>
      <c r="F63" s="9"/>
      <c r="G63" s="68"/>
      <c r="H63" s="69"/>
      <c r="I63" s="70"/>
    </row>
    <row r="64" spans="1:11" ht="15.75" thickBot="1" x14ac:dyDescent="0.3">
      <c r="A64" s="163" t="s">
        <v>53</v>
      </c>
      <c r="B64" s="164"/>
      <c r="C64" s="164"/>
      <c r="D64" s="164"/>
      <c r="E64" s="165">
        <f>E20-G62-H62</f>
        <v>21320.600000000006</v>
      </c>
      <c r="F64" s="9"/>
      <c r="G64" s="71"/>
      <c r="H64" s="72"/>
      <c r="I64" s="70"/>
    </row>
    <row r="65" spans="1:11" s="77" customFormat="1" ht="11.25" x14ac:dyDescent="0.25">
      <c r="A65" s="73"/>
      <c r="B65" s="73"/>
      <c r="C65" s="74"/>
      <c r="D65" s="73"/>
      <c r="E65" s="75" t="s">
        <v>54</v>
      </c>
      <c r="F65" s="73"/>
      <c r="G65" s="72">
        <f>G20-G62-G64</f>
        <v>-145419</v>
      </c>
      <c r="H65" s="72">
        <f>H20-H62-H64-E64</f>
        <v>145419</v>
      </c>
      <c r="I65" s="76"/>
    </row>
    <row r="66" spans="1:11" ht="13.5" customHeight="1" x14ac:dyDescent="0.25">
      <c r="A66" s="9"/>
      <c r="B66" s="10"/>
      <c r="C66" s="10"/>
      <c r="D66" s="10"/>
      <c r="E66" s="9"/>
      <c r="F66" s="9"/>
      <c r="G66" s="78"/>
      <c r="H66" s="9"/>
    </row>
    <row r="67" spans="1:11" s="83" customFormat="1" ht="12.95" customHeight="1" x14ac:dyDescent="0.25">
      <c r="A67" s="79"/>
      <c r="B67" s="80"/>
      <c r="C67" s="80"/>
      <c r="D67" s="80"/>
      <c r="E67" s="11" t="s">
        <v>55</v>
      </c>
      <c r="F67" s="79"/>
      <c r="G67" s="81">
        <f>IF(G65&lt;0,-G65,0)</f>
        <v>145419</v>
      </c>
      <c r="H67" s="82" t="str">
        <f>IF(IF(H65&lt;0,-H65,0)=0," ",IF(H65&lt;0,-H65,0))</f>
        <v xml:space="preserve"> </v>
      </c>
      <c r="I67" s="63"/>
    </row>
    <row r="68" spans="1:11" x14ac:dyDescent="0.25">
      <c r="B68" s="10"/>
      <c r="C68" s="10"/>
      <c r="D68" s="10"/>
      <c r="E68" s="78"/>
      <c r="F68" s="9"/>
      <c r="G68" s="84"/>
      <c r="H68" s="85"/>
      <c r="I68" s="63"/>
    </row>
    <row r="69" spans="1:11" s="90" customFormat="1" x14ac:dyDescent="0.25">
      <c r="A69" s="86" t="s">
        <v>56</v>
      </c>
      <c r="B69" s="87"/>
      <c r="C69" s="88"/>
      <c r="D69" s="88"/>
      <c r="E69" s="89"/>
      <c r="F69" s="89"/>
      <c r="G69" s="89"/>
      <c r="H69" s="89"/>
    </row>
    <row r="70" spans="1:11" x14ac:dyDescent="0.25">
      <c r="A70" s="91"/>
      <c r="B70" s="10"/>
      <c r="C70" s="10"/>
      <c r="D70" s="10"/>
      <c r="E70" s="9"/>
      <c r="F70" s="9"/>
      <c r="G70" s="9"/>
      <c r="H70" s="9"/>
    </row>
    <row r="71" spans="1:11" x14ac:dyDescent="0.25">
      <c r="A71" s="10" t="s">
        <v>57</v>
      </c>
      <c r="B71" s="92" t="s">
        <v>58</v>
      </c>
      <c r="C71" s="10"/>
      <c r="D71" s="10"/>
      <c r="E71" s="9"/>
      <c r="F71" s="9"/>
      <c r="G71" s="10"/>
      <c r="H71" s="9"/>
    </row>
    <row r="72" spans="1:11" x14ac:dyDescent="0.25">
      <c r="A72" s="9"/>
      <c r="B72" s="10"/>
      <c r="C72" s="10"/>
      <c r="D72" s="10"/>
      <c r="E72" s="9"/>
      <c r="F72" s="9"/>
      <c r="G72" s="10"/>
      <c r="H72" s="10"/>
      <c r="I72" s="39"/>
      <c r="J72" s="93"/>
      <c r="K72" s="93"/>
    </row>
    <row r="73" spans="1:11" x14ac:dyDescent="0.25">
      <c r="A73" s="9"/>
      <c r="B73" s="10"/>
      <c r="C73" s="10"/>
      <c r="D73" s="10"/>
      <c r="E73" s="9"/>
      <c r="F73" s="9"/>
      <c r="G73" s="10"/>
      <c r="H73" s="10"/>
      <c r="I73" s="39"/>
      <c r="J73" s="93"/>
      <c r="K73" s="93"/>
    </row>
    <row r="74" spans="1:11" x14ac:dyDescent="0.25">
      <c r="A74" s="10"/>
      <c r="B74" s="183"/>
      <c r="C74" s="183"/>
      <c r="D74" s="183"/>
      <c r="E74" s="9"/>
      <c r="F74" s="9"/>
      <c r="G74" s="183"/>
      <c r="H74" s="183"/>
      <c r="I74" s="94"/>
      <c r="J74" s="93"/>
      <c r="K74" s="93"/>
    </row>
    <row r="75" spans="1:11" x14ac:dyDescent="0.25">
      <c r="A75" s="9"/>
      <c r="B75" s="10"/>
      <c r="C75" s="10"/>
      <c r="D75" s="10"/>
      <c r="E75" s="9"/>
      <c r="F75" s="9"/>
      <c r="G75" s="10"/>
      <c r="H75" s="10"/>
      <c r="I75" s="39"/>
      <c r="J75" s="93"/>
      <c r="K75" s="93"/>
    </row>
    <row r="76" spans="1:11" x14ac:dyDescent="0.25">
      <c r="A76" s="9"/>
      <c r="B76" s="10"/>
      <c r="C76" s="10"/>
      <c r="D76" s="10"/>
      <c r="E76" s="9"/>
      <c r="F76" s="9"/>
      <c r="G76" s="9"/>
      <c r="H76" s="9"/>
      <c r="J76" s="93"/>
      <c r="K76" s="93"/>
    </row>
    <row r="77" spans="1:11" ht="15" x14ac:dyDescent="0.25">
      <c r="A77" s="10" t="s">
        <v>59</v>
      </c>
      <c r="B77" s="184" t="s">
        <v>60</v>
      </c>
      <c r="C77" s="184"/>
      <c r="D77" s="184"/>
      <c r="E77" s="9"/>
      <c r="F77" s="9"/>
      <c r="G77" s="185"/>
      <c r="H77" s="185"/>
      <c r="I77" s="95"/>
    </row>
    <row r="78" spans="1:11" x14ac:dyDescent="0.25">
      <c r="A78" s="9"/>
      <c r="B78" s="10"/>
      <c r="C78" s="10"/>
      <c r="D78" s="10"/>
      <c r="E78" s="9"/>
      <c r="F78" s="9"/>
      <c r="G78" s="9"/>
      <c r="H78" s="9"/>
    </row>
  </sheetData>
  <mergeCells count="18">
    <mergeCell ref="A1:H1"/>
    <mergeCell ref="A2:H2"/>
    <mergeCell ref="J2:K2"/>
    <mergeCell ref="A3:H3"/>
    <mergeCell ref="A4:B4"/>
    <mergeCell ref="C4:H4"/>
    <mergeCell ref="A5:B5"/>
    <mergeCell ref="C5:H5"/>
    <mergeCell ref="A6:B6"/>
    <mergeCell ref="C6:H6"/>
    <mergeCell ref="A7:B7"/>
    <mergeCell ref="E7:F7"/>
    <mergeCell ref="G7:H7"/>
    <mergeCell ref="G9:H9"/>
    <mergeCell ref="B74:D74"/>
    <mergeCell ref="G74:H74"/>
    <mergeCell ref="B77:D77"/>
    <mergeCell ref="G77:H77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8" scale="88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annexe financière</vt:lpstr>
      <vt:lpstr>'annexe financière'!Zone_d_impression</vt:lpstr>
    </vt:vector>
  </TitlesOfParts>
  <Manager/>
  <Company>Université Lumière Lyon 2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Emmanuelle Gery</dc:creator>
  <cp:keywords/>
  <dc:description/>
  <cp:lastModifiedBy>Yoanna Meo</cp:lastModifiedBy>
  <cp:revision/>
  <dcterms:created xsi:type="dcterms:W3CDTF">2023-05-12T17:02:04Z</dcterms:created>
  <dcterms:modified xsi:type="dcterms:W3CDTF">2023-09-05T09:30:30Z</dcterms:modified>
  <cp:category/>
  <cp:contentStatus/>
</cp:coreProperties>
</file>