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U:\DRH\DRH-PMS\Dialogue de gestion\2019\indicateurs RH\"/>
    </mc:Choice>
  </mc:AlternateContent>
  <bookViews>
    <workbookView xWindow="0" yWindow="0" windowWidth="28800" windowHeight="12300" firstSheet="4" activeTab="4"/>
  </bookViews>
  <sheets>
    <sheet name="TOT avec CIEF IUT SUAPS Minerve" sheetId="4" state="hidden" r:id="rId1"/>
    <sheet name="Sections" sheetId="3" state="hidden" r:id="rId2"/>
    <sheet name="Potentiel" sheetId="1" state="hidden" r:id="rId3"/>
    <sheet name="Besoin" sheetId="8" state="hidden" r:id="rId4"/>
    <sheet name="Consolidé" sheetId="7" r:id="rId5"/>
  </sheets>
  <definedNames>
    <definedName name="budget_hc" localSheetId="4">#REF!</definedName>
    <definedName name="budget_hc">#REF!</definedName>
    <definedName name="nudget8hc_revise" localSheetId="4">#REF!</definedName>
    <definedName name="nudget8hc_revise">#REF!</definedName>
    <definedName name="_xlnm.Print_Area" localSheetId="4">Consolidé!$A$1:$M$94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7" l="1"/>
  <c r="F21" i="7" l="1"/>
  <c r="F20" i="7"/>
  <c r="C45" i="7"/>
  <c r="D45" i="7"/>
  <c r="E45" i="7"/>
  <c r="E32" i="1"/>
  <c r="C32" i="1"/>
  <c r="E12" i="1"/>
  <c r="E11" i="1"/>
  <c r="J44" i="7" l="1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3" i="7"/>
  <c r="J13" i="7"/>
  <c r="C48" i="7"/>
  <c r="L13" i="7" l="1"/>
  <c r="K13" i="7"/>
  <c r="C34" i="8" l="1"/>
  <c r="I45" i="7" l="1"/>
  <c r="F48" i="7"/>
  <c r="E48" i="7"/>
  <c r="D48" i="7"/>
  <c r="K14" i="7"/>
  <c r="L14" i="7"/>
  <c r="M14" i="7"/>
  <c r="K15" i="7"/>
  <c r="L15" i="7"/>
  <c r="M15" i="7"/>
  <c r="K16" i="7"/>
  <c r="L16" i="7"/>
  <c r="M16" i="7"/>
  <c r="K17" i="7"/>
  <c r="L17" i="7"/>
  <c r="M17" i="7"/>
  <c r="K18" i="7"/>
  <c r="L18" i="7"/>
  <c r="M18" i="7"/>
  <c r="K19" i="7"/>
  <c r="L19" i="7"/>
  <c r="M19" i="7"/>
  <c r="K20" i="7"/>
  <c r="L20" i="7"/>
  <c r="M20" i="7"/>
  <c r="K21" i="7"/>
  <c r="L21" i="7"/>
  <c r="M21" i="7"/>
  <c r="K22" i="7"/>
  <c r="L22" i="7"/>
  <c r="M22" i="7"/>
  <c r="K23" i="7"/>
  <c r="L23" i="7"/>
  <c r="M23" i="7"/>
  <c r="K24" i="7"/>
  <c r="L24" i="7"/>
  <c r="M24" i="7"/>
  <c r="K25" i="7"/>
  <c r="L25" i="7"/>
  <c r="M25" i="7"/>
  <c r="K26" i="7"/>
  <c r="L26" i="7"/>
  <c r="M26" i="7"/>
  <c r="K27" i="7"/>
  <c r="L27" i="7"/>
  <c r="M27" i="7"/>
  <c r="K28" i="7"/>
  <c r="L28" i="7"/>
  <c r="M28" i="7"/>
  <c r="K29" i="7"/>
  <c r="L29" i="7"/>
  <c r="M29" i="7"/>
  <c r="K30" i="7"/>
  <c r="L30" i="7"/>
  <c r="M30" i="7"/>
  <c r="K31" i="7"/>
  <c r="L31" i="7"/>
  <c r="M31" i="7"/>
  <c r="K32" i="7"/>
  <c r="L32" i="7"/>
  <c r="M32" i="7"/>
  <c r="K33" i="7"/>
  <c r="L33" i="7"/>
  <c r="M33" i="7"/>
  <c r="K34" i="7"/>
  <c r="L34" i="7"/>
  <c r="M34" i="7"/>
  <c r="K35" i="7"/>
  <c r="L35" i="7"/>
  <c r="M35" i="7"/>
  <c r="K36" i="7"/>
  <c r="L36" i="7"/>
  <c r="M36" i="7"/>
  <c r="K37" i="7"/>
  <c r="L37" i="7"/>
  <c r="M37" i="7"/>
  <c r="K38" i="7"/>
  <c r="L38" i="7"/>
  <c r="M38" i="7"/>
  <c r="K39" i="7"/>
  <c r="L39" i="7"/>
  <c r="M39" i="7"/>
  <c r="K40" i="7"/>
  <c r="L40" i="7"/>
  <c r="M40" i="7"/>
  <c r="K41" i="7"/>
  <c r="L41" i="7"/>
  <c r="M41" i="7"/>
  <c r="K43" i="7"/>
  <c r="L43" i="7"/>
  <c r="M43" i="7"/>
  <c r="K44" i="7"/>
  <c r="L44" i="7"/>
  <c r="M44" i="7"/>
  <c r="M13" i="7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7" i="8"/>
  <c r="D28" i="8"/>
  <c r="D29" i="8"/>
  <c r="D30" i="8"/>
  <c r="D2" i="8"/>
  <c r="L45" i="7" l="1"/>
  <c r="J45" i="7"/>
  <c r="I48" i="7"/>
  <c r="M45" i="7"/>
  <c r="K45" i="7"/>
  <c r="K48" i="7" l="1"/>
  <c r="J48" i="7"/>
  <c r="L48" i="7"/>
  <c r="M48" i="7"/>
  <c r="F83" i="4"/>
  <c r="I83" i="4"/>
  <c r="N83" i="4"/>
  <c r="E83" i="4"/>
  <c r="D83" i="4"/>
  <c r="C83" i="4"/>
  <c r="M82" i="4"/>
  <c r="L82" i="4"/>
  <c r="K82" i="4"/>
  <c r="F82" i="4"/>
  <c r="J82" i="4" s="1"/>
  <c r="M81" i="4"/>
  <c r="L81" i="4"/>
  <c r="K81" i="4"/>
  <c r="F81" i="4"/>
  <c r="N81" i="4" s="1"/>
  <c r="M80" i="4"/>
  <c r="L80" i="4"/>
  <c r="K80" i="4"/>
  <c r="F80" i="4"/>
  <c r="J80" i="4" s="1"/>
  <c r="F79" i="4"/>
  <c r="J79" i="4" s="1"/>
  <c r="F78" i="4"/>
  <c r="J78" i="4" s="1"/>
  <c r="F74" i="4"/>
  <c r="J74" i="4" s="1"/>
  <c r="F73" i="4"/>
  <c r="J73" i="4" s="1"/>
  <c r="F72" i="4"/>
  <c r="J72" i="4" s="1"/>
  <c r="M62" i="4"/>
  <c r="L62" i="4"/>
  <c r="K62" i="4"/>
  <c r="F62" i="4"/>
  <c r="N62" i="4" s="1"/>
  <c r="M48" i="4"/>
  <c r="L48" i="4"/>
  <c r="K48" i="4"/>
  <c r="F48" i="4"/>
  <c r="J48" i="4" s="1"/>
  <c r="M76" i="4"/>
  <c r="L76" i="4"/>
  <c r="K76" i="4"/>
  <c r="F76" i="4"/>
  <c r="N76" i="4" s="1"/>
  <c r="N75" i="4"/>
  <c r="M75" i="4"/>
  <c r="L75" i="4"/>
  <c r="K75" i="4"/>
  <c r="F75" i="4"/>
  <c r="J75" i="4" s="1"/>
  <c r="M58" i="4"/>
  <c r="L58" i="4"/>
  <c r="K58" i="4"/>
  <c r="F58" i="4"/>
  <c r="N58" i="4" s="1"/>
  <c r="N55" i="4"/>
  <c r="M55" i="4"/>
  <c r="L55" i="4"/>
  <c r="K55" i="4"/>
  <c r="F55" i="4"/>
  <c r="J55" i="4" s="1"/>
  <c r="M69" i="4"/>
  <c r="L69" i="4"/>
  <c r="K69" i="4"/>
  <c r="F69" i="4"/>
  <c r="N69" i="4" s="1"/>
  <c r="M70" i="4"/>
  <c r="L70" i="4"/>
  <c r="K70" i="4"/>
  <c r="F70" i="4"/>
  <c r="J70" i="4" s="1"/>
  <c r="M53" i="4"/>
  <c r="L53" i="4"/>
  <c r="K53" i="4"/>
  <c r="F53" i="4"/>
  <c r="N53" i="4" s="1"/>
  <c r="M57" i="4"/>
  <c r="L57" i="4"/>
  <c r="K57" i="4"/>
  <c r="F57" i="4"/>
  <c r="J57" i="4" s="1"/>
  <c r="M65" i="4"/>
  <c r="L65" i="4"/>
  <c r="K65" i="4"/>
  <c r="F65" i="4"/>
  <c r="N65" i="4" s="1"/>
  <c r="N52" i="4"/>
  <c r="M52" i="4"/>
  <c r="L52" i="4"/>
  <c r="K52" i="4"/>
  <c r="F52" i="4"/>
  <c r="J52" i="4" s="1"/>
  <c r="M68" i="4"/>
  <c r="L68" i="4"/>
  <c r="K68" i="4"/>
  <c r="F68" i="4"/>
  <c r="N68" i="4" s="1"/>
  <c r="M77" i="4"/>
  <c r="L77" i="4"/>
  <c r="K77" i="4"/>
  <c r="F77" i="4"/>
  <c r="J77" i="4" s="1"/>
  <c r="M66" i="4"/>
  <c r="L66" i="4"/>
  <c r="K66" i="4"/>
  <c r="F66" i="4"/>
  <c r="N66" i="4" s="1"/>
  <c r="M67" i="4"/>
  <c r="L67" i="4"/>
  <c r="K67" i="4"/>
  <c r="F67" i="4"/>
  <c r="J67" i="4" s="1"/>
  <c r="M47" i="4"/>
  <c r="L47" i="4"/>
  <c r="K47" i="4"/>
  <c r="F47" i="4"/>
  <c r="N47" i="4" s="1"/>
  <c r="M60" i="4"/>
  <c r="L60" i="4"/>
  <c r="K60" i="4"/>
  <c r="F60" i="4"/>
  <c r="J60" i="4" s="1"/>
  <c r="M49" i="4"/>
  <c r="L49" i="4"/>
  <c r="K49" i="4"/>
  <c r="F49" i="4"/>
  <c r="N49" i="4" s="1"/>
  <c r="M54" i="4"/>
  <c r="L54" i="4"/>
  <c r="K54" i="4"/>
  <c r="F54" i="4"/>
  <c r="J54" i="4" s="1"/>
  <c r="M64" i="4"/>
  <c r="L64" i="4"/>
  <c r="K64" i="4"/>
  <c r="F64" i="4"/>
  <c r="N64" i="4" s="1"/>
  <c r="M51" i="4"/>
  <c r="L51" i="4"/>
  <c r="K51" i="4"/>
  <c r="F51" i="4"/>
  <c r="J51" i="4" s="1"/>
  <c r="M46" i="4"/>
  <c r="L46" i="4"/>
  <c r="K46" i="4"/>
  <c r="F46" i="4"/>
  <c r="N46" i="4" s="1"/>
  <c r="M50" i="4"/>
  <c r="L50" i="4"/>
  <c r="K50" i="4"/>
  <c r="F50" i="4"/>
  <c r="J50" i="4" s="1"/>
  <c r="M63" i="4"/>
  <c r="L63" i="4"/>
  <c r="K63" i="4"/>
  <c r="F63" i="4"/>
  <c r="N63" i="4" s="1"/>
  <c r="M59" i="4"/>
  <c r="L59" i="4"/>
  <c r="K59" i="4"/>
  <c r="F59" i="4"/>
  <c r="J59" i="4" s="1"/>
  <c r="M61" i="4"/>
  <c r="L61" i="4"/>
  <c r="K61" i="4"/>
  <c r="F61" i="4"/>
  <c r="N61" i="4" s="1"/>
  <c r="M56" i="4"/>
  <c r="L56" i="4"/>
  <c r="K56" i="4"/>
  <c r="F56" i="4"/>
  <c r="J56" i="4" s="1"/>
  <c r="M71" i="4"/>
  <c r="L71" i="4"/>
  <c r="K71" i="4"/>
  <c r="F71" i="4"/>
  <c r="N71" i="4" s="1"/>
  <c r="N82" i="4" l="1"/>
  <c r="N80" i="4"/>
  <c r="N77" i="4"/>
  <c r="M83" i="4"/>
  <c r="N67" i="4"/>
  <c r="N70" i="4"/>
  <c r="N60" i="4"/>
  <c r="N57" i="4"/>
  <c r="N48" i="4"/>
  <c r="L83" i="4"/>
  <c r="K83" i="4"/>
  <c r="N84" i="4"/>
  <c r="N50" i="4"/>
  <c r="N59" i="4"/>
  <c r="N54" i="4"/>
  <c r="J81" i="4"/>
  <c r="J71" i="4"/>
  <c r="J61" i="4"/>
  <c r="J63" i="4"/>
  <c r="J46" i="4"/>
  <c r="J64" i="4"/>
  <c r="J49" i="4"/>
  <c r="J47" i="4"/>
  <c r="J66" i="4"/>
  <c r="J68" i="4"/>
  <c r="J65" i="4"/>
  <c r="J53" i="4"/>
  <c r="J69" i="4"/>
  <c r="J58" i="4"/>
  <c r="J76" i="4"/>
  <c r="J62" i="4"/>
  <c r="N56" i="4"/>
  <c r="N51" i="4"/>
  <c r="M15" i="4"/>
  <c r="M30" i="4"/>
  <c r="M13" i="4"/>
  <c r="M8" i="4"/>
  <c r="M10" i="4"/>
  <c r="M20" i="4"/>
  <c r="M23" i="4"/>
  <c r="M12" i="4"/>
  <c r="M26" i="4"/>
  <c r="M4" i="4"/>
  <c r="M22" i="4"/>
  <c r="M27" i="4"/>
  <c r="M6" i="4"/>
  <c r="M14" i="4"/>
  <c r="M5" i="4"/>
  <c r="M31" i="4"/>
  <c r="M7" i="4"/>
  <c r="M11" i="4"/>
  <c r="M21" i="4"/>
  <c r="M17" i="4"/>
  <c r="M16" i="4"/>
  <c r="M19" i="4"/>
  <c r="M25" i="4"/>
  <c r="M24" i="4"/>
  <c r="M3" i="4"/>
  <c r="M28" i="4"/>
  <c r="M29" i="4"/>
  <c r="M18" i="4"/>
  <c r="M37" i="4"/>
  <c r="M38" i="4"/>
  <c r="M39" i="4"/>
  <c r="M9" i="4"/>
  <c r="L9" i="4"/>
  <c r="J83" i="4" l="1"/>
  <c r="F20" i="4" l="1"/>
  <c r="L15" i="4" l="1"/>
  <c r="L30" i="4"/>
  <c r="L13" i="4"/>
  <c r="L8" i="4"/>
  <c r="L10" i="4"/>
  <c r="L20" i="4"/>
  <c r="L23" i="4"/>
  <c r="L12" i="4"/>
  <c r="L26" i="4"/>
  <c r="L4" i="4"/>
  <c r="L22" i="4"/>
  <c r="L27" i="4"/>
  <c r="L6" i="4"/>
  <c r="L14" i="4"/>
  <c r="L5" i="4"/>
  <c r="L31" i="4"/>
  <c r="L7" i="4"/>
  <c r="L11" i="4"/>
  <c r="L21" i="4"/>
  <c r="L17" i="4"/>
  <c r="L16" i="4"/>
  <c r="L19" i="4"/>
  <c r="L25" i="4"/>
  <c r="L24" i="4"/>
  <c r="L3" i="4"/>
  <c r="L28" i="4"/>
  <c r="L29" i="4"/>
  <c r="L18" i="4"/>
  <c r="L37" i="4"/>
  <c r="L38" i="4"/>
  <c r="L39" i="4"/>
  <c r="K15" i="4"/>
  <c r="K30" i="4"/>
  <c r="K13" i="4"/>
  <c r="K8" i="4"/>
  <c r="K10" i="4"/>
  <c r="K20" i="4"/>
  <c r="K23" i="4"/>
  <c r="K12" i="4"/>
  <c r="K26" i="4"/>
  <c r="K4" i="4"/>
  <c r="K22" i="4"/>
  <c r="K27" i="4"/>
  <c r="K6" i="4"/>
  <c r="K14" i="4"/>
  <c r="K5" i="4"/>
  <c r="K31" i="4"/>
  <c r="K7" i="4"/>
  <c r="K11" i="4"/>
  <c r="K21" i="4"/>
  <c r="K17" i="4"/>
  <c r="K16" i="4"/>
  <c r="K19" i="4"/>
  <c r="K25" i="4"/>
  <c r="K24" i="4"/>
  <c r="K3" i="4"/>
  <c r="K28" i="4"/>
  <c r="K29" i="4"/>
  <c r="K18" i="4"/>
  <c r="K37" i="4"/>
  <c r="K38" i="4"/>
  <c r="K39" i="4"/>
  <c r="K9" i="4"/>
  <c r="F15" i="4"/>
  <c r="J15" i="4" s="1"/>
  <c r="F30" i="4"/>
  <c r="F13" i="4"/>
  <c r="N13" i="4" s="1"/>
  <c r="F8" i="4"/>
  <c r="J8" i="4" s="1"/>
  <c r="F10" i="4"/>
  <c r="J10" i="4" s="1"/>
  <c r="J20" i="4"/>
  <c r="F23" i="4"/>
  <c r="N23" i="4" s="1"/>
  <c r="F12" i="4"/>
  <c r="N12" i="4" s="1"/>
  <c r="F26" i="4"/>
  <c r="N26" i="4" s="1"/>
  <c r="F4" i="4"/>
  <c r="J4" i="4" s="1"/>
  <c r="F22" i="4"/>
  <c r="J22" i="4" s="1"/>
  <c r="F27" i="4"/>
  <c r="N27" i="4" s="1"/>
  <c r="F6" i="4"/>
  <c r="J6" i="4" s="1"/>
  <c r="F14" i="4"/>
  <c r="J14" i="4" s="1"/>
  <c r="F5" i="4"/>
  <c r="N5" i="4" s="1"/>
  <c r="F31" i="4"/>
  <c r="J31" i="4" s="1"/>
  <c r="F7" i="4"/>
  <c r="J7" i="4" s="1"/>
  <c r="F11" i="4"/>
  <c r="J11" i="4" s="1"/>
  <c r="F21" i="4"/>
  <c r="N21" i="4" s="1"/>
  <c r="F17" i="4"/>
  <c r="N17" i="4" s="1"/>
  <c r="F16" i="4"/>
  <c r="N16" i="4" s="1"/>
  <c r="F19" i="4"/>
  <c r="J19" i="4" s="1"/>
  <c r="F25" i="4"/>
  <c r="J25" i="4" s="1"/>
  <c r="F24" i="4"/>
  <c r="N24" i="4" s="1"/>
  <c r="F3" i="4"/>
  <c r="F32" i="4"/>
  <c r="J32" i="4" s="1"/>
  <c r="F33" i="4"/>
  <c r="J33" i="4" s="1"/>
  <c r="F34" i="4"/>
  <c r="J34" i="4" s="1"/>
  <c r="F28" i="4"/>
  <c r="J28" i="4" s="1"/>
  <c r="F29" i="4"/>
  <c r="J29" i="4" s="1"/>
  <c r="F18" i="4"/>
  <c r="N18" i="4" s="1"/>
  <c r="F35" i="4"/>
  <c r="J35" i="4" s="1"/>
  <c r="F36" i="4"/>
  <c r="J36" i="4" s="1"/>
  <c r="F37" i="4"/>
  <c r="J37" i="4" s="1"/>
  <c r="F38" i="4"/>
  <c r="J38" i="4" s="1"/>
  <c r="F39" i="4"/>
  <c r="J39" i="4" s="1"/>
  <c r="F9" i="4"/>
  <c r="I40" i="4"/>
  <c r="D40" i="4"/>
  <c r="E40" i="4"/>
  <c r="M40" i="4" s="1"/>
  <c r="C40" i="4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N37" i="4" l="1"/>
  <c r="N15" i="4"/>
  <c r="J23" i="4"/>
  <c r="N3" i="4"/>
  <c r="N41" i="4"/>
  <c r="J9" i="4"/>
  <c r="N9" i="4"/>
  <c r="N14" i="4"/>
  <c r="N6" i="4"/>
  <c r="N25" i="4"/>
  <c r="N19" i="4"/>
  <c r="N4" i="4"/>
  <c r="J3" i="4"/>
  <c r="F40" i="4"/>
  <c r="N40" i="4" s="1"/>
  <c r="J13" i="4"/>
  <c r="N22" i="4"/>
  <c r="J18" i="4"/>
  <c r="N30" i="4"/>
  <c r="J21" i="4"/>
  <c r="J5" i="4"/>
  <c r="L40" i="4"/>
  <c r="N39" i="4"/>
  <c r="J30" i="4"/>
  <c r="N38" i="4"/>
  <c r="N11" i="4"/>
  <c r="N20" i="4"/>
  <c r="N10" i="4"/>
  <c r="J24" i="4"/>
  <c r="J27" i="4"/>
  <c r="K40" i="4"/>
  <c r="N31" i="4"/>
  <c r="N8" i="4"/>
  <c r="N7" i="4"/>
  <c r="N29" i="4"/>
  <c r="N28" i="4"/>
  <c r="J16" i="4"/>
  <c r="J26" i="4"/>
  <c r="J17" i="4"/>
  <c r="J12" i="4"/>
  <c r="J40" i="4" l="1"/>
</calcChain>
</file>

<file path=xl/comments1.xml><?xml version="1.0" encoding="utf-8"?>
<comments xmlns="http://schemas.openxmlformats.org/spreadsheetml/2006/main">
  <authors>
    <author>Cyril Tirandaz</author>
  </authors>
  <commentList>
    <comment ref="C16" authorId="0" shapeId="0">
      <text>
        <r>
          <rPr>
            <b/>
            <sz val="8"/>
            <color indexed="81"/>
            <rFont val="Tahoma"/>
            <family val="2"/>
          </rPr>
          <t>3811,25 h d'arabe
1568,50 h de chinois</t>
        </r>
      </text>
    </comment>
  </commentList>
</comments>
</file>

<file path=xl/sharedStrings.xml><?xml version="1.0" encoding="utf-8"?>
<sst xmlns="http://schemas.openxmlformats.org/spreadsheetml/2006/main" count="292" uniqueCount="153">
  <si>
    <t>Somme de potentiel net</t>
  </si>
  <si>
    <t>Type</t>
  </si>
  <si>
    <t>CNU/Disciplines</t>
  </si>
  <si>
    <t>Enseignants 2nd degré</t>
  </si>
  <si>
    <t>Enseignants chercheurs</t>
  </si>
  <si>
    <t>Enseignants contractuels</t>
  </si>
  <si>
    <t>Total général</t>
  </si>
  <si>
    <t>0 CNU</t>
  </si>
  <si>
    <t>section 01</t>
  </si>
  <si>
    <t>section 02</t>
  </si>
  <si>
    <t>section 03</t>
  </si>
  <si>
    <t>section 04</t>
  </si>
  <si>
    <t>section 05</t>
  </si>
  <si>
    <t>section 06</t>
  </si>
  <si>
    <t>section 07</t>
  </si>
  <si>
    <t>section 08</t>
  </si>
  <si>
    <t>section 09</t>
  </si>
  <si>
    <t>section 10</t>
  </si>
  <si>
    <t>section 11</t>
  </si>
  <si>
    <t>section 12</t>
  </si>
  <si>
    <t>section 13</t>
  </si>
  <si>
    <t>section 14</t>
  </si>
  <si>
    <t>section 15</t>
  </si>
  <si>
    <t>section 16</t>
  </si>
  <si>
    <t>section 17</t>
  </si>
  <si>
    <t>section 18</t>
  </si>
  <si>
    <t>section 19</t>
  </si>
  <si>
    <t>section 20</t>
  </si>
  <si>
    <t>section 21</t>
  </si>
  <si>
    <t>section 22</t>
  </si>
  <si>
    <t>section 23</t>
  </si>
  <si>
    <t>section 24</t>
  </si>
  <si>
    <t>tourisme</t>
  </si>
  <si>
    <t>sections 25/26</t>
  </si>
  <si>
    <t>section 27</t>
  </si>
  <si>
    <t>section 69</t>
  </si>
  <si>
    <t>section 70</t>
  </si>
  <si>
    <t>section 71</t>
  </si>
  <si>
    <t>professionnels</t>
  </si>
  <si>
    <t>Non classé</t>
  </si>
  <si>
    <t>section</t>
  </si>
  <si>
    <t>libellé</t>
  </si>
  <si>
    <t>Drt. priv. sc. crim.</t>
  </si>
  <si>
    <t>Drt. publ.</t>
  </si>
  <si>
    <t>Sc. politique</t>
  </si>
  <si>
    <t>Sc. économiques</t>
  </si>
  <si>
    <t>Sc. de gestion</t>
  </si>
  <si>
    <t>Sc. du langage</t>
  </si>
  <si>
    <t>Lang. &amp; litt. anc.</t>
  </si>
  <si>
    <t>Lang. &amp; litt. franc.</t>
  </si>
  <si>
    <t>Litt. comparées</t>
  </si>
  <si>
    <t>Lang. &amp; litt. ang.</t>
  </si>
  <si>
    <t>Lang. &amp; litt. germ.</t>
  </si>
  <si>
    <t>Lang. &amp; litt. slaves</t>
  </si>
  <si>
    <t>Lang. &amp; litt. roman.</t>
  </si>
  <si>
    <t>Lang. &amp; Litt. autres</t>
  </si>
  <si>
    <t>Psychologie</t>
  </si>
  <si>
    <t>Philosophie</t>
  </si>
  <si>
    <t>Arts</t>
  </si>
  <si>
    <t>Socio.,  démographie</t>
  </si>
  <si>
    <t>Anth., eth., préhis.</t>
  </si>
  <si>
    <t>His. &amp; civ. : ancien</t>
  </si>
  <si>
    <t>His. &amp; civ. : cont.</t>
  </si>
  <si>
    <t>Géo. phys. &amp; autres</t>
  </si>
  <si>
    <t>Amén. espace, urbain</t>
  </si>
  <si>
    <t>section 26</t>
  </si>
  <si>
    <t>Maths. appliqués</t>
  </si>
  <si>
    <t>Informatique</t>
  </si>
  <si>
    <t>Sc. de l'éducation</t>
  </si>
  <si>
    <t>Sc. info. communic.</t>
  </si>
  <si>
    <t>section 80</t>
  </si>
  <si>
    <t>Sc. phys-ch., autres</t>
  </si>
  <si>
    <t>0 section CNU</t>
  </si>
  <si>
    <t>Tourisme</t>
  </si>
  <si>
    <t>3- Hist. Drt. &amp; inst.</t>
  </si>
  <si>
    <t>section 60</t>
  </si>
  <si>
    <t>60- Mécan., génie mécan.</t>
  </si>
  <si>
    <t>section 31</t>
  </si>
  <si>
    <t>31- Chim. Théo., phys.</t>
  </si>
  <si>
    <t>69- Neurosciences</t>
  </si>
  <si>
    <t>section 61</t>
  </si>
  <si>
    <t>61- Génie informatique</t>
  </si>
  <si>
    <t>25/26</t>
  </si>
  <si>
    <t>Section</t>
  </si>
  <si>
    <t>Libellé</t>
  </si>
  <si>
    <t>Hist. Drt. &amp; inst.</t>
  </si>
  <si>
    <t>Neurosciences</t>
  </si>
  <si>
    <t>Professionnels</t>
  </si>
  <si>
    <t>Besoins pédagogiques</t>
  </si>
  <si>
    <t>Besoins pédagogiques - potentiel net</t>
  </si>
  <si>
    <t>Total potentiel net</t>
  </si>
  <si>
    <t>Tx encadrement = Potentiel / Besoins pédagogiques</t>
  </si>
  <si>
    <t>Chim. Théo., phys.</t>
  </si>
  <si>
    <t>Mécan., génie mécan.</t>
  </si>
  <si>
    <t>Génie informatique</t>
  </si>
  <si>
    <t>Sc. &amp; tec. act. phy.</t>
  </si>
  <si>
    <t>Potentiel Enseignants 2nd degré</t>
  </si>
  <si>
    <t>Potentiel Enseignants chercheurs</t>
  </si>
  <si>
    <t>Potentiel Enseignants contractuels</t>
  </si>
  <si>
    <t>Composante</t>
  </si>
  <si>
    <t>Hors professionnel/tourisme/non classé :</t>
  </si>
  <si>
    <t>Total</t>
  </si>
  <si>
    <t>TRI PAR BESOIN</t>
  </si>
  <si>
    <t>TRI PAR SECTION</t>
  </si>
  <si>
    <t>(Plusieurs éléments)</t>
  </si>
  <si>
    <t>Exclus : CIEF, IUT et SUAPS</t>
  </si>
  <si>
    <t>Potentiel net</t>
  </si>
  <si>
    <t>Total potentiel</t>
  </si>
  <si>
    <t>sections CNU</t>
  </si>
  <si>
    <t>TOTAL</t>
  </si>
  <si>
    <t>(hors professionnels)</t>
  </si>
  <si>
    <t xml:space="preserve">Exclu : Minerve, non recensés : SUAPS, CIEF et IUT </t>
  </si>
  <si>
    <t>Droit privé et sciences criminelles</t>
  </si>
  <si>
    <t>Droit public</t>
  </si>
  <si>
    <t>Histoire du droit et des institutions</t>
  </si>
  <si>
    <t>Science politique</t>
  </si>
  <si>
    <t>Sciences économiques</t>
  </si>
  <si>
    <t>Sciences de gestion</t>
  </si>
  <si>
    <t>Langues et littératures anciennes</t>
  </si>
  <si>
    <t>Langue et littérature françaises</t>
  </si>
  <si>
    <t>Littératures comparées</t>
  </si>
  <si>
    <t>Langues et littératures anglaises et anglo-saxonnes</t>
  </si>
  <si>
    <t>Sciences du langage</t>
  </si>
  <si>
    <t>Langues et littératures germaniques et scandinaves</t>
  </si>
  <si>
    <t>Langues et littératures slaves</t>
  </si>
  <si>
    <t>Langues et littératures romanes</t>
  </si>
  <si>
    <t>Langues et littératures autres</t>
  </si>
  <si>
    <t>Sociologie, démographie</t>
  </si>
  <si>
    <t>Anthropologie biologique, ethnologie, préhistoire</t>
  </si>
  <si>
    <t>Histoire et civilisations : monde ancien</t>
  </si>
  <si>
    <t>Histoire et civilisations : monde contemporain</t>
  </si>
  <si>
    <t>Géographie physique &amp; autres</t>
  </si>
  <si>
    <t>Aménagement de l'espace, urbanisme</t>
  </si>
  <si>
    <t>Mathématiques appliquées</t>
  </si>
  <si>
    <t>Mécanique, génie mécanique, génie civil</t>
  </si>
  <si>
    <t>Chimie théorique, physique, analytique</t>
  </si>
  <si>
    <t>Génie informatique, automatique et traitement du signal</t>
  </si>
  <si>
    <t>Sciences de l'éducation</t>
  </si>
  <si>
    <t>Sciences de l'information et de la communication</t>
  </si>
  <si>
    <t>Sciences physico-chimiques et autres</t>
  </si>
  <si>
    <t>Langues et littératures anglaises</t>
  </si>
  <si>
    <t>Langues et littératures germaniques</t>
  </si>
  <si>
    <t>Anthropologie, ethnologie, préhistoire</t>
  </si>
  <si>
    <t>Histoire et civilisations anciennes</t>
  </si>
  <si>
    <t>Histoire et civilisations contemporaines</t>
  </si>
  <si>
    <t>Sciences information/communication</t>
  </si>
  <si>
    <t>Valeurs moyennes :</t>
  </si>
  <si>
    <t>En 2017-2018, 15,7% des étudiants ont réalisé un stage obligatoire dans le cadre de leur parcours.</t>
  </si>
  <si>
    <t>Taux d'encadrement 2018-2019 :</t>
  </si>
  <si>
    <t>En 2018-2019, 3% des étudiants sont arrivés dans le cadre d'un programme d'échange et 3% sont partis.</t>
  </si>
  <si>
    <t>En 2018-2019 la part moyenne des besoins pédagogiques à couvrir par des professionnels est de 10%.</t>
  </si>
  <si>
    <t>En 2017-2018, 57,2% de l'activité totale des composantes correspondaient à des heures statutaires, 10,7% à des heures complémentaires, et 32,1% à des vacations d'enseignement.</t>
  </si>
  <si>
    <t>Données hors IUT-CIEF-SUAPS-MINERVE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</si>
</sst>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999999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 style="medium">
        <color indexed="64"/>
      </right>
      <top style="thin">
        <color rgb="FF999999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999999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 style="medium">
        <color indexed="64"/>
      </right>
      <top/>
      <bottom/>
      <diagonal/>
    </border>
    <border>
      <left style="thin">
        <color rgb="FF999999"/>
      </left>
      <right style="medium">
        <color indexed="64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medium">
        <color indexed="64"/>
      </top>
      <bottom/>
      <diagonal/>
    </border>
    <border>
      <left/>
      <right style="thin">
        <color rgb="FF999999"/>
      </right>
      <top style="medium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1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3" fontId="0" fillId="0" borderId="1" xfId="0" applyNumberFormat="1" applyBorder="1"/>
    <xf numFmtId="3" fontId="0" fillId="0" borderId="4" xfId="0" applyNumberFormat="1" applyBorder="1"/>
    <xf numFmtId="3" fontId="0" fillId="0" borderId="6" xfId="0" applyNumberFormat="1" applyBorder="1"/>
    <xf numFmtId="3" fontId="0" fillId="0" borderId="0" xfId="0" applyNumberFormat="1"/>
    <xf numFmtId="0" fontId="6" fillId="0" borderId="8" xfId="0" applyFont="1" applyBorder="1"/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10" xfId="0" applyNumberFormat="1" applyFont="1" applyBorder="1"/>
    <xf numFmtId="0" fontId="6" fillId="0" borderId="5" xfId="0" applyFont="1" applyBorder="1"/>
    <xf numFmtId="3" fontId="6" fillId="0" borderId="5" xfId="0" applyNumberFormat="1" applyFont="1" applyBorder="1"/>
    <xf numFmtId="3" fontId="6" fillId="0" borderId="7" xfId="0" applyNumberFormat="1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0" xfId="0" applyFont="1"/>
    <xf numFmtId="0" fontId="3" fillId="0" borderId="0" xfId="2"/>
    <xf numFmtId="0" fontId="3" fillId="0" borderId="11" xfId="2" applyFill="1" applyBorder="1" applyAlignment="1">
      <alignment horizontal="center" vertical="center" wrapText="1"/>
    </xf>
    <xf numFmtId="0" fontId="3" fillId="0" borderId="12" xfId="2" applyBorder="1" applyAlignment="1">
      <alignment horizontal="center" vertical="center" wrapText="1"/>
    </xf>
    <xf numFmtId="0" fontId="3" fillId="2" borderId="11" xfId="2" applyFill="1" applyBorder="1"/>
    <xf numFmtId="0" fontId="3" fillId="3" borderId="11" xfId="2" applyFill="1" applyBorder="1"/>
    <xf numFmtId="0" fontId="3" fillId="3" borderId="11" xfId="2" applyFill="1" applyBorder="1" applyAlignment="1">
      <alignment horizontal="right"/>
    </xf>
    <xf numFmtId="0" fontId="3" fillId="3" borderId="11" xfId="2" applyFont="1" applyFill="1" applyBorder="1"/>
    <xf numFmtId="0" fontId="3" fillId="3" borderId="12" xfId="2" applyFill="1" applyBorder="1"/>
    <xf numFmtId="0" fontId="3" fillId="3" borderId="13" xfId="2" applyFill="1" applyBorder="1"/>
    <xf numFmtId="0" fontId="8" fillId="0" borderId="6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3" fontId="0" fillId="0" borderId="17" xfId="0" applyNumberFormat="1" applyBorder="1"/>
    <xf numFmtId="0" fontId="0" fillId="0" borderId="5" xfId="0" applyBorder="1"/>
    <xf numFmtId="0" fontId="0" fillId="0" borderId="7" xfId="0" applyBorder="1"/>
    <xf numFmtId="9" fontId="0" fillId="0" borderId="4" xfId="1" applyFont="1" applyBorder="1"/>
    <xf numFmtId="0" fontId="8" fillId="0" borderId="4" xfId="0" applyFont="1" applyBorder="1" applyAlignment="1">
      <alignment horizontal="center" vertical="center" wrapText="1"/>
    </xf>
    <xf numFmtId="9" fontId="0" fillId="0" borderId="0" xfId="1" applyFont="1" applyBorder="1"/>
    <xf numFmtId="0" fontId="8" fillId="0" borderId="18" xfId="0" applyFont="1" applyBorder="1" applyAlignment="1">
      <alignment horizontal="center" vertical="center" wrapText="1"/>
    </xf>
    <xf numFmtId="9" fontId="0" fillId="0" borderId="18" xfId="1" applyFont="1" applyBorder="1"/>
    <xf numFmtId="9" fontId="0" fillId="0" borderId="20" xfId="1" applyNumberFormat="1" applyFont="1" applyBorder="1"/>
    <xf numFmtId="9" fontId="0" fillId="0" borderId="21" xfId="1" applyFont="1" applyBorder="1"/>
    <xf numFmtId="9" fontId="6" fillId="0" borderId="22" xfId="1" applyFont="1" applyBorder="1"/>
    <xf numFmtId="9" fontId="6" fillId="0" borderId="23" xfId="1" applyFont="1" applyBorder="1"/>
    <xf numFmtId="9" fontId="6" fillId="0" borderId="24" xfId="1" applyFont="1" applyBorder="1"/>
    <xf numFmtId="0" fontId="8" fillId="0" borderId="7" xfId="0" applyFont="1" applyBorder="1"/>
    <xf numFmtId="0" fontId="6" fillId="0" borderId="19" xfId="0" applyFont="1" applyBorder="1" applyAlignment="1">
      <alignment horizontal="center" vertical="center" wrapText="1"/>
    </xf>
    <xf numFmtId="9" fontId="6" fillId="0" borderId="19" xfId="1" applyFont="1" applyBorder="1"/>
    <xf numFmtId="9" fontId="6" fillId="0" borderId="21" xfId="1" applyFont="1" applyBorder="1"/>
    <xf numFmtId="9" fontId="6" fillId="0" borderId="32" xfId="1" applyFont="1" applyFill="1" applyBorder="1"/>
    <xf numFmtId="9" fontId="0" fillId="0" borderId="18" xfId="1" applyNumberFormat="1" applyFont="1" applyBorder="1"/>
    <xf numFmtId="9" fontId="0" fillId="0" borderId="20" xfId="1" applyFont="1" applyBorder="1"/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3" fontId="6" fillId="0" borderId="1" xfId="0" applyNumberFormat="1" applyFont="1" applyBorder="1"/>
    <xf numFmtId="9" fontId="6" fillId="0" borderId="18" xfId="1" applyFont="1" applyBorder="1"/>
    <xf numFmtId="9" fontId="6" fillId="0" borderId="1" xfId="1" applyFont="1" applyBorder="1"/>
    <xf numFmtId="9" fontId="6" fillId="0" borderId="33" xfId="1" applyFont="1" applyBorder="1"/>
    <xf numFmtId="0" fontId="10" fillId="0" borderId="0" xfId="0" applyFont="1"/>
    <xf numFmtId="0" fontId="6" fillId="0" borderId="5" xfId="0" applyFont="1" applyBorder="1" applyAlignment="1">
      <alignment horizontal="center" vertical="center" wrapText="1" shrinkToFit="1"/>
    </xf>
    <xf numFmtId="3" fontId="8" fillId="0" borderId="5" xfId="0" applyNumberFormat="1" applyFont="1" applyBorder="1"/>
    <xf numFmtId="0" fontId="2" fillId="0" borderId="0" xfId="3" applyFill="1" applyAlignment="1">
      <alignment horizontal="center" vertical="center"/>
    </xf>
    <xf numFmtId="0" fontId="2" fillId="0" borderId="0" xfId="3" applyFill="1" applyAlignment="1">
      <alignment vertical="center"/>
    </xf>
    <xf numFmtId="0" fontId="4" fillId="0" borderId="0" xfId="3" applyFont="1" applyFill="1" applyAlignment="1">
      <alignment horizontal="center" vertical="center"/>
    </xf>
    <xf numFmtId="3" fontId="2" fillId="0" borderId="0" xfId="3" applyNumberFormat="1" applyFill="1" applyAlignment="1">
      <alignment vertical="center"/>
    </xf>
    <xf numFmtId="0" fontId="4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2" fillId="0" borderId="0" xfId="2" applyFont="1"/>
    <xf numFmtId="3" fontId="6" fillId="0" borderId="6" xfId="0" applyNumberFormat="1" applyFont="1" applyBorder="1"/>
    <xf numFmtId="0" fontId="6" fillId="0" borderId="0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6" xfId="0" applyNumberFormat="1" applyFont="1" applyBorder="1"/>
    <xf numFmtId="0" fontId="6" fillId="0" borderId="17" xfId="0" applyFont="1" applyBorder="1"/>
    <xf numFmtId="0" fontId="6" fillId="0" borderId="27" xfId="0" applyFont="1" applyBorder="1"/>
    <xf numFmtId="3" fontId="6" fillId="0" borderId="26" xfId="0" applyNumberFormat="1" applyFont="1" applyBorder="1"/>
    <xf numFmtId="3" fontId="6" fillId="0" borderId="17" xfId="0" applyNumberFormat="1" applyFont="1" applyBorder="1"/>
    <xf numFmtId="3" fontId="6" fillId="0" borderId="39" xfId="0" applyNumberFormat="1" applyFont="1" applyBorder="1"/>
    <xf numFmtId="9" fontId="0" fillId="0" borderId="41" xfId="1" applyFont="1" applyBorder="1"/>
    <xf numFmtId="9" fontId="0" fillId="0" borderId="29" xfId="1" applyFont="1" applyBorder="1"/>
    <xf numFmtId="9" fontId="0" fillId="0" borderId="42" xfId="1" applyFont="1" applyBorder="1"/>
    <xf numFmtId="9" fontId="6" fillId="0" borderId="26" xfId="1" applyFont="1" applyBorder="1"/>
    <xf numFmtId="9" fontId="6" fillId="0" borderId="17" xfId="1" applyFont="1" applyBorder="1"/>
    <xf numFmtId="0" fontId="6" fillId="0" borderId="6" xfId="0" applyFont="1" applyBorder="1" applyAlignment="1">
      <alignment horizontal="center" vertical="center" wrapText="1" shrinkToFit="1"/>
    </xf>
    <xf numFmtId="3" fontId="6" fillId="0" borderId="6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164" fontId="6" fillId="0" borderId="27" xfId="1" applyNumberFormat="1" applyFont="1" applyBorder="1"/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3" fontId="0" fillId="0" borderId="40" xfId="0" applyNumberFormat="1" applyBorder="1"/>
    <xf numFmtId="3" fontId="0" fillId="0" borderId="25" xfId="0" applyNumberFormat="1" applyBorder="1"/>
    <xf numFmtId="3" fontId="6" fillId="0" borderId="27" xfId="0" applyNumberFormat="1" applyFont="1" applyBorder="1"/>
    <xf numFmtId="0" fontId="1" fillId="3" borderId="11" xfId="2" applyFont="1" applyFill="1" applyBorder="1"/>
    <xf numFmtId="0" fontId="1" fillId="2" borderId="11" xfId="2" applyFont="1" applyFill="1" applyBorder="1"/>
    <xf numFmtId="0" fontId="1" fillId="0" borderId="0" xfId="2" applyFont="1"/>
    <xf numFmtId="0" fontId="7" fillId="0" borderId="7" xfId="0" applyFont="1" applyBorder="1"/>
    <xf numFmtId="0" fontId="7" fillId="0" borderId="0" xfId="0" applyFont="1"/>
    <xf numFmtId="0" fontId="9" fillId="0" borderId="0" xfId="0" applyFont="1"/>
    <xf numFmtId="0" fontId="6" fillId="0" borderId="8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39" xfId="0" applyNumberFormat="1" applyFont="1" applyBorder="1" applyAlignment="1">
      <alignment horizontal="right" vertical="center"/>
    </xf>
    <xf numFmtId="3" fontId="6" fillId="0" borderId="37" xfId="0" applyNumberFormat="1" applyFont="1" applyBorder="1" applyAlignment="1">
      <alignment horizontal="right" vertical="center"/>
    </xf>
    <xf numFmtId="3" fontId="6" fillId="0" borderId="38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6" fillId="0" borderId="37" xfId="0" applyFont="1" applyBorder="1" applyAlignment="1">
      <alignment horizontal="center" vertical="center" wrapText="1" shrinkToFit="1"/>
    </xf>
    <xf numFmtId="0" fontId="6" fillId="0" borderId="38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9" fontId="6" fillId="0" borderId="20" xfId="1" applyFont="1" applyBorder="1" applyAlignment="1">
      <alignment horizontal="right" vertical="center"/>
    </xf>
    <xf numFmtId="9" fontId="6" fillId="0" borderId="34" xfId="1" applyFont="1" applyBorder="1" applyAlignment="1">
      <alignment horizontal="right" vertical="center"/>
    </xf>
    <xf numFmtId="9" fontId="6" fillId="0" borderId="0" xfId="1" applyFont="1" applyBorder="1" applyAlignment="1">
      <alignment horizontal="right" vertical="center"/>
    </xf>
    <xf numFmtId="9" fontId="6" fillId="0" borderId="35" xfId="1" applyFont="1" applyBorder="1" applyAlignment="1">
      <alignment horizontal="right" vertical="center"/>
    </xf>
    <xf numFmtId="164" fontId="6" fillId="0" borderId="21" xfId="1" applyNumberFormat="1" applyFont="1" applyBorder="1" applyAlignment="1">
      <alignment horizontal="right" vertical="center"/>
    </xf>
    <xf numFmtId="164" fontId="6" fillId="0" borderId="36" xfId="1" applyNumberFormat="1" applyFont="1" applyBorder="1" applyAlignment="1">
      <alignment horizontal="right" vertical="center"/>
    </xf>
  </cellXfs>
  <cellStyles count="5">
    <cellStyle name="Normal" xfId="0" builtinId="0"/>
    <cellStyle name="Normal 2" xfId="2"/>
    <cellStyle name="Normal 3" xfId="3"/>
    <cellStyle name="Pourcentage" xfId="1" builtin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Potentiels</a:t>
            </a:r>
            <a:r>
              <a:rPr lang="fr-FR" baseline="0"/>
              <a:t> et besoins pédagogiques par section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 avec CIEF IUT SUAPS Minerve'!$C$2</c:f>
              <c:strCache>
                <c:ptCount val="1"/>
                <c:pt idx="0">
                  <c:v>Potentiel Enseignants 2nd degré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Minerve'!$A$3:$A$36</c:f>
              <c:strCache>
                <c:ptCount val="34"/>
                <c:pt idx="0">
                  <c:v>27</c:v>
                </c:pt>
                <c:pt idx="1">
                  <c:v>11</c:v>
                </c:pt>
                <c:pt idx="2">
                  <c:v>16</c:v>
                </c:pt>
                <c:pt idx="3">
                  <c:v>14</c:v>
                </c:pt>
                <c:pt idx="4">
                  <c:v>18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19</c:v>
                </c:pt>
                <c:pt idx="9">
                  <c:v>9</c:v>
                </c:pt>
                <c:pt idx="10">
                  <c:v>4</c:v>
                </c:pt>
                <c:pt idx="11">
                  <c:v>15</c:v>
                </c:pt>
                <c:pt idx="12">
                  <c:v>2</c:v>
                </c:pt>
                <c:pt idx="13">
                  <c:v>22</c:v>
                </c:pt>
                <c:pt idx="14">
                  <c:v>21</c:v>
                </c:pt>
                <c:pt idx="15">
                  <c:v>71</c:v>
                </c:pt>
                <c:pt idx="16">
                  <c:v>23</c:v>
                </c:pt>
                <c:pt idx="17">
                  <c:v>7</c:v>
                </c:pt>
                <c:pt idx="18">
                  <c:v>20</c:v>
                </c:pt>
                <c:pt idx="19">
                  <c:v>12</c:v>
                </c:pt>
                <c:pt idx="20">
                  <c:v>8</c:v>
                </c:pt>
                <c:pt idx="21">
                  <c:v>25/26</c:v>
                </c:pt>
                <c:pt idx="22">
                  <c:v>24</c:v>
                </c:pt>
                <c:pt idx="23">
                  <c:v>10</c:v>
                </c:pt>
                <c:pt idx="24">
                  <c:v>13</c:v>
                </c:pt>
                <c:pt idx="25">
                  <c:v>69</c:v>
                </c:pt>
                <c:pt idx="26">
                  <c:v>70</c:v>
                </c:pt>
                <c:pt idx="27">
                  <c:v>3</c:v>
                </c:pt>
                <c:pt idx="28">
                  <c:v>17</c:v>
                </c:pt>
                <c:pt idx="29">
                  <c:v>31</c:v>
                </c:pt>
                <c:pt idx="30">
                  <c:v>60</c:v>
                </c:pt>
                <c:pt idx="31">
                  <c:v>61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Minerve'!$C$3:$C$36</c:f>
              <c:numCache>
                <c:formatCode>#,##0</c:formatCode>
                <c:ptCount val="34"/>
                <c:pt idx="0">
                  <c:v>768</c:v>
                </c:pt>
                <c:pt idx="1">
                  <c:v>9984</c:v>
                </c:pt>
                <c:pt idx="3">
                  <c:v>2611.1999999999998</c:v>
                </c:pt>
                <c:pt idx="4">
                  <c:v>3200</c:v>
                </c:pt>
                <c:pt idx="5">
                  <c:v>2880</c:v>
                </c:pt>
                <c:pt idx="7">
                  <c:v>4416</c:v>
                </c:pt>
                <c:pt idx="9">
                  <c:v>6220.7999999999993</c:v>
                </c:pt>
                <c:pt idx="11">
                  <c:v>768</c:v>
                </c:pt>
                <c:pt idx="16">
                  <c:v>384</c:v>
                </c:pt>
                <c:pt idx="17">
                  <c:v>384</c:v>
                </c:pt>
                <c:pt idx="19">
                  <c:v>947</c:v>
                </c:pt>
                <c:pt idx="21">
                  <c:v>1267.2</c:v>
                </c:pt>
                <c:pt idx="28">
                  <c:v>384</c:v>
                </c:pt>
                <c:pt idx="29">
                  <c:v>384</c:v>
                </c:pt>
                <c:pt idx="30">
                  <c:v>768</c:v>
                </c:pt>
                <c:pt idx="32">
                  <c:v>4992</c:v>
                </c:pt>
                <c:pt idx="33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D0-468D-AF07-5031611F91EB}"/>
            </c:ext>
          </c:extLst>
        </c:ser>
        <c:ser>
          <c:idx val="1"/>
          <c:order val="1"/>
          <c:tx>
            <c:strRef>
              <c:f>'TOT avec CIEF IUT SUAPS Minerve'!$D$2</c:f>
              <c:strCache>
                <c:ptCount val="1"/>
                <c:pt idx="0">
                  <c:v>Potentiel Enseignants chercheurs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Minerve'!$A$3:$A$36</c:f>
              <c:strCache>
                <c:ptCount val="34"/>
                <c:pt idx="0">
                  <c:v>27</c:v>
                </c:pt>
                <c:pt idx="1">
                  <c:v>11</c:v>
                </c:pt>
                <c:pt idx="2">
                  <c:v>16</c:v>
                </c:pt>
                <c:pt idx="3">
                  <c:v>14</c:v>
                </c:pt>
                <c:pt idx="4">
                  <c:v>18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19</c:v>
                </c:pt>
                <c:pt idx="9">
                  <c:v>9</c:v>
                </c:pt>
                <c:pt idx="10">
                  <c:v>4</c:v>
                </c:pt>
                <c:pt idx="11">
                  <c:v>15</c:v>
                </c:pt>
                <c:pt idx="12">
                  <c:v>2</c:v>
                </c:pt>
                <c:pt idx="13">
                  <c:v>22</c:v>
                </c:pt>
                <c:pt idx="14">
                  <c:v>21</c:v>
                </c:pt>
                <c:pt idx="15">
                  <c:v>71</c:v>
                </c:pt>
                <c:pt idx="16">
                  <c:v>23</c:v>
                </c:pt>
                <c:pt idx="17">
                  <c:v>7</c:v>
                </c:pt>
                <c:pt idx="18">
                  <c:v>20</c:v>
                </c:pt>
                <c:pt idx="19">
                  <c:v>12</c:v>
                </c:pt>
                <c:pt idx="20">
                  <c:v>8</c:v>
                </c:pt>
                <c:pt idx="21">
                  <c:v>25/26</c:v>
                </c:pt>
                <c:pt idx="22">
                  <c:v>24</c:v>
                </c:pt>
                <c:pt idx="23">
                  <c:v>10</c:v>
                </c:pt>
                <c:pt idx="24">
                  <c:v>13</c:v>
                </c:pt>
                <c:pt idx="25">
                  <c:v>69</c:v>
                </c:pt>
                <c:pt idx="26">
                  <c:v>70</c:v>
                </c:pt>
                <c:pt idx="27">
                  <c:v>3</c:v>
                </c:pt>
                <c:pt idx="28">
                  <c:v>17</c:v>
                </c:pt>
                <c:pt idx="29">
                  <c:v>31</c:v>
                </c:pt>
                <c:pt idx="30">
                  <c:v>60</c:v>
                </c:pt>
                <c:pt idx="31">
                  <c:v>61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Minerve'!$D$3:$D$36</c:f>
              <c:numCache>
                <c:formatCode>#,##0</c:formatCode>
                <c:ptCount val="34"/>
                <c:pt idx="0">
                  <c:v>4128</c:v>
                </c:pt>
                <c:pt idx="1">
                  <c:v>5891</c:v>
                </c:pt>
                <c:pt idx="2">
                  <c:v>10912</c:v>
                </c:pt>
                <c:pt idx="3">
                  <c:v>4992</c:v>
                </c:pt>
                <c:pt idx="4">
                  <c:v>4544</c:v>
                </c:pt>
                <c:pt idx="5">
                  <c:v>7644.8</c:v>
                </c:pt>
                <c:pt idx="6">
                  <c:v>3936</c:v>
                </c:pt>
                <c:pt idx="7">
                  <c:v>4224</c:v>
                </c:pt>
                <c:pt idx="8">
                  <c:v>5433.6</c:v>
                </c:pt>
                <c:pt idx="9">
                  <c:v>6742</c:v>
                </c:pt>
                <c:pt idx="10">
                  <c:v>2472</c:v>
                </c:pt>
                <c:pt idx="11">
                  <c:v>1440</c:v>
                </c:pt>
                <c:pt idx="12">
                  <c:v>2608</c:v>
                </c:pt>
                <c:pt idx="13">
                  <c:v>4329.6000000000004</c:v>
                </c:pt>
                <c:pt idx="14">
                  <c:v>4150</c:v>
                </c:pt>
                <c:pt idx="15">
                  <c:v>3648</c:v>
                </c:pt>
                <c:pt idx="16">
                  <c:v>3936</c:v>
                </c:pt>
                <c:pt idx="17">
                  <c:v>3936</c:v>
                </c:pt>
                <c:pt idx="18">
                  <c:v>2688</c:v>
                </c:pt>
                <c:pt idx="19">
                  <c:v>2400</c:v>
                </c:pt>
                <c:pt idx="20">
                  <c:v>192</c:v>
                </c:pt>
                <c:pt idx="21">
                  <c:v>864</c:v>
                </c:pt>
                <c:pt idx="22">
                  <c:v>1056</c:v>
                </c:pt>
                <c:pt idx="24">
                  <c:v>192</c:v>
                </c:pt>
                <c:pt idx="25">
                  <c:v>192</c:v>
                </c:pt>
                <c:pt idx="26">
                  <c:v>4800</c:v>
                </c:pt>
                <c:pt idx="30">
                  <c:v>192</c:v>
                </c:pt>
                <c:pt idx="31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D0-468D-AF07-5031611F91EB}"/>
            </c:ext>
          </c:extLst>
        </c:ser>
        <c:ser>
          <c:idx val="2"/>
          <c:order val="2"/>
          <c:tx>
            <c:strRef>
              <c:f>'TOT avec CIEF IUT SUAPS Minerve'!$E$2</c:f>
              <c:strCache>
                <c:ptCount val="1"/>
                <c:pt idx="0">
                  <c:v>Potentiel Enseignants contractuels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Minerve'!$A$3:$A$36</c:f>
              <c:strCache>
                <c:ptCount val="34"/>
                <c:pt idx="0">
                  <c:v>27</c:v>
                </c:pt>
                <c:pt idx="1">
                  <c:v>11</c:v>
                </c:pt>
                <c:pt idx="2">
                  <c:v>16</c:v>
                </c:pt>
                <c:pt idx="3">
                  <c:v>14</c:v>
                </c:pt>
                <c:pt idx="4">
                  <c:v>18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19</c:v>
                </c:pt>
                <c:pt idx="9">
                  <c:v>9</c:v>
                </c:pt>
                <c:pt idx="10">
                  <c:v>4</c:v>
                </c:pt>
                <c:pt idx="11">
                  <c:v>15</c:v>
                </c:pt>
                <c:pt idx="12">
                  <c:v>2</c:v>
                </c:pt>
                <c:pt idx="13">
                  <c:v>22</c:v>
                </c:pt>
                <c:pt idx="14">
                  <c:v>21</c:v>
                </c:pt>
                <c:pt idx="15">
                  <c:v>71</c:v>
                </c:pt>
                <c:pt idx="16">
                  <c:v>23</c:v>
                </c:pt>
                <c:pt idx="17">
                  <c:v>7</c:v>
                </c:pt>
                <c:pt idx="18">
                  <c:v>20</c:v>
                </c:pt>
                <c:pt idx="19">
                  <c:v>12</c:v>
                </c:pt>
                <c:pt idx="20">
                  <c:v>8</c:v>
                </c:pt>
                <c:pt idx="21">
                  <c:v>25/26</c:v>
                </c:pt>
                <c:pt idx="22">
                  <c:v>24</c:v>
                </c:pt>
                <c:pt idx="23">
                  <c:v>10</c:v>
                </c:pt>
                <c:pt idx="24">
                  <c:v>13</c:v>
                </c:pt>
                <c:pt idx="25">
                  <c:v>69</c:v>
                </c:pt>
                <c:pt idx="26">
                  <c:v>70</c:v>
                </c:pt>
                <c:pt idx="27">
                  <c:v>3</c:v>
                </c:pt>
                <c:pt idx="28">
                  <c:v>17</c:v>
                </c:pt>
                <c:pt idx="29">
                  <c:v>31</c:v>
                </c:pt>
                <c:pt idx="30">
                  <c:v>60</c:v>
                </c:pt>
                <c:pt idx="31">
                  <c:v>61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Minerve'!$E$3:$E$36</c:f>
              <c:numCache>
                <c:formatCode>#,##0</c:formatCode>
                <c:ptCount val="34"/>
                <c:pt idx="0">
                  <c:v>864</c:v>
                </c:pt>
                <c:pt idx="1">
                  <c:v>4136</c:v>
                </c:pt>
                <c:pt idx="2">
                  <c:v>2016</c:v>
                </c:pt>
                <c:pt idx="3">
                  <c:v>1376</c:v>
                </c:pt>
                <c:pt idx="4">
                  <c:v>1536</c:v>
                </c:pt>
                <c:pt idx="5">
                  <c:v>768</c:v>
                </c:pt>
                <c:pt idx="6">
                  <c:v>864</c:v>
                </c:pt>
                <c:pt idx="7">
                  <c:v>1056</c:v>
                </c:pt>
                <c:pt idx="8">
                  <c:v>384</c:v>
                </c:pt>
                <c:pt idx="9">
                  <c:v>1005.6</c:v>
                </c:pt>
                <c:pt idx="10">
                  <c:v>768</c:v>
                </c:pt>
                <c:pt idx="11">
                  <c:v>1352</c:v>
                </c:pt>
                <c:pt idx="12">
                  <c:v>576</c:v>
                </c:pt>
                <c:pt idx="13">
                  <c:v>192</c:v>
                </c:pt>
                <c:pt idx="14">
                  <c:v>576</c:v>
                </c:pt>
                <c:pt idx="15">
                  <c:v>960</c:v>
                </c:pt>
                <c:pt idx="16">
                  <c:v>384</c:v>
                </c:pt>
                <c:pt idx="17">
                  <c:v>1152</c:v>
                </c:pt>
                <c:pt idx="18">
                  <c:v>576</c:v>
                </c:pt>
                <c:pt idx="19">
                  <c:v>392</c:v>
                </c:pt>
                <c:pt idx="21">
                  <c:v>192</c:v>
                </c:pt>
                <c:pt idx="22">
                  <c:v>384</c:v>
                </c:pt>
                <c:pt idx="24">
                  <c:v>192</c:v>
                </c:pt>
                <c:pt idx="26">
                  <c:v>864</c:v>
                </c:pt>
                <c:pt idx="3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D0-468D-AF07-5031611F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2881552"/>
        <c:axId val="512883632"/>
      </c:barChart>
      <c:barChart>
        <c:barDir val="col"/>
        <c:grouping val="clustered"/>
        <c:varyColors val="0"/>
        <c:ser>
          <c:idx val="3"/>
          <c:order val="3"/>
          <c:tx>
            <c:strRef>
              <c:f>'TOT avec CIEF IUT SUAPS Minerve'!$G$2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Minerve'!$A$3:$A$36</c:f>
              <c:strCache>
                <c:ptCount val="34"/>
                <c:pt idx="0">
                  <c:v>27</c:v>
                </c:pt>
                <c:pt idx="1">
                  <c:v>11</c:v>
                </c:pt>
                <c:pt idx="2">
                  <c:v>16</c:v>
                </c:pt>
                <c:pt idx="3">
                  <c:v>14</c:v>
                </c:pt>
                <c:pt idx="4">
                  <c:v>18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19</c:v>
                </c:pt>
                <c:pt idx="9">
                  <c:v>9</c:v>
                </c:pt>
                <c:pt idx="10">
                  <c:v>4</c:v>
                </c:pt>
                <c:pt idx="11">
                  <c:v>15</c:v>
                </c:pt>
                <c:pt idx="12">
                  <c:v>2</c:v>
                </c:pt>
                <c:pt idx="13">
                  <c:v>22</c:v>
                </c:pt>
                <c:pt idx="14">
                  <c:v>21</c:v>
                </c:pt>
                <c:pt idx="15">
                  <c:v>71</c:v>
                </c:pt>
                <c:pt idx="16">
                  <c:v>23</c:v>
                </c:pt>
                <c:pt idx="17">
                  <c:v>7</c:v>
                </c:pt>
                <c:pt idx="18">
                  <c:v>20</c:v>
                </c:pt>
                <c:pt idx="19">
                  <c:v>12</c:v>
                </c:pt>
                <c:pt idx="20">
                  <c:v>8</c:v>
                </c:pt>
                <c:pt idx="21">
                  <c:v>25/26</c:v>
                </c:pt>
                <c:pt idx="22">
                  <c:v>24</c:v>
                </c:pt>
                <c:pt idx="23">
                  <c:v>10</c:v>
                </c:pt>
                <c:pt idx="24">
                  <c:v>13</c:v>
                </c:pt>
                <c:pt idx="25">
                  <c:v>69</c:v>
                </c:pt>
                <c:pt idx="26">
                  <c:v>70</c:v>
                </c:pt>
                <c:pt idx="27">
                  <c:v>3</c:v>
                </c:pt>
                <c:pt idx="28">
                  <c:v>17</c:v>
                </c:pt>
                <c:pt idx="29">
                  <c:v>31</c:v>
                </c:pt>
                <c:pt idx="30">
                  <c:v>60</c:v>
                </c:pt>
                <c:pt idx="31">
                  <c:v>61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Minerve'!$G$3:$G$36</c:f>
              <c:numCache>
                <c:formatCode>#,##0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D-BFD0-468D-AF07-5031611F91EB}"/>
            </c:ext>
          </c:extLst>
        </c:ser>
        <c:ser>
          <c:idx val="4"/>
          <c:order val="4"/>
          <c:tx>
            <c:strRef>
              <c:f>'TOT avec CIEF IUT SUAPS Minerve'!$H$2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Minerve'!$A$3:$A$36</c:f>
              <c:strCache>
                <c:ptCount val="34"/>
                <c:pt idx="0">
                  <c:v>27</c:v>
                </c:pt>
                <c:pt idx="1">
                  <c:v>11</c:v>
                </c:pt>
                <c:pt idx="2">
                  <c:v>16</c:v>
                </c:pt>
                <c:pt idx="3">
                  <c:v>14</c:v>
                </c:pt>
                <c:pt idx="4">
                  <c:v>18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19</c:v>
                </c:pt>
                <c:pt idx="9">
                  <c:v>9</c:v>
                </c:pt>
                <c:pt idx="10">
                  <c:v>4</c:v>
                </c:pt>
                <c:pt idx="11">
                  <c:v>15</c:v>
                </c:pt>
                <c:pt idx="12">
                  <c:v>2</c:v>
                </c:pt>
                <c:pt idx="13">
                  <c:v>22</c:v>
                </c:pt>
                <c:pt idx="14">
                  <c:v>21</c:v>
                </c:pt>
                <c:pt idx="15">
                  <c:v>71</c:v>
                </c:pt>
                <c:pt idx="16">
                  <c:v>23</c:v>
                </c:pt>
                <c:pt idx="17">
                  <c:v>7</c:v>
                </c:pt>
                <c:pt idx="18">
                  <c:v>20</c:v>
                </c:pt>
                <c:pt idx="19">
                  <c:v>12</c:v>
                </c:pt>
                <c:pt idx="20">
                  <c:v>8</c:v>
                </c:pt>
                <c:pt idx="21">
                  <c:v>25/26</c:v>
                </c:pt>
                <c:pt idx="22">
                  <c:v>24</c:v>
                </c:pt>
                <c:pt idx="23">
                  <c:v>10</c:v>
                </c:pt>
                <c:pt idx="24">
                  <c:v>13</c:v>
                </c:pt>
                <c:pt idx="25">
                  <c:v>69</c:v>
                </c:pt>
                <c:pt idx="26">
                  <c:v>70</c:v>
                </c:pt>
                <c:pt idx="27">
                  <c:v>3</c:v>
                </c:pt>
                <c:pt idx="28">
                  <c:v>17</c:v>
                </c:pt>
                <c:pt idx="29">
                  <c:v>31</c:v>
                </c:pt>
                <c:pt idx="30">
                  <c:v>60</c:v>
                </c:pt>
                <c:pt idx="31">
                  <c:v>61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Minerve'!$H$3:$H$36</c:f>
              <c:numCache>
                <c:formatCode>#,##0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10-BFD0-468D-AF07-5031611F91EB}"/>
            </c:ext>
          </c:extLst>
        </c:ser>
        <c:ser>
          <c:idx val="5"/>
          <c:order val="5"/>
          <c:tx>
            <c:strRef>
              <c:f>'TOT avec CIEF IUT SUAPS Minerve'!$I$2</c:f>
              <c:strCache>
                <c:ptCount val="1"/>
                <c:pt idx="0">
                  <c:v>Besoins pédagogiques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Minerve'!$A$3:$A$36</c:f>
              <c:strCache>
                <c:ptCount val="34"/>
                <c:pt idx="0">
                  <c:v>27</c:v>
                </c:pt>
                <c:pt idx="1">
                  <c:v>11</c:v>
                </c:pt>
                <c:pt idx="2">
                  <c:v>16</c:v>
                </c:pt>
                <c:pt idx="3">
                  <c:v>14</c:v>
                </c:pt>
                <c:pt idx="4">
                  <c:v>18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19</c:v>
                </c:pt>
                <c:pt idx="9">
                  <c:v>9</c:v>
                </c:pt>
                <c:pt idx="10">
                  <c:v>4</c:v>
                </c:pt>
                <c:pt idx="11">
                  <c:v>15</c:v>
                </c:pt>
                <c:pt idx="12">
                  <c:v>2</c:v>
                </c:pt>
                <c:pt idx="13">
                  <c:v>22</c:v>
                </c:pt>
                <c:pt idx="14">
                  <c:v>21</c:v>
                </c:pt>
                <c:pt idx="15">
                  <c:v>71</c:v>
                </c:pt>
                <c:pt idx="16">
                  <c:v>23</c:v>
                </c:pt>
                <c:pt idx="17">
                  <c:v>7</c:v>
                </c:pt>
                <c:pt idx="18">
                  <c:v>20</c:v>
                </c:pt>
                <c:pt idx="19">
                  <c:v>12</c:v>
                </c:pt>
                <c:pt idx="20">
                  <c:v>8</c:v>
                </c:pt>
                <c:pt idx="21">
                  <c:v>25/26</c:v>
                </c:pt>
                <c:pt idx="22">
                  <c:v>24</c:v>
                </c:pt>
                <c:pt idx="23">
                  <c:v>10</c:v>
                </c:pt>
                <c:pt idx="24">
                  <c:v>13</c:v>
                </c:pt>
                <c:pt idx="25">
                  <c:v>69</c:v>
                </c:pt>
                <c:pt idx="26">
                  <c:v>70</c:v>
                </c:pt>
                <c:pt idx="27">
                  <c:v>3</c:v>
                </c:pt>
                <c:pt idx="28">
                  <c:v>17</c:v>
                </c:pt>
                <c:pt idx="29">
                  <c:v>31</c:v>
                </c:pt>
                <c:pt idx="30">
                  <c:v>60</c:v>
                </c:pt>
                <c:pt idx="31">
                  <c:v>61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Minerve'!$I$3:$I$36</c:f>
              <c:numCache>
                <c:formatCode>#,##0</c:formatCode>
                <c:ptCount val="34"/>
                <c:pt idx="0">
                  <c:v>23376.883999999998</c:v>
                </c:pt>
                <c:pt idx="1">
                  <c:v>23362.375</c:v>
                </c:pt>
                <c:pt idx="2">
                  <c:v>18206.775000000001</c:v>
                </c:pt>
                <c:pt idx="3">
                  <c:v>13976</c:v>
                </c:pt>
                <c:pt idx="4">
                  <c:v>13010.5</c:v>
                </c:pt>
                <c:pt idx="5">
                  <c:v>9622.5149999999994</c:v>
                </c:pt>
                <c:pt idx="6">
                  <c:v>9531.3330000000005</c:v>
                </c:pt>
                <c:pt idx="7">
                  <c:v>8220.7530000000006</c:v>
                </c:pt>
                <c:pt idx="8">
                  <c:v>8040.3330000000005</c:v>
                </c:pt>
                <c:pt idx="9">
                  <c:v>7535.25</c:v>
                </c:pt>
                <c:pt idx="10">
                  <c:v>6979.375</c:v>
                </c:pt>
                <c:pt idx="11">
                  <c:v>6306.62</c:v>
                </c:pt>
                <c:pt idx="12">
                  <c:v>6251.2079999999996</c:v>
                </c:pt>
                <c:pt idx="13">
                  <c:v>5610.5</c:v>
                </c:pt>
                <c:pt idx="14">
                  <c:v>5476.875</c:v>
                </c:pt>
                <c:pt idx="15">
                  <c:v>5307.25</c:v>
                </c:pt>
                <c:pt idx="16">
                  <c:v>5291.375</c:v>
                </c:pt>
                <c:pt idx="17">
                  <c:v>5056.75</c:v>
                </c:pt>
                <c:pt idx="18">
                  <c:v>4545.375</c:v>
                </c:pt>
                <c:pt idx="19">
                  <c:v>3703</c:v>
                </c:pt>
                <c:pt idx="20">
                  <c:v>2459.875</c:v>
                </c:pt>
                <c:pt idx="21">
                  <c:v>2105.7539999999999</c:v>
                </c:pt>
                <c:pt idx="22">
                  <c:v>1845.625</c:v>
                </c:pt>
                <c:pt idx="23">
                  <c:v>839.5</c:v>
                </c:pt>
                <c:pt idx="24">
                  <c:v>462</c:v>
                </c:pt>
                <c:pt idx="25">
                  <c:v>130.375</c:v>
                </c:pt>
                <c:pt idx="26">
                  <c:v>116.3</c:v>
                </c:pt>
                <c:pt idx="27">
                  <c:v>63</c:v>
                </c:pt>
                <c:pt idx="28">
                  <c:v>18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FD0-468D-AF07-5031611F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0"/>
        <c:axId val="817249632"/>
        <c:axId val="817259200"/>
      </c:barChart>
      <c:catAx>
        <c:axId val="51288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2883632"/>
        <c:crosses val="autoZero"/>
        <c:auto val="1"/>
        <c:lblAlgn val="ctr"/>
        <c:lblOffset val="100"/>
        <c:noMultiLvlLbl val="0"/>
      </c:catAx>
      <c:valAx>
        <c:axId val="51288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2881552"/>
        <c:crosses val="autoZero"/>
        <c:crossBetween val="between"/>
      </c:valAx>
      <c:valAx>
        <c:axId val="8172592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249632"/>
        <c:crosses val="max"/>
        <c:crossBetween val="between"/>
      </c:valAx>
      <c:catAx>
        <c:axId val="81724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7259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Taux d'encadrement par CNU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 avec CIEF IUT SUAPS Minerve'!$N$2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Minerve'!$A$3:$A$36</c:f>
              <c:strCache>
                <c:ptCount val="34"/>
                <c:pt idx="0">
                  <c:v>27</c:v>
                </c:pt>
                <c:pt idx="1">
                  <c:v>11</c:v>
                </c:pt>
                <c:pt idx="2">
                  <c:v>16</c:v>
                </c:pt>
                <c:pt idx="3">
                  <c:v>14</c:v>
                </c:pt>
                <c:pt idx="4">
                  <c:v>18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19</c:v>
                </c:pt>
                <c:pt idx="9">
                  <c:v>9</c:v>
                </c:pt>
                <c:pt idx="10">
                  <c:v>4</c:v>
                </c:pt>
                <c:pt idx="11">
                  <c:v>15</c:v>
                </c:pt>
                <c:pt idx="12">
                  <c:v>2</c:v>
                </c:pt>
                <c:pt idx="13">
                  <c:v>22</c:v>
                </c:pt>
                <c:pt idx="14">
                  <c:v>21</c:v>
                </c:pt>
                <c:pt idx="15">
                  <c:v>71</c:v>
                </c:pt>
                <c:pt idx="16">
                  <c:v>23</c:v>
                </c:pt>
                <c:pt idx="17">
                  <c:v>7</c:v>
                </c:pt>
                <c:pt idx="18">
                  <c:v>20</c:v>
                </c:pt>
                <c:pt idx="19">
                  <c:v>12</c:v>
                </c:pt>
                <c:pt idx="20">
                  <c:v>8</c:v>
                </c:pt>
                <c:pt idx="21">
                  <c:v>25/26</c:v>
                </c:pt>
                <c:pt idx="22">
                  <c:v>24</c:v>
                </c:pt>
                <c:pt idx="23">
                  <c:v>10</c:v>
                </c:pt>
                <c:pt idx="24">
                  <c:v>13</c:v>
                </c:pt>
                <c:pt idx="25">
                  <c:v>69</c:v>
                </c:pt>
                <c:pt idx="26">
                  <c:v>70</c:v>
                </c:pt>
                <c:pt idx="27">
                  <c:v>3</c:v>
                </c:pt>
                <c:pt idx="28">
                  <c:v>17</c:v>
                </c:pt>
                <c:pt idx="29">
                  <c:v>31</c:v>
                </c:pt>
                <c:pt idx="30">
                  <c:v>60</c:v>
                </c:pt>
                <c:pt idx="31">
                  <c:v>61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Minerve'!$N$3:$N$36</c:f>
              <c:numCache>
                <c:formatCode>0%</c:formatCode>
                <c:ptCount val="34"/>
                <c:pt idx="0">
                  <c:v>0.24639725294440443</c:v>
                </c:pt>
                <c:pt idx="1">
                  <c:v>0.85654818912888775</c:v>
                </c:pt>
                <c:pt idx="2">
                  <c:v>0.71006534655368669</c:v>
                </c:pt>
                <c:pt idx="3">
                  <c:v>0.64247281053234118</c:v>
                </c:pt>
                <c:pt idx="4">
                  <c:v>0.71327005111256292</c:v>
                </c:pt>
                <c:pt idx="5">
                  <c:v>1.173580919333459</c:v>
                </c:pt>
                <c:pt idx="6">
                  <c:v>0.5036021719102669</c:v>
                </c:pt>
                <c:pt idx="7">
                  <c:v>1.1794539989219965</c:v>
                </c:pt>
                <c:pt idx="8">
                  <c:v>0.72355212153526471</c:v>
                </c:pt>
                <c:pt idx="9">
                  <c:v>1.8537407517998739</c:v>
                </c:pt>
                <c:pt idx="10">
                  <c:v>0.46422494850899976</c:v>
                </c:pt>
                <c:pt idx="11">
                  <c:v>0.56448620655755377</c:v>
                </c:pt>
                <c:pt idx="12">
                  <c:v>0.50934155446435314</c:v>
                </c:pt>
                <c:pt idx="13">
                  <c:v>0.80591747616077003</c:v>
                </c:pt>
                <c:pt idx="14">
                  <c:v>0.86290083304804288</c:v>
                </c:pt>
                <c:pt idx="15">
                  <c:v>0.86824626689905315</c:v>
                </c:pt>
                <c:pt idx="16">
                  <c:v>0.88899388155252657</c:v>
                </c:pt>
                <c:pt idx="17">
                  <c:v>1.0821179611410492</c:v>
                </c:pt>
                <c:pt idx="18">
                  <c:v>0.71809256661991583</c:v>
                </c:pt>
                <c:pt idx="19">
                  <c:v>1.0097218471509586</c:v>
                </c:pt>
                <c:pt idx="20">
                  <c:v>7.8052746582651558E-2</c:v>
                </c:pt>
                <c:pt idx="21">
                  <c:v>1.1032627742841756</c:v>
                </c:pt>
                <c:pt idx="22">
                  <c:v>0.78022350152387399</c:v>
                </c:pt>
                <c:pt idx="23">
                  <c:v>0</c:v>
                </c:pt>
                <c:pt idx="24">
                  <c:v>0.83116883116883122</c:v>
                </c:pt>
                <c:pt idx="25">
                  <c:v>1.4726749760306808</c:v>
                </c:pt>
                <c:pt idx="26">
                  <c:v>48.701633705932935</c:v>
                </c:pt>
                <c:pt idx="27">
                  <c:v>0</c:v>
                </c:pt>
                <c:pt idx="28">
                  <c:v>21.333333333333332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7-42E7-835C-188D1F7CE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0657008"/>
        <c:axId val="540662416"/>
      </c:barChart>
      <c:catAx>
        <c:axId val="54065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0662416"/>
        <c:crosses val="autoZero"/>
        <c:auto val="1"/>
        <c:lblAlgn val="ctr"/>
        <c:lblOffset val="100"/>
        <c:noMultiLvlLbl val="0"/>
      </c:catAx>
      <c:valAx>
        <c:axId val="54066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065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Potentiels</a:t>
            </a:r>
            <a:r>
              <a:rPr lang="fr-FR" baseline="0"/>
              <a:t> et besoins pédagogiques par section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 avec CIEF IUT SUAPS Minerve'!$C$2</c:f>
              <c:strCache>
                <c:ptCount val="1"/>
                <c:pt idx="0">
                  <c:v>Potentiel Enseignants 2nd degré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Minerve'!$A$46:$A$79</c:f>
              <c:strCach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25/26</c:v>
                </c:pt>
                <c:pt idx="25">
                  <c:v>27</c:v>
                </c:pt>
                <c:pt idx="26">
                  <c:v>31</c:v>
                </c:pt>
                <c:pt idx="27">
                  <c:v>60</c:v>
                </c:pt>
                <c:pt idx="28">
                  <c:v>61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Minerve'!$C$46:$C$79</c:f>
              <c:numCache>
                <c:formatCode>#,##0</c:formatCode>
                <c:ptCount val="34"/>
                <c:pt idx="4">
                  <c:v>2880</c:v>
                </c:pt>
                <c:pt idx="5">
                  <c:v>4416</c:v>
                </c:pt>
                <c:pt idx="6">
                  <c:v>384</c:v>
                </c:pt>
                <c:pt idx="8">
                  <c:v>6220.7999999999993</c:v>
                </c:pt>
                <c:pt idx="10">
                  <c:v>9984</c:v>
                </c:pt>
                <c:pt idx="11">
                  <c:v>947</c:v>
                </c:pt>
                <c:pt idx="13">
                  <c:v>2611.1999999999998</c:v>
                </c:pt>
                <c:pt idx="14">
                  <c:v>768</c:v>
                </c:pt>
                <c:pt idx="16">
                  <c:v>384</c:v>
                </c:pt>
                <c:pt idx="17">
                  <c:v>3200</c:v>
                </c:pt>
                <c:pt idx="22">
                  <c:v>384</c:v>
                </c:pt>
                <c:pt idx="24">
                  <c:v>1267.2</c:v>
                </c:pt>
                <c:pt idx="25">
                  <c:v>768</c:v>
                </c:pt>
                <c:pt idx="26">
                  <c:v>384</c:v>
                </c:pt>
                <c:pt idx="27">
                  <c:v>768</c:v>
                </c:pt>
                <c:pt idx="32">
                  <c:v>4992</c:v>
                </c:pt>
                <c:pt idx="33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7-4EE4-BC04-4ED21CDFEFF1}"/>
            </c:ext>
          </c:extLst>
        </c:ser>
        <c:ser>
          <c:idx val="1"/>
          <c:order val="1"/>
          <c:tx>
            <c:strRef>
              <c:f>'TOT avec CIEF IUT SUAPS Minerve'!$D$2</c:f>
              <c:strCache>
                <c:ptCount val="1"/>
                <c:pt idx="0">
                  <c:v>Potentiel Enseignants chercheurs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Minerve'!$A$46:$A$79</c:f>
              <c:strCach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25/26</c:v>
                </c:pt>
                <c:pt idx="25">
                  <c:v>27</c:v>
                </c:pt>
                <c:pt idx="26">
                  <c:v>31</c:v>
                </c:pt>
                <c:pt idx="27">
                  <c:v>60</c:v>
                </c:pt>
                <c:pt idx="28">
                  <c:v>61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Minerve'!$D$46:$D$79</c:f>
              <c:numCache>
                <c:formatCode>#,##0</c:formatCode>
                <c:ptCount val="34"/>
                <c:pt idx="0">
                  <c:v>3936</c:v>
                </c:pt>
                <c:pt idx="1">
                  <c:v>2608</c:v>
                </c:pt>
                <c:pt idx="3">
                  <c:v>2472</c:v>
                </c:pt>
                <c:pt idx="4">
                  <c:v>7644.8</c:v>
                </c:pt>
                <c:pt idx="5">
                  <c:v>4224</c:v>
                </c:pt>
                <c:pt idx="6">
                  <c:v>3936</c:v>
                </c:pt>
                <c:pt idx="7">
                  <c:v>192</c:v>
                </c:pt>
                <c:pt idx="8">
                  <c:v>6742</c:v>
                </c:pt>
                <c:pt idx="10">
                  <c:v>5891</c:v>
                </c:pt>
                <c:pt idx="11">
                  <c:v>2400</c:v>
                </c:pt>
                <c:pt idx="12">
                  <c:v>192</c:v>
                </c:pt>
                <c:pt idx="13">
                  <c:v>4992</c:v>
                </c:pt>
                <c:pt idx="14">
                  <c:v>1440</c:v>
                </c:pt>
                <c:pt idx="15">
                  <c:v>10912</c:v>
                </c:pt>
                <c:pt idx="17">
                  <c:v>4544</c:v>
                </c:pt>
                <c:pt idx="18">
                  <c:v>5433.6</c:v>
                </c:pt>
                <c:pt idx="19">
                  <c:v>2688</c:v>
                </c:pt>
                <c:pt idx="20">
                  <c:v>4150</c:v>
                </c:pt>
                <c:pt idx="21">
                  <c:v>4329.6000000000004</c:v>
                </c:pt>
                <c:pt idx="22">
                  <c:v>3936</c:v>
                </c:pt>
                <c:pt idx="23">
                  <c:v>1056</c:v>
                </c:pt>
                <c:pt idx="24">
                  <c:v>864</c:v>
                </c:pt>
                <c:pt idx="25">
                  <c:v>4128</c:v>
                </c:pt>
                <c:pt idx="27">
                  <c:v>192</c:v>
                </c:pt>
                <c:pt idx="28">
                  <c:v>384</c:v>
                </c:pt>
                <c:pt idx="29">
                  <c:v>192</c:v>
                </c:pt>
                <c:pt idx="30">
                  <c:v>4800</c:v>
                </c:pt>
                <c:pt idx="31">
                  <c:v>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7-4EE4-BC04-4ED21CDFEFF1}"/>
            </c:ext>
          </c:extLst>
        </c:ser>
        <c:ser>
          <c:idx val="2"/>
          <c:order val="2"/>
          <c:tx>
            <c:strRef>
              <c:f>'TOT avec CIEF IUT SUAPS Minerve'!$E$2</c:f>
              <c:strCache>
                <c:ptCount val="1"/>
                <c:pt idx="0">
                  <c:v>Potentiel Enseignants contractuels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Minerve'!$A$46:$A$79</c:f>
              <c:strCach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25/26</c:v>
                </c:pt>
                <c:pt idx="25">
                  <c:v>27</c:v>
                </c:pt>
                <c:pt idx="26">
                  <c:v>31</c:v>
                </c:pt>
                <c:pt idx="27">
                  <c:v>60</c:v>
                </c:pt>
                <c:pt idx="28">
                  <c:v>61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Minerve'!$E$46:$E$79</c:f>
              <c:numCache>
                <c:formatCode>#,##0</c:formatCode>
                <c:ptCount val="34"/>
                <c:pt idx="0">
                  <c:v>864</c:v>
                </c:pt>
                <c:pt idx="1">
                  <c:v>576</c:v>
                </c:pt>
                <c:pt idx="3">
                  <c:v>768</c:v>
                </c:pt>
                <c:pt idx="4">
                  <c:v>768</c:v>
                </c:pt>
                <c:pt idx="5">
                  <c:v>1056</c:v>
                </c:pt>
                <c:pt idx="6">
                  <c:v>1152</c:v>
                </c:pt>
                <c:pt idx="8">
                  <c:v>1005.6</c:v>
                </c:pt>
                <c:pt idx="10">
                  <c:v>4136</c:v>
                </c:pt>
                <c:pt idx="11">
                  <c:v>392</c:v>
                </c:pt>
                <c:pt idx="12">
                  <c:v>192</c:v>
                </c:pt>
                <c:pt idx="13">
                  <c:v>1376</c:v>
                </c:pt>
                <c:pt idx="14">
                  <c:v>1352</c:v>
                </c:pt>
                <c:pt idx="15">
                  <c:v>2016</c:v>
                </c:pt>
                <c:pt idx="17">
                  <c:v>1536</c:v>
                </c:pt>
                <c:pt idx="18">
                  <c:v>384</c:v>
                </c:pt>
                <c:pt idx="19">
                  <c:v>576</c:v>
                </c:pt>
                <c:pt idx="20">
                  <c:v>576</c:v>
                </c:pt>
                <c:pt idx="21">
                  <c:v>192</c:v>
                </c:pt>
                <c:pt idx="22">
                  <c:v>384</c:v>
                </c:pt>
                <c:pt idx="23">
                  <c:v>384</c:v>
                </c:pt>
                <c:pt idx="24">
                  <c:v>192</c:v>
                </c:pt>
                <c:pt idx="25">
                  <c:v>864</c:v>
                </c:pt>
                <c:pt idx="28">
                  <c:v>96</c:v>
                </c:pt>
                <c:pt idx="30">
                  <c:v>864</c:v>
                </c:pt>
                <c:pt idx="31">
                  <c:v>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7-4EE4-BC04-4ED21CDFE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2881552"/>
        <c:axId val="512883632"/>
      </c:barChart>
      <c:barChart>
        <c:barDir val="col"/>
        <c:grouping val="clustered"/>
        <c:varyColors val="0"/>
        <c:ser>
          <c:idx val="3"/>
          <c:order val="3"/>
          <c:tx>
            <c:strRef>
              <c:f>'TOT avec CIEF IUT SUAPS Minerve'!$G$2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Minerve'!$A$46:$A$79</c:f>
              <c:strCach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25/26</c:v>
                </c:pt>
                <c:pt idx="25">
                  <c:v>27</c:v>
                </c:pt>
                <c:pt idx="26">
                  <c:v>31</c:v>
                </c:pt>
                <c:pt idx="27">
                  <c:v>60</c:v>
                </c:pt>
                <c:pt idx="28">
                  <c:v>61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Minerve'!$G$3:$G$36</c:f>
              <c:numCache>
                <c:formatCode>#,##0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3-5147-4EE4-BC04-4ED21CDFEFF1}"/>
            </c:ext>
          </c:extLst>
        </c:ser>
        <c:ser>
          <c:idx val="4"/>
          <c:order val="4"/>
          <c:tx>
            <c:strRef>
              <c:f>'TOT avec CIEF IUT SUAPS Minerve'!$H$2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Minerve'!$A$46:$A$79</c:f>
              <c:strCach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25/26</c:v>
                </c:pt>
                <c:pt idx="25">
                  <c:v>27</c:v>
                </c:pt>
                <c:pt idx="26">
                  <c:v>31</c:v>
                </c:pt>
                <c:pt idx="27">
                  <c:v>60</c:v>
                </c:pt>
                <c:pt idx="28">
                  <c:v>61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Minerve'!$H$3:$H$36</c:f>
              <c:numCache>
                <c:formatCode>#,##0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4-5147-4EE4-BC04-4ED21CDFEFF1}"/>
            </c:ext>
          </c:extLst>
        </c:ser>
        <c:ser>
          <c:idx val="5"/>
          <c:order val="5"/>
          <c:tx>
            <c:strRef>
              <c:f>'TOT avec CIEF IUT SUAPS Minerve'!$I$2</c:f>
              <c:strCache>
                <c:ptCount val="1"/>
                <c:pt idx="0">
                  <c:v>Besoins pédagogiques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 avec CIEF IUT SUAPS Minerve'!$A$46:$A$79</c:f>
              <c:strCach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25/26</c:v>
                </c:pt>
                <c:pt idx="25">
                  <c:v>27</c:v>
                </c:pt>
                <c:pt idx="26">
                  <c:v>31</c:v>
                </c:pt>
                <c:pt idx="27">
                  <c:v>60</c:v>
                </c:pt>
                <c:pt idx="28">
                  <c:v>61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74</c:v>
                </c:pt>
                <c:pt idx="33">
                  <c:v>80</c:v>
                </c:pt>
              </c:strCache>
            </c:strRef>
          </c:cat>
          <c:val>
            <c:numRef>
              <c:f>'TOT avec CIEF IUT SUAPS Minerve'!$I$46:$I$79</c:f>
              <c:numCache>
                <c:formatCode>#,##0</c:formatCode>
                <c:ptCount val="34"/>
                <c:pt idx="0">
                  <c:v>9531.3330000000005</c:v>
                </c:pt>
                <c:pt idx="1">
                  <c:v>6251.2079999999996</c:v>
                </c:pt>
                <c:pt idx="2">
                  <c:v>63</c:v>
                </c:pt>
                <c:pt idx="3">
                  <c:v>6979.375</c:v>
                </c:pt>
                <c:pt idx="4">
                  <c:v>9622.5149999999994</c:v>
                </c:pt>
                <c:pt idx="5">
                  <c:v>8220.7530000000006</c:v>
                </c:pt>
                <c:pt idx="6">
                  <c:v>5056.75</c:v>
                </c:pt>
                <c:pt idx="7">
                  <c:v>2459.875</c:v>
                </c:pt>
                <c:pt idx="8">
                  <c:v>7535.25</c:v>
                </c:pt>
                <c:pt idx="9">
                  <c:v>839.5</c:v>
                </c:pt>
                <c:pt idx="10">
                  <c:v>23362.375</c:v>
                </c:pt>
                <c:pt idx="11">
                  <c:v>3703</c:v>
                </c:pt>
                <c:pt idx="12">
                  <c:v>462</c:v>
                </c:pt>
                <c:pt idx="13">
                  <c:v>13976</c:v>
                </c:pt>
                <c:pt idx="14">
                  <c:v>6306.62</c:v>
                </c:pt>
                <c:pt idx="15">
                  <c:v>18206.775000000001</c:v>
                </c:pt>
                <c:pt idx="16">
                  <c:v>18</c:v>
                </c:pt>
                <c:pt idx="17">
                  <c:v>13010.5</c:v>
                </c:pt>
                <c:pt idx="18">
                  <c:v>8040.3330000000005</c:v>
                </c:pt>
                <c:pt idx="19">
                  <c:v>4545.375</c:v>
                </c:pt>
                <c:pt idx="20">
                  <c:v>5476.875</c:v>
                </c:pt>
                <c:pt idx="21">
                  <c:v>5610.5</c:v>
                </c:pt>
                <c:pt idx="22">
                  <c:v>5291.375</c:v>
                </c:pt>
                <c:pt idx="23">
                  <c:v>1845.625</c:v>
                </c:pt>
                <c:pt idx="24">
                  <c:v>2105.7539999999999</c:v>
                </c:pt>
                <c:pt idx="25">
                  <c:v>23376.883999999998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130.375</c:v>
                </c:pt>
                <c:pt idx="30">
                  <c:v>116.3</c:v>
                </c:pt>
                <c:pt idx="31">
                  <c:v>5307.25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47-4EE4-BC04-4ED21CDFE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0"/>
        <c:axId val="817249632"/>
        <c:axId val="817259200"/>
      </c:barChart>
      <c:catAx>
        <c:axId val="51288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2883632"/>
        <c:crosses val="autoZero"/>
        <c:auto val="1"/>
        <c:lblAlgn val="ctr"/>
        <c:lblOffset val="100"/>
        <c:noMultiLvlLbl val="0"/>
      </c:catAx>
      <c:valAx>
        <c:axId val="51288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2881552"/>
        <c:crosses val="autoZero"/>
        <c:crossBetween val="between"/>
      </c:valAx>
      <c:valAx>
        <c:axId val="8172592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249632"/>
        <c:crosses val="max"/>
        <c:crossBetween val="between"/>
      </c:valAx>
      <c:catAx>
        <c:axId val="81724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7259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Potentiels et besoins pédagogiques par section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Consolidé!$C$12</c:f>
              <c:strCache>
                <c:ptCount val="1"/>
                <c:pt idx="0">
                  <c:v>Enseignants chercheurs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Consolidé!$A$13:$A$42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26</c:v>
                </c:pt>
                <c:pt idx="25">
                  <c:v>27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80</c:v>
                </c:pt>
              </c:numCache>
            </c:numRef>
          </c:cat>
          <c:val>
            <c:numRef>
              <c:f>Consolidé!$C$13:$C$42</c:f>
              <c:numCache>
                <c:formatCode>#,##0</c:formatCode>
                <c:ptCount val="30"/>
                <c:pt idx="0">
                  <c:v>3936</c:v>
                </c:pt>
                <c:pt idx="1">
                  <c:v>2608</c:v>
                </c:pt>
                <c:pt idx="3">
                  <c:v>2472</c:v>
                </c:pt>
                <c:pt idx="4">
                  <c:v>6876.8</c:v>
                </c:pt>
                <c:pt idx="5">
                  <c:v>3648</c:v>
                </c:pt>
                <c:pt idx="6">
                  <c:v>3360</c:v>
                </c:pt>
                <c:pt idx="7">
                  <c:v>1792</c:v>
                </c:pt>
                <c:pt idx="8">
                  <c:v>5142</c:v>
                </c:pt>
                <c:pt idx="10">
                  <c:v>5891</c:v>
                </c:pt>
                <c:pt idx="11">
                  <c:v>2400</c:v>
                </c:pt>
                <c:pt idx="12">
                  <c:v>192</c:v>
                </c:pt>
                <c:pt idx="13">
                  <c:v>4992</c:v>
                </c:pt>
                <c:pt idx="14">
                  <c:v>1440</c:v>
                </c:pt>
                <c:pt idx="15">
                  <c:v>10912</c:v>
                </c:pt>
                <c:pt idx="17">
                  <c:v>4544</c:v>
                </c:pt>
                <c:pt idx="18">
                  <c:v>5049.6000000000004</c:v>
                </c:pt>
                <c:pt idx="19">
                  <c:v>2688</c:v>
                </c:pt>
                <c:pt idx="20">
                  <c:v>4150</c:v>
                </c:pt>
                <c:pt idx="21">
                  <c:v>4329.6000000000004</c:v>
                </c:pt>
                <c:pt idx="22">
                  <c:v>3936</c:v>
                </c:pt>
                <c:pt idx="23">
                  <c:v>1056</c:v>
                </c:pt>
                <c:pt idx="24">
                  <c:v>672</c:v>
                </c:pt>
                <c:pt idx="25">
                  <c:v>3360</c:v>
                </c:pt>
                <c:pt idx="27">
                  <c:v>4608</c:v>
                </c:pt>
                <c:pt idx="28">
                  <c:v>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8C-4F10-B691-C4C5454FABBA}"/>
            </c:ext>
          </c:extLst>
        </c:ser>
        <c:ser>
          <c:idx val="1"/>
          <c:order val="1"/>
          <c:tx>
            <c:strRef>
              <c:f>Consolidé!$D$12</c:f>
              <c:strCache>
                <c:ptCount val="1"/>
                <c:pt idx="0">
                  <c:v>Enseignants 2nd degré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Consolidé!$A$13:$A$42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26</c:v>
                </c:pt>
                <c:pt idx="25">
                  <c:v>27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80</c:v>
                </c:pt>
              </c:numCache>
            </c:numRef>
          </c:cat>
          <c:val>
            <c:numRef>
              <c:f>Consolidé!$D$13:$D$42</c:f>
              <c:numCache>
                <c:formatCode>#,##0</c:formatCode>
                <c:ptCount val="30"/>
                <c:pt idx="4">
                  <c:v>2112</c:v>
                </c:pt>
                <c:pt idx="5">
                  <c:v>576</c:v>
                </c:pt>
                <c:pt idx="8">
                  <c:v>998.4</c:v>
                </c:pt>
                <c:pt idx="10">
                  <c:v>8448</c:v>
                </c:pt>
                <c:pt idx="11">
                  <c:v>563</c:v>
                </c:pt>
                <c:pt idx="13">
                  <c:v>2227.1999999999998</c:v>
                </c:pt>
                <c:pt idx="14">
                  <c:v>768</c:v>
                </c:pt>
                <c:pt idx="16">
                  <c:v>384</c:v>
                </c:pt>
                <c:pt idx="17">
                  <c:v>3200</c:v>
                </c:pt>
                <c:pt idx="22">
                  <c:v>384</c:v>
                </c:pt>
                <c:pt idx="24">
                  <c:v>672</c:v>
                </c:pt>
                <c:pt idx="25">
                  <c:v>384</c:v>
                </c:pt>
                <c:pt idx="29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8C-4F10-B691-C4C5454FABBA}"/>
            </c:ext>
          </c:extLst>
        </c:ser>
        <c:ser>
          <c:idx val="2"/>
          <c:order val="2"/>
          <c:tx>
            <c:strRef>
              <c:f>Consolidé!$E$12</c:f>
              <c:strCache>
                <c:ptCount val="1"/>
                <c:pt idx="0">
                  <c:v>Enseignants contractuels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Consolidé!$A$13:$A$42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26</c:v>
                </c:pt>
                <c:pt idx="25">
                  <c:v>27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80</c:v>
                </c:pt>
              </c:numCache>
            </c:numRef>
          </c:cat>
          <c:val>
            <c:numRef>
              <c:f>Consolidé!$E$13:$E$42</c:f>
              <c:numCache>
                <c:formatCode>#,##0</c:formatCode>
                <c:ptCount val="30"/>
                <c:pt idx="0">
                  <c:v>864</c:v>
                </c:pt>
                <c:pt idx="1">
                  <c:v>576</c:v>
                </c:pt>
                <c:pt idx="3">
                  <c:v>768</c:v>
                </c:pt>
                <c:pt idx="4">
                  <c:v>768</c:v>
                </c:pt>
                <c:pt idx="5">
                  <c:v>768</c:v>
                </c:pt>
                <c:pt idx="6">
                  <c:v>384</c:v>
                </c:pt>
                <c:pt idx="8">
                  <c:v>576</c:v>
                </c:pt>
                <c:pt idx="10">
                  <c:v>4040</c:v>
                </c:pt>
                <c:pt idx="11">
                  <c:v>392</c:v>
                </c:pt>
                <c:pt idx="12">
                  <c:v>192</c:v>
                </c:pt>
                <c:pt idx="13">
                  <c:v>1376</c:v>
                </c:pt>
                <c:pt idx="14">
                  <c:v>1352</c:v>
                </c:pt>
                <c:pt idx="15">
                  <c:v>1920</c:v>
                </c:pt>
                <c:pt idx="17">
                  <c:v>1536</c:v>
                </c:pt>
                <c:pt idx="18">
                  <c:v>384</c:v>
                </c:pt>
                <c:pt idx="19">
                  <c:v>576</c:v>
                </c:pt>
                <c:pt idx="20">
                  <c:v>576</c:v>
                </c:pt>
                <c:pt idx="21">
                  <c:v>192</c:v>
                </c:pt>
                <c:pt idx="22">
                  <c:v>384</c:v>
                </c:pt>
                <c:pt idx="23">
                  <c:v>384</c:v>
                </c:pt>
                <c:pt idx="25">
                  <c:v>672</c:v>
                </c:pt>
                <c:pt idx="27">
                  <c:v>864</c:v>
                </c:pt>
                <c:pt idx="28">
                  <c:v>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8C-4F10-B691-C4C5454FA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1068095"/>
        <c:axId val="1631061439"/>
      </c:barChart>
      <c:barChart>
        <c:barDir val="col"/>
        <c:grouping val="clustered"/>
        <c:varyColors val="0"/>
        <c:ser>
          <c:idx val="4"/>
          <c:order val="3"/>
          <c:tx>
            <c:strRef>
              <c:f>Consolidé!$G$12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Consolidé!$A$13:$A$42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26</c:v>
                </c:pt>
                <c:pt idx="25">
                  <c:v>27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80</c:v>
                </c:pt>
              </c:numCache>
            </c:numRef>
          </c:cat>
          <c:val>
            <c:numRef>
              <c:f>Consolidé!$G$13:$G$42</c:f>
              <c:numCache>
                <c:formatCode>#,##0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D-7D8C-4F10-B691-C4C5454FABBA}"/>
            </c:ext>
          </c:extLst>
        </c:ser>
        <c:ser>
          <c:idx val="5"/>
          <c:order val="4"/>
          <c:tx>
            <c:strRef>
              <c:f>Consolidé!$H$12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Consolidé!$A$13:$A$42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26</c:v>
                </c:pt>
                <c:pt idx="25">
                  <c:v>27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80</c:v>
                </c:pt>
              </c:numCache>
            </c:numRef>
          </c:cat>
          <c:val>
            <c:numRef>
              <c:f>Consolidé!$H$13:$H$42</c:f>
              <c:numCache>
                <c:formatCode>#,##0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E-7D8C-4F10-B691-C4C5454FABBA}"/>
            </c:ext>
          </c:extLst>
        </c:ser>
        <c:ser>
          <c:idx val="3"/>
          <c:order val="5"/>
          <c:tx>
            <c:strRef>
              <c:f>Consolidé!$I$11:$I$12</c:f>
              <c:strCache>
                <c:ptCount val="2"/>
                <c:pt idx="0">
                  <c:v>Besoins pédagogiques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Consolidé!$A$13:$A$42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26</c:v>
                </c:pt>
                <c:pt idx="25">
                  <c:v>27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80</c:v>
                </c:pt>
              </c:numCache>
            </c:numRef>
          </c:cat>
          <c:val>
            <c:numRef>
              <c:f>Consolidé!$I$13:$I$42</c:f>
              <c:numCache>
                <c:formatCode>#,##0</c:formatCode>
                <c:ptCount val="30"/>
                <c:pt idx="0">
                  <c:v>9531.3330000000005</c:v>
                </c:pt>
                <c:pt idx="1">
                  <c:v>6251.2079999999996</c:v>
                </c:pt>
                <c:pt idx="2">
                  <c:v>63</c:v>
                </c:pt>
                <c:pt idx="3">
                  <c:v>6979.375</c:v>
                </c:pt>
                <c:pt idx="4">
                  <c:v>9606.7649999999994</c:v>
                </c:pt>
                <c:pt idx="5">
                  <c:v>7595.5029999999997</c:v>
                </c:pt>
                <c:pt idx="6">
                  <c:v>5697.75</c:v>
                </c:pt>
                <c:pt idx="7">
                  <c:v>2459.875</c:v>
                </c:pt>
                <c:pt idx="8">
                  <c:v>7535.25</c:v>
                </c:pt>
                <c:pt idx="9">
                  <c:v>633.5</c:v>
                </c:pt>
                <c:pt idx="10">
                  <c:v>23512.875</c:v>
                </c:pt>
                <c:pt idx="11">
                  <c:v>3083.5</c:v>
                </c:pt>
                <c:pt idx="12">
                  <c:v>462</c:v>
                </c:pt>
                <c:pt idx="13">
                  <c:v>11704.5</c:v>
                </c:pt>
                <c:pt idx="14">
                  <c:v>5379.75</c:v>
                </c:pt>
                <c:pt idx="15">
                  <c:v>19133.645</c:v>
                </c:pt>
                <c:pt idx="16">
                  <c:v>18</c:v>
                </c:pt>
                <c:pt idx="17">
                  <c:v>12307</c:v>
                </c:pt>
                <c:pt idx="18">
                  <c:v>8743.8330000000005</c:v>
                </c:pt>
                <c:pt idx="19">
                  <c:v>4545.375</c:v>
                </c:pt>
                <c:pt idx="20">
                  <c:v>5476.875</c:v>
                </c:pt>
                <c:pt idx="21">
                  <c:v>5610.5</c:v>
                </c:pt>
                <c:pt idx="22">
                  <c:v>5291.375</c:v>
                </c:pt>
                <c:pt idx="23">
                  <c:v>1845.625</c:v>
                </c:pt>
                <c:pt idx="24">
                  <c:v>2107.0839999999998</c:v>
                </c:pt>
                <c:pt idx="25">
                  <c:v>13643.083999999999</c:v>
                </c:pt>
                <c:pt idx="26">
                  <c:v>130.375</c:v>
                </c:pt>
                <c:pt idx="27">
                  <c:v>9898.0999999999985</c:v>
                </c:pt>
                <c:pt idx="28">
                  <c:v>6854.25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8C-4F10-B691-C4C5454FA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67"/>
        <c:axId val="1245468143"/>
        <c:axId val="1245467727"/>
      </c:barChart>
      <c:catAx>
        <c:axId val="163106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1061439"/>
        <c:crosses val="autoZero"/>
        <c:auto val="1"/>
        <c:lblAlgn val="ctr"/>
        <c:lblOffset val="100"/>
        <c:noMultiLvlLbl val="0"/>
      </c:catAx>
      <c:valAx>
        <c:axId val="1631061439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1068095"/>
        <c:crosses val="autoZero"/>
        <c:crossBetween val="between"/>
      </c:valAx>
      <c:valAx>
        <c:axId val="1245467727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5468143"/>
        <c:crosses val="max"/>
        <c:crossBetween val="between"/>
      </c:valAx>
      <c:catAx>
        <c:axId val="12454681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5467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</xdr:colOff>
      <xdr:row>0</xdr:row>
      <xdr:rowOff>0</xdr:rowOff>
    </xdr:from>
    <xdr:to>
      <xdr:col>31</xdr:col>
      <xdr:colOff>209551</xdr:colOff>
      <xdr:row>40</xdr:row>
      <xdr:rowOff>19050</xdr:rowOff>
    </xdr:to>
    <xdr:graphicFrame macro="">
      <xdr:nvGraphicFramePr>
        <xdr:cNvPr id="2" name="Graphique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0</xdr:col>
      <xdr:colOff>45720</xdr:colOff>
      <xdr:row>86</xdr:row>
      <xdr:rowOff>27432</xdr:rowOff>
    </xdr:to>
    <xdr:graphicFrame macro="">
      <xdr:nvGraphicFramePr>
        <xdr:cNvPr id="3" name="Graphique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43</xdr:row>
      <xdr:rowOff>0</xdr:rowOff>
    </xdr:from>
    <xdr:to>
      <xdr:col>31</xdr:col>
      <xdr:colOff>209550</xdr:colOff>
      <xdr:row>83</xdr:row>
      <xdr:rowOff>19050</xdr:rowOff>
    </xdr:to>
    <xdr:graphicFrame macro="">
      <xdr:nvGraphicFramePr>
        <xdr:cNvPr id="8" name="Graphique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0</xdr:rowOff>
    </xdr:from>
    <xdr:to>
      <xdr:col>12</xdr:col>
      <xdr:colOff>781050</xdr:colOff>
      <xdr:row>93</xdr:row>
      <xdr:rowOff>57150</xdr:rowOff>
    </xdr:to>
    <xdr:graphicFrame macro="">
      <xdr:nvGraphicFramePr>
        <xdr:cNvPr id="2" name="Graphique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N84"/>
  <sheetViews>
    <sheetView topLeftCell="F1" zoomScale="75" zoomScaleNormal="75" workbookViewId="0">
      <selection activeCell="K1" sqref="K1:N2"/>
    </sheetView>
  </sheetViews>
  <sheetFormatPr baseColWidth="10" defaultRowHeight="12.75" x14ac:dyDescent="0.2"/>
  <cols>
    <col min="1" max="1" width="9.85546875" bestFit="1" customWidth="1"/>
    <col min="2" max="2" width="19.5703125" bestFit="1" customWidth="1"/>
    <col min="3" max="5" width="14.42578125" customWidth="1"/>
    <col min="6" max="6" width="12.42578125" customWidth="1"/>
    <col min="7" max="8" width="0.140625" customWidth="1"/>
    <col min="9" max="9" width="16.5703125" bestFit="1" customWidth="1"/>
    <col min="10" max="10" width="16.5703125" customWidth="1"/>
    <col min="11" max="11" width="12.140625" bestFit="1" customWidth="1"/>
    <col min="12" max="12" width="12.28515625" customWidth="1"/>
    <col min="13" max="13" width="12.28515625" bestFit="1" customWidth="1"/>
    <col min="14" max="14" width="8.85546875" bestFit="1" customWidth="1"/>
    <col min="15" max="15" width="5.7109375" customWidth="1"/>
  </cols>
  <sheetData>
    <row r="1" spans="1:14" ht="15" x14ac:dyDescent="0.25">
      <c r="A1" s="104" t="s">
        <v>102</v>
      </c>
      <c r="B1" s="105"/>
      <c r="C1" s="31"/>
      <c r="D1" s="31"/>
      <c r="E1" s="31"/>
      <c r="F1" s="31"/>
      <c r="G1" s="31"/>
      <c r="H1" s="31"/>
      <c r="K1" s="108" t="s">
        <v>91</v>
      </c>
      <c r="L1" s="109"/>
      <c r="M1" s="109"/>
      <c r="N1" s="110"/>
    </row>
    <row r="2" spans="1:14" s="58" customFormat="1" ht="38.25" x14ac:dyDescent="0.2">
      <c r="A2" s="53" t="s">
        <v>83</v>
      </c>
      <c r="B2" s="53" t="s">
        <v>84</v>
      </c>
      <c r="C2" s="53" t="s">
        <v>96</v>
      </c>
      <c r="D2" s="54" t="s">
        <v>97</v>
      </c>
      <c r="E2" s="54" t="s">
        <v>98</v>
      </c>
      <c r="F2" s="54" t="s">
        <v>90</v>
      </c>
      <c r="G2" s="54"/>
      <c r="H2" s="54"/>
      <c r="I2" s="54" t="s">
        <v>88</v>
      </c>
      <c r="J2" s="54" t="s">
        <v>89</v>
      </c>
      <c r="K2" s="55" t="s">
        <v>4</v>
      </c>
      <c r="L2" s="56" t="s">
        <v>3</v>
      </c>
      <c r="M2" s="56" t="s">
        <v>5</v>
      </c>
      <c r="N2" s="57" t="s">
        <v>101</v>
      </c>
    </row>
    <row r="3" spans="1:14" x14ac:dyDescent="0.2">
      <c r="A3" s="1">
        <v>27</v>
      </c>
      <c r="B3" s="34" t="s">
        <v>67</v>
      </c>
      <c r="C3" s="5">
        <v>768</v>
      </c>
      <c r="D3" s="6">
        <v>4128</v>
      </c>
      <c r="E3" s="6">
        <v>864</v>
      </c>
      <c r="F3" s="6">
        <f t="shared" ref="F3:F36" si="0">SUM(C3:E3)</f>
        <v>5760</v>
      </c>
      <c r="G3" s="6"/>
      <c r="H3" s="6"/>
      <c r="I3" s="6">
        <v>23376.883999999998</v>
      </c>
      <c r="J3" s="6">
        <f t="shared" ref="J3:J36" si="1">I3-F3</f>
        <v>17616.883999999998</v>
      </c>
      <c r="K3" s="51">
        <f t="shared" ref="K3:K31" si="2">D3/I3</f>
        <v>0.17658469794348983</v>
      </c>
      <c r="L3" s="36">
        <f t="shared" ref="L3:L31" si="3">C3/I3</f>
        <v>3.2852967059253925E-2</v>
      </c>
      <c r="M3" s="36">
        <f t="shared" ref="M3:M31" si="4">E3/I3</f>
        <v>3.6959587941660661E-2</v>
      </c>
      <c r="N3" s="48">
        <f t="shared" ref="N3:N31" si="5">F3/I3</f>
        <v>0.24639725294440443</v>
      </c>
    </row>
    <row r="4" spans="1:14" x14ac:dyDescent="0.2">
      <c r="A4" s="4">
        <v>11</v>
      </c>
      <c r="B4" s="35" t="s">
        <v>51</v>
      </c>
      <c r="C4" s="7">
        <v>9984</v>
      </c>
      <c r="D4" s="8">
        <v>5891</v>
      </c>
      <c r="E4" s="8">
        <v>4136</v>
      </c>
      <c r="F4" s="32">
        <f t="shared" si="0"/>
        <v>20011</v>
      </c>
      <c r="G4" s="32"/>
      <c r="H4" s="32"/>
      <c r="I4" s="8">
        <v>23362.375</v>
      </c>
      <c r="J4" s="32">
        <f t="shared" si="1"/>
        <v>3351.375</v>
      </c>
      <c r="K4" s="41">
        <f t="shared" si="2"/>
        <v>0.25215758243757325</v>
      </c>
      <c r="L4" s="38">
        <f t="shared" si="3"/>
        <v>0.42735381141686152</v>
      </c>
      <c r="M4" s="38">
        <f t="shared" si="4"/>
        <v>0.17703679527445304</v>
      </c>
      <c r="N4" s="49">
        <f t="shared" si="5"/>
        <v>0.85654818912888775</v>
      </c>
    </row>
    <row r="5" spans="1:14" x14ac:dyDescent="0.2">
      <c r="A5" s="4">
        <v>16</v>
      </c>
      <c r="B5" s="35" t="s">
        <v>56</v>
      </c>
      <c r="C5" s="7"/>
      <c r="D5" s="8">
        <v>10912</v>
      </c>
      <c r="E5" s="8">
        <v>2016</v>
      </c>
      <c r="F5" s="32">
        <f t="shared" si="0"/>
        <v>12928</v>
      </c>
      <c r="G5" s="32"/>
      <c r="H5" s="32"/>
      <c r="I5" s="8">
        <v>18206.775000000001</v>
      </c>
      <c r="J5" s="32">
        <f t="shared" si="1"/>
        <v>5278.7750000000015</v>
      </c>
      <c r="K5" s="41">
        <f t="shared" si="2"/>
        <v>0.59933733459110683</v>
      </c>
      <c r="L5" s="38">
        <f t="shared" si="3"/>
        <v>0</v>
      </c>
      <c r="M5" s="38">
        <f t="shared" si="4"/>
        <v>0.11072801196257985</v>
      </c>
      <c r="N5" s="49">
        <f t="shared" si="5"/>
        <v>0.71006534655368669</v>
      </c>
    </row>
    <row r="6" spans="1:14" x14ac:dyDescent="0.2">
      <c r="A6" s="4">
        <v>14</v>
      </c>
      <c r="B6" s="35" t="s">
        <v>54</v>
      </c>
      <c r="C6" s="7">
        <v>2611.1999999999998</v>
      </c>
      <c r="D6" s="8">
        <v>4992</v>
      </c>
      <c r="E6" s="8">
        <v>1376</v>
      </c>
      <c r="F6" s="32">
        <f t="shared" si="0"/>
        <v>8979.2000000000007</v>
      </c>
      <c r="G6" s="32"/>
      <c r="H6" s="32"/>
      <c r="I6" s="8">
        <v>13976</v>
      </c>
      <c r="J6" s="32">
        <f t="shared" si="1"/>
        <v>4996.7999999999993</v>
      </c>
      <c r="K6" s="41">
        <f t="shared" si="2"/>
        <v>0.35718374356038923</v>
      </c>
      <c r="L6" s="38">
        <f t="shared" si="3"/>
        <v>0.18683457355466512</v>
      </c>
      <c r="M6" s="38">
        <f t="shared" si="4"/>
        <v>9.8454493417286779E-2</v>
      </c>
      <c r="N6" s="49">
        <f t="shared" si="5"/>
        <v>0.64247281053234118</v>
      </c>
    </row>
    <row r="7" spans="1:14" x14ac:dyDescent="0.2">
      <c r="A7" s="4">
        <v>18</v>
      </c>
      <c r="B7" s="35" t="s">
        <v>58</v>
      </c>
      <c r="C7" s="7">
        <v>3200</v>
      </c>
      <c r="D7" s="8">
        <v>4544</v>
      </c>
      <c r="E7" s="8">
        <v>1536</v>
      </c>
      <c r="F7" s="32">
        <f t="shared" si="0"/>
        <v>9280</v>
      </c>
      <c r="G7" s="32"/>
      <c r="H7" s="32"/>
      <c r="I7" s="8">
        <v>13010.5</v>
      </c>
      <c r="J7" s="32">
        <f t="shared" si="1"/>
        <v>3730.5</v>
      </c>
      <c r="K7" s="41">
        <f t="shared" si="2"/>
        <v>0.34925636985511704</v>
      </c>
      <c r="L7" s="38">
        <f t="shared" si="3"/>
        <v>0.2459551900388148</v>
      </c>
      <c r="M7" s="38">
        <f t="shared" si="4"/>
        <v>0.1180584912186311</v>
      </c>
      <c r="N7" s="49">
        <f t="shared" si="5"/>
        <v>0.71327005111256292</v>
      </c>
    </row>
    <row r="8" spans="1:14" x14ac:dyDescent="0.2">
      <c r="A8" s="4">
        <v>5</v>
      </c>
      <c r="B8" s="35" t="s">
        <v>45</v>
      </c>
      <c r="C8" s="7">
        <v>2880</v>
      </c>
      <c r="D8" s="8">
        <v>7644.8</v>
      </c>
      <c r="E8" s="8">
        <v>768</v>
      </c>
      <c r="F8" s="32">
        <f t="shared" si="0"/>
        <v>11292.8</v>
      </c>
      <c r="G8" s="32"/>
      <c r="H8" s="32"/>
      <c r="I8" s="8">
        <v>9622.5149999999994</v>
      </c>
      <c r="J8" s="32">
        <f t="shared" si="1"/>
        <v>-1670.2849999999999</v>
      </c>
      <c r="K8" s="41">
        <f t="shared" si="2"/>
        <v>0.79447005278765481</v>
      </c>
      <c r="L8" s="38">
        <f t="shared" si="3"/>
        <v>0.29929805253616132</v>
      </c>
      <c r="M8" s="38">
        <f t="shared" si="4"/>
        <v>7.9812814009643018E-2</v>
      </c>
      <c r="N8" s="49">
        <f t="shared" si="5"/>
        <v>1.173580919333459</v>
      </c>
    </row>
    <row r="9" spans="1:14" x14ac:dyDescent="0.2">
      <c r="A9" s="4">
        <v>1</v>
      </c>
      <c r="B9" s="35" t="s">
        <v>42</v>
      </c>
      <c r="C9" s="7"/>
      <c r="D9" s="32">
        <v>3936</v>
      </c>
      <c r="E9" s="32">
        <v>864</v>
      </c>
      <c r="F9" s="32">
        <f t="shared" si="0"/>
        <v>4800</v>
      </c>
      <c r="G9" s="32"/>
      <c r="H9" s="32"/>
      <c r="I9" s="32">
        <v>9531.3330000000005</v>
      </c>
      <c r="J9" s="32">
        <f t="shared" si="1"/>
        <v>4731.3330000000005</v>
      </c>
      <c r="K9" s="52">
        <f t="shared" si="2"/>
        <v>0.41295378096641883</v>
      </c>
      <c r="L9" s="38">
        <f t="shared" si="3"/>
        <v>0</v>
      </c>
      <c r="M9" s="38">
        <f t="shared" si="4"/>
        <v>9.0648390943848037E-2</v>
      </c>
      <c r="N9" s="49">
        <f t="shared" si="5"/>
        <v>0.5036021719102669</v>
      </c>
    </row>
    <row r="10" spans="1:14" x14ac:dyDescent="0.2">
      <c r="A10" s="4">
        <v>6</v>
      </c>
      <c r="B10" s="35" t="s">
        <v>46</v>
      </c>
      <c r="C10" s="7">
        <v>4416</v>
      </c>
      <c r="D10" s="8">
        <v>4224</v>
      </c>
      <c r="E10" s="8">
        <v>1056</v>
      </c>
      <c r="F10" s="32">
        <f t="shared" si="0"/>
        <v>9696</v>
      </c>
      <c r="G10" s="32"/>
      <c r="H10" s="32"/>
      <c r="I10" s="8">
        <v>8220.7530000000006</v>
      </c>
      <c r="J10" s="32">
        <f t="shared" si="1"/>
        <v>-1475.2469999999994</v>
      </c>
      <c r="K10" s="41">
        <f t="shared" si="2"/>
        <v>0.51382154408483016</v>
      </c>
      <c r="L10" s="38">
        <f t="shared" si="3"/>
        <v>0.53717706881595884</v>
      </c>
      <c r="M10" s="38">
        <f t="shared" si="4"/>
        <v>0.12845538602120754</v>
      </c>
      <c r="N10" s="49">
        <f t="shared" si="5"/>
        <v>1.1794539989219965</v>
      </c>
    </row>
    <row r="11" spans="1:14" x14ac:dyDescent="0.2">
      <c r="A11" s="4">
        <v>19</v>
      </c>
      <c r="B11" s="35" t="s">
        <v>59</v>
      </c>
      <c r="C11" s="7"/>
      <c r="D11" s="8">
        <v>5433.6</v>
      </c>
      <c r="E11" s="8">
        <v>384</v>
      </c>
      <c r="F11" s="32">
        <f t="shared" si="0"/>
        <v>5817.6</v>
      </c>
      <c r="G11" s="32"/>
      <c r="H11" s="32"/>
      <c r="I11" s="8">
        <v>8040.3330000000005</v>
      </c>
      <c r="J11" s="32">
        <f t="shared" si="1"/>
        <v>2222.7330000000002</v>
      </c>
      <c r="K11" s="41">
        <f t="shared" si="2"/>
        <v>0.67579290559234295</v>
      </c>
      <c r="L11" s="38">
        <f t="shared" si="3"/>
        <v>0</v>
      </c>
      <c r="M11" s="38">
        <f t="shared" si="4"/>
        <v>4.7759215942921762E-2</v>
      </c>
      <c r="N11" s="49">
        <f t="shared" si="5"/>
        <v>0.72355212153526471</v>
      </c>
    </row>
    <row r="12" spans="1:14" x14ac:dyDescent="0.2">
      <c r="A12" s="4">
        <v>9</v>
      </c>
      <c r="B12" s="35" t="s">
        <v>49</v>
      </c>
      <c r="C12" s="7">
        <v>6220.7999999999993</v>
      </c>
      <c r="D12" s="8">
        <v>6742</v>
      </c>
      <c r="E12" s="8">
        <v>1005.6</v>
      </c>
      <c r="F12" s="32">
        <f t="shared" si="0"/>
        <v>13968.4</v>
      </c>
      <c r="G12" s="32"/>
      <c r="H12" s="32"/>
      <c r="I12" s="8">
        <v>7535.25</v>
      </c>
      <c r="J12" s="32">
        <f t="shared" si="1"/>
        <v>-6433.15</v>
      </c>
      <c r="K12" s="41">
        <f t="shared" si="2"/>
        <v>0.89472811121064333</v>
      </c>
      <c r="L12" s="38">
        <f t="shared" si="3"/>
        <v>0.82555986861749764</v>
      </c>
      <c r="M12" s="38">
        <f t="shared" si="4"/>
        <v>0.13345277197173286</v>
      </c>
      <c r="N12" s="49">
        <f t="shared" si="5"/>
        <v>1.8537407517998739</v>
      </c>
    </row>
    <row r="13" spans="1:14" x14ac:dyDescent="0.2">
      <c r="A13" s="4">
        <v>4</v>
      </c>
      <c r="B13" s="35" t="s">
        <v>44</v>
      </c>
      <c r="C13" s="7"/>
      <c r="D13" s="8">
        <v>2472</v>
      </c>
      <c r="E13" s="8">
        <v>768</v>
      </c>
      <c r="F13" s="32">
        <f t="shared" si="0"/>
        <v>3240</v>
      </c>
      <c r="G13" s="32"/>
      <c r="H13" s="32"/>
      <c r="I13" s="8">
        <v>6979.375</v>
      </c>
      <c r="J13" s="32">
        <f t="shared" si="1"/>
        <v>3739.375</v>
      </c>
      <c r="K13" s="41">
        <f t="shared" si="2"/>
        <v>0.35418644219575535</v>
      </c>
      <c r="L13" s="38">
        <f t="shared" si="3"/>
        <v>0</v>
      </c>
      <c r="M13" s="38">
        <f t="shared" si="4"/>
        <v>0.11003850631324438</v>
      </c>
      <c r="N13" s="49">
        <f t="shared" si="5"/>
        <v>0.46422494850899976</v>
      </c>
    </row>
    <row r="14" spans="1:14" x14ac:dyDescent="0.2">
      <c r="A14" s="4">
        <v>15</v>
      </c>
      <c r="B14" s="35" t="s">
        <v>55</v>
      </c>
      <c r="C14" s="7">
        <v>768</v>
      </c>
      <c r="D14" s="8">
        <v>1440</v>
      </c>
      <c r="E14" s="8">
        <v>1352</v>
      </c>
      <c r="F14" s="32">
        <f t="shared" si="0"/>
        <v>3560</v>
      </c>
      <c r="G14" s="32"/>
      <c r="H14" s="32"/>
      <c r="I14" s="8">
        <v>6306.62</v>
      </c>
      <c r="J14" s="32">
        <f t="shared" si="1"/>
        <v>2746.62</v>
      </c>
      <c r="K14" s="41">
        <f t="shared" si="2"/>
        <v>0.22833149928170715</v>
      </c>
      <c r="L14" s="38">
        <f t="shared" si="3"/>
        <v>0.12177679961691049</v>
      </c>
      <c r="M14" s="38">
        <f t="shared" si="4"/>
        <v>0.21437790765893616</v>
      </c>
      <c r="N14" s="49">
        <f t="shared" si="5"/>
        <v>0.56448620655755377</v>
      </c>
    </row>
    <row r="15" spans="1:14" x14ac:dyDescent="0.2">
      <c r="A15" s="4">
        <v>2</v>
      </c>
      <c r="B15" s="35" t="s">
        <v>43</v>
      </c>
      <c r="C15" s="7"/>
      <c r="D15" s="8">
        <v>2608</v>
      </c>
      <c r="E15" s="8">
        <v>576</v>
      </c>
      <c r="F15" s="32">
        <f t="shared" si="0"/>
        <v>3184</v>
      </c>
      <c r="G15" s="32"/>
      <c r="H15" s="32"/>
      <c r="I15" s="8">
        <v>6251.2079999999996</v>
      </c>
      <c r="J15" s="32">
        <f t="shared" si="1"/>
        <v>3067.2079999999996</v>
      </c>
      <c r="K15" s="41">
        <f t="shared" si="2"/>
        <v>0.41719936370698274</v>
      </c>
      <c r="L15" s="38">
        <f t="shared" si="3"/>
        <v>0</v>
      </c>
      <c r="M15" s="38">
        <f t="shared" si="4"/>
        <v>9.2142190757370415E-2</v>
      </c>
      <c r="N15" s="49">
        <f t="shared" si="5"/>
        <v>0.50934155446435314</v>
      </c>
    </row>
    <row r="16" spans="1:14" x14ac:dyDescent="0.2">
      <c r="A16" s="4">
        <v>22</v>
      </c>
      <c r="B16" s="35" t="s">
        <v>62</v>
      </c>
      <c r="C16" s="7"/>
      <c r="D16" s="8">
        <v>4329.6000000000004</v>
      </c>
      <c r="E16" s="8">
        <v>192</v>
      </c>
      <c r="F16" s="32">
        <f t="shared" si="0"/>
        <v>4521.6000000000004</v>
      </c>
      <c r="G16" s="32"/>
      <c r="H16" s="32"/>
      <c r="I16" s="8">
        <v>5610.5</v>
      </c>
      <c r="J16" s="32">
        <f t="shared" si="1"/>
        <v>1088.8999999999996</v>
      </c>
      <c r="K16" s="41">
        <f t="shared" si="2"/>
        <v>0.77169592727920866</v>
      </c>
      <c r="L16" s="38">
        <f t="shared" si="3"/>
        <v>0</v>
      </c>
      <c r="M16" s="38">
        <f t="shared" si="4"/>
        <v>3.4221548881561356E-2</v>
      </c>
      <c r="N16" s="49">
        <f t="shared" si="5"/>
        <v>0.80591747616077003</v>
      </c>
    </row>
    <row r="17" spans="1:14" x14ac:dyDescent="0.2">
      <c r="A17" s="4">
        <v>21</v>
      </c>
      <c r="B17" s="35" t="s">
        <v>61</v>
      </c>
      <c r="C17" s="7"/>
      <c r="D17" s="8">
        <v>4150</v>
      </c>
      <c r="E17" s="8">
        <v>576</v>
      </c>
      <c r="F17" s="32">
        <f t="shared" si="0"/>
        <v>4726</v>
      </c>
      <c r="G17" s="32"/>
      <c r="H17" s="32"/>
      <c r="I17" s="8">
        <v>5476.875</v>
      </c>
      <c r="J17" s="32">
        <f t="shared" si="1"/>
        <v>750.875</v>
      </c>
      <c r="K17" s="41">
        <f t="shared" si="2"/>
        <v>0.75773137053520478</v>
      </c>
      <c r="L17" s="38">
        <f t="shared" si="3"/>
        <v>0</v>
      </c>
      <c r="M17" s="38">
        <f t="shared" si="4"/>
        <v>0.10516946251283807</v>
      </c>
      <c r="N17" s="49">
        <f t="shared" si="5"/>
        <v>0.86290083304804288</v>
      </c>
    </row>
    <row r="18" spans="1:14" x14ac:dyDescent="0.2">
      <c r="A18" s="4">
        <v>71</v>
      </c>
      <c r="B18" s="35" t="s">
        <v>69</v>
      </c>
      <c r="C18" s="7"/>
      <c r="D18" s="8">
        <v>3648</v>
      </c>
      <c r="E18" s="8">
        <v>960</v>
      </c>
      <c r="F18" s="32">
        <f t="shared" si="0"/>
        <v>4608</v>
      </c>
      <c r="G18" s="32"/>
      <c r="H18" s="32"/>
      <c r="I18" s="8">
        <v>5307.25</v>
      </c>
      <c r="J18" s="32">
        <f t="shared" si="1"/>
        <v>699.25</v>
      </c>
      <c r="K18" s="41">
        <f t="shared" si="2"/>
        <v>0.68736162796175049</v>
      </c>
      <c r="L18" s="38">
        <f t="shared" si="3"/>
        <v>0</v>
      </c>
      <c r="M18" s="38">
        <f t="shared" si="4"/>
        <v>0.18088463893730275</v>
      </c>
      <c r="N18" s="49">
        <f t="shared" si="5"/>
        <v>0.86824626689905315</v>
      </c>
    </row>
    <row r="19" spans="1:14" x14ac:dyDescent="0.2">
      <c r="A19" s="4">
        <v>23</v>
      </c>
      <c r="B19" s="35" t="s">
        <v>63</v>
      </c>
      <c r="C19" s="7">
        <v>384</v>
      </c>
      <c r="D19" s="8">
        <v>3936</v>
      </c>
      <c r="E19" s="8">
        <v>384</v>
      </c>
      <c r="F19" s="32">
        <f t="shared" si="0"/>
        <v>4704</v>
      </c>
      <c r="G19" s="32"/>
      <c r="H19" s="32"/>
      <c r="I19" s="8">
        <v>5291.375</v>
      </c>
      <c r="J19" s="32">
        <f t="shared" si="1"/>
        <v>587.375</v>
      </c>
      <c r="K19" s="41">
        <f t="shared" si="2"/>
        <v>0.74385202333986911</v>
      </c>
      <c r="L19" s="38">
        <f t="shared" si="3"/>
        <v>7.2570929106328702E-2</v>
      </c>
      <c r="M19" s="38">
        <f t="shared" si="4"/>
        <v>7.2570929106328702E-2</v>
      </c>
      <c r="N19" s="49">
        <f t="shared" si="5"/>
        <v>0.88899388155252657</v>
      </c>
    </row>
    <row r="20" spans="1:14" x14ac:dyDescent="0.2">
      <c r="A20" s="4">
        <v>7</v>
      </c>
      <c r="B20" s="35" t="s">
        <v>47</v>
      </c>
      <c r="C20" s="7">
        <v>384</v>
      </c>
      <c r="D20" s="8">
        <v>3936</v>
      </c>
      <c r="E20" s="8">
        <v>1152</v>
      </c>
      <c r="F20" s="32">
        <f t="shared" si="0"/>
        <v>5472</v>
      </c>
      <c r="G20" s="32"/>
      <c r="H20" s="32"/>
      <c r="I20" s="8">
        <v>5056.75</v>
      </c>
      <c r="J20" s="32">
        <f t="shared" si="1"/>
        <v>-415.25</v>
      </c>
      <c r="K20" s="41">
        <f t="shared" si="2"/>
        <v>0.7783655509961932</v>
      </c>
      <c r="L20" s="38">
        <f t="shared" si="3"/>
        <v>7.5938102536213969E-2</v>
      </c>
      <c r="M20" s="38">
        <f t="shared" si="4"/>
        <v>0.22781430760864191</v>
      </c>
      <c r="N20" s="49">
        <f t="shared" si="5"/>
        <v>1.0821179611410492</v>
      </c>
    </row>
    <row r="21" spans="1:14" x14ac:dyDescent="0.2">
      <c r="A21" s="4">
        <v>20</v>
      </c>
      <c r="B21" s="35" t="s">
        <v>60</v>
      </c>
      <c r="C21" s="7"/>
      <c r="D21" s="8">
        <v>2688</v>
      </c>
      <c r="E21" s="8">
        <v>576</v>
      </c>
      <c r="F21" s="32">
        <f t="shared" si="0"/>
        <v>3264</v>
      </c>
      <c r="G21" s="32"/>
      <c r="H21" s="32"/>
      <c r="I21" s="8">
        <v>4545.375</v>
      </c>
      <c r="J21" s="32">
        <f t="shared" si="1"/>
        <v>1281.375</v>
      </c>
      <c r="K21" s="41">
        <f t="shared" si="2"/>
        <v>0.59137034898110719</v>
      </c>
      <c r="L21" s="38">
        <f t="shared" si="3"/>
        <v>0</v>
      </c>
      <c r="M21" s="38">
        <f t="shared" si="4"/>
        <v>0.12672221763880867</v>
      </c>
      <c r="N21" s="49">
        <f t="shared" si="5"/>
        <v>0.71809256661991583</v>
      </c>
    </row>
    <row r="22" spans="1:14" x14ac:dyDescent="0.2">
      <c r="A22" s="4">
        <v>12</v>
      </c>
      <c r="B22" s="35" t="s">
        <v>52</v>
      </c>
      <c r="C22" s="7">
        <v>947</v>
      </c>
      <c r="D22" s="8">
        <v>2400</v>
      </c>
      <c r="E22" s="8">
        <v>392</v>
      </c>
      <c r="F22" s="32">
        <f t="shared" si="0"/>
        <v>3739</v>
      </c>
      <c r="G22" s="32"/>
      <c r="H22" s="32"/>
      <c r="I22" s="8">
        <v>3703</v>
      </c>
      <c r="J22" s="32">
        <f t="shared" si="1"/>
        <v>-36</v>
      </c>
      <c r="K22" s="41">
        <f t="shared" si="2"/>
        <v>0.64812314339724553</v>
      </c>
      <c r="L22" s="38">
        <f t="shared" si="3"/>
        <v>0.25573859033216312</v>
      </c>
      <c r="M22" s="38">
        <f t="shared" si="4"/>
        <v>0.10586011342155009</v>
      </c>
      <c r="N22" s="49">
        <f t="shared" si="5"/>
        <v>1.0097218471509586</v>
      </c>
    </row>
    <row r="23" spans="1:14" x14ac:dyDescent="0.2">
      <c r="A23" s="4">
        <v>8</v>
      </c>
      <c r="B23" s="35" t="s">
        <v>48</v>
      </c>
      <c r="C23" s="7"/>
      <c r="D23" s="8">
        <v>192</v>
      </c>
      <c r="E23" s="8"/>
      <c r="F23" s="32">
        <f t="shared" si="0"/>
        <v>192</v>
      </c>
      <c r="G23" s="32"/>
      <c r="H23" s="32"/>
      <c r="I23" s="8">
        <v>2459.875</v>
      </c>
      <c r="J23" s="32">
        <f t="shared" si="1"/>
        <v>2267.875</v>
      </c>
      <c r="K23" s="41">
        <f t="shared" si="2"/>
        <v>7.8052746582651558E-2</v>
      </c>
      <c r="L23" s="38">
        <f t="shared" si="3"/>
        <v>0</v>
      </c>
      <c r="M23" s="38">
        <f t="shared" si="4"/>
        <v>0</v>
      </c>
      <c r="N23" s="49">
        <f t="shared" si="5"/>
        <v>7.8052746582651558E-2</v>
      </c>
    </row>
    <row r="24" spans="1:14" x14ac:dyDescent="0.2">
      <c r="A24" s="28" t="s">
        <v>82</v>
      </c>
      <c r="B24" s="35" t="s">
        <v>66</v>
      </c>
      <c r="C24" s="7">
        <v>1267.2</v>
      </c>
      <c r="D24" s="8">
        <v>864</v>
      </c>
      <c r="E24" s="8">
        <v>192</v>
      </c>
      <c r="F24" s="32">
        <f t="shared" si="0"/>
        <v>2323.1999999999998</v>
      </c>
      <c r="G24" s="32"/>
      <c r="H24" s="32"/>
      <c r="I24" s="8">
        <v>2105.7539999999999</v>
      </c>
      <c r="J24" s="32">
        <f t="shared" si="1"/>
        <v>-217.44599999999991</v>
      </c>
      <c r="K24" s="41">
        <f t="shared" si="2"/>
        <v>0.41030433754370171</v>
      </c>
      <c r="L24" s="38">
        <f t="shared" si="3"/>
        <v>0.6017796950640959</v>
      </c>
      <c r="M24" s="38">
        <f t="shared" si="4"/>
        <v>9.1178741676378156E-2</v>
      </c>
      <c r="N24" s="49">
        <f t="shared" si="5"/>
        <v>1.1032627742841756</v>
      </c>
    </row>
    <row r="25" spans="1:14" x14ac:dyDescent="0.2">
      <c r="A25" s="4">
        <v>24</v>
      </c>
      <c r="B25" s="35" t="s">
        <v>64</v>
      </c>
      <c r="C25" s="7"/>
      <c r="D25" s="8">
        <v>1056</v>
      </c>
      <c r="E25" s="8">
        <v>384</v>
      </c>
      <c r="F25" s="32">
        <f t="shared" si="0"/>
        <v>1440</v>
      </c>
      <c r="G25" s="32"/>
      <c r="H25" s="32"/>
      <c r="I25" s="8">
        <v>1845.625</v>
      </c>
      <c r="J25" s="32">
        <f t="shared" si="1"/>
        <v>405.625</v>
      </c>
      <c r="K25" s="41">
        <f t="shared" si="2"/>
        <v>0.57216390111750759</v>
      </c>
      <c r="L25" s="38">
        <f t="shared" si="3"/>
        <v>0</v>
      </c>
      <c r="M25" s="38">
        <f t="shared" si="4"/>
        <v>0.2080596004063664</v>
      </c>
      <c r="N25" s="49">
        <f t="shared" si="5"/>
        <v>0.78022350152387399</v>
      </c>
    </row>
    <row r="26" spans="1:14" x14ac:dyDescent="0.2">
      <c r="A26" s="4">
        <v>10</v>
      </c>
      <c r="B26" s="35" t="s">
        <v>50</v>
      </c>
      <c r="C26" s="7"/>
      <c r="D26" s="8"/>
      <c r="E26" s="8"/>
      <c r="F26" s="32">
        <f t="shared" si="0"/>
        <v>0</v>
      </c>
      <c r="G26" s="32"/>
      <c r="H26" s="32"/>
      <c r="I26" s="8">
        <v>839.5</v>
      </c>
      <c r="J26" s="32">
        <f t="shared" si="1"/>
        <v>839.5</v>
      </c>
      <c r="K26" s="41">
        <f t="shared" si="2"/>
        <v>0</v>
      </c>
      <c r="L26" s="38">
        <f t="shared" si="3"/>
        <v>0</v>
      </c>
      <c r="M26" s="38">
        <f t="shared" si="4"/>
        <v>0</v>
      </c>
      <c r="N26" s="49">
        <f t="shared" si="5"/>
        <v>0</v>
      </c>
    </row>
    <row r="27" spans="1:14" x14ac:dyDescent="0.2">
      <c r="A27" s="4">
        <v>13</v>
      </c>
      <c r="B27" s="35" t="s">
        <v>53</v>
      </c>
      <c r="C27" s="7"/>
      <c r="D27" s="8">
        <v>192</v>
      </c>
      <c r="E27" s="8">
        <v>192</v>
      </c>
      <c r="F27" s="32">
        <f t="shared" si="0"/>
        <v>384</v>
      </c>
      <c r="G27" s="32"/>
      <c r="H27" s="32"/>
      <c r="I27" s="8">
        <v>462</v>
      </c>
      <c r="J27" s="32">
        <f t="shared" si="1"/>
        <v>78</v>
      </c>
      <c r="K27" s="41">
        <f t="shared" si="2"/>
        <v>0.41558441558441561</v>
      </c>
      <c r="L27" s="38">
        <f t="shared" si="3"/>
        <v>0</v>
      </c>
      <c r="M27" s="38">
        <f t="shared" si="4"/>
        <v>0.41558441558441561</v>
      </c>
      <c r="N27" s="49">
        <f t="shared" si="5"/>
        <v>0.83116883116883122</v>
      </c>
    </row>
    <row r="28" spans="1:14" x14ac:dyDescent="0.2">
      <c r="A28" s="4">
        <v>69</v>
      </c>
      <c r="B28" s="35" t="s">
        <v>86</v>
      </c>
      <c r="C28" s="7"/>
      <c r="D28" s="8">
        <v>192</v>
      </c>
      <c r="E28" s="8"/>
      <c r="F28" s="32">
        <f t="shared" si="0"/>
        <v>192</v>
      </c>
      <c r="G28" s="32"/>
      <c r="H28" s="32"/>
      <c r="I28" s="8">
        <v>130.375</v>
      </c>
      <c r="J28" s="32">
        <f t="shared" si="1"/>
        <v>-61.625</v>
      </c>
      <c r="K28" s="41">
        <f t="shared" si="2"/>
        <v>1.4726749760306808</v>
      </c>
      <c r="L28" s="38">
        <f t="shared" si="3"/>
        <v>0</v>
      </c>
      <c r="M28" s="38">
        <f t="shared" si="4"/>
        <v>0</v>
      </c>
      <c r="N28" s="49">
        <f t="shared" si="5"/>
        <v>1.4726749760306808</v>
      </c>
    </row>
    <row r="29" spans="1:14" x14ac:dyDescent="0.2">
      <c r="A29" s="4">
        <v>70</v>
      </c>
      <c r="B29" s="35" t="s">
        <v>68</v>
      </c>
      <c r="C29" s="7"/>
      <c r="D29" s="8">
        <v>4800</v>
      </c>
      <c r="E29" s="8">
        <v>864</v>
      </c>
      <c r="F29" s="32">
        <f t="shared" si="0"/>
        <v>5664</v>
      </c>
      <c r="G29" s="32"/>
      <c r="H29" s="32"/>
      <c r="I29" s="8">
        <v>116.3</v>
      </c>
      <c r="J29" s="32">
        <f t="shared" si="1"/>
        <v>-5547.7</v>
      </c>
      <c r="K29" s="41">
        <f t="shared" si="2"/>
        <v>41.272570937231301</v>
      </c>
      <c r="L29" s="38">
        <f t="shared" si="3"/>
        <v>0</v>
      </c>
      <c r="M29" s="38">
        <f t="shared" si="4"/>
        <v>7.429062768701634</v>
      </c>
      <c r="N29" s="49">
        <f t="shared" si="5"/>
        <v>48.701633705932935</v>
      </c>
    </row>
    <row r="30" spans="1:14" x14ac:dyDescent="0.2">
      <c r="A30" s="4">
        <v>3</v>
      </c>
      <c r="B30" s="35" t="s">
        <v>85</v>
      </c>
      <c r="C30" s="7"/>
      <c r="D30" s="8"/>
      <c r="E30" s="8"/>
      <c r="F30" s="32">
        <f t="shared" si="0"/>
        <v>0</v>
      </c>
      <c r="G30" s="32"/>
      <c r="H30" s="32"/>
      <c r="I30" s="8">
        <v>63</v>
      </c>
      <c r="J30" s="32">
        <f t="shared" si="1"/>
        <v>63</v>
      </c>
      <c r="K30" s="41">
        <f t="shared" si="2"/>
        <v>0</v>
      </c>
      <c r="L30" s="38">
        <f t="shared" si="3"/>
        <v>0</v>
      </c>
      <c r="M30" s="38">
        <f t="shared" si="4"/>
        <v>0</v>
      </c>
      <c r="N30" s="49">
        <f t="shared" si="5"/>
        <v>0</v>
      </c>
    </row>
    <row r="31" spans="1:14" x14ac:dyDescent="0.2">
      <c r="A31" s="4">
        <v>17</v>
      </c>
      <c r="B31" s="35" t="s">
        <v>57</v>
      </c>
      <c r="C31" s="7">
        <v>384</v>
      </c>
      <c r="D31" s="8"/>
      <c r="E31" s="8"/>
      <c r="F31" s="32">
        <f t="shared" si="0"/>
        <v>384</v>
      </c>
      <c r="G31" s="32"/>
      <c r="H31" s="32"/>
      <c r="I31" s="8">
        <v>18</v>
      </c>
      <c r="J31" s="32">
        <f t="shared" si="1"/>
        <v>-366</v>
      </c>
      <c r="K31" s="41">
        <f t="shared" si="2"/>
        <v>0</v>
      </c>
      <c r="L31" s="38">
        <f t="shared" si="3"/>
        <v>21.333333333333332</v>
      </c>
      <c r="M31" s="38">
        <f t="shared" si="4"/>
        <v>0</v>
      </c>
      <c r="N31" s="49">
        <f t="shared" si="5"/>
        <v>21.333333333333332</v>
      </c>
    </row>
    <row r="32" spans="1:14" x14ac:dyDescent="0.2">
      <c r="A32" s="4">
        <v>31</v>
      </c>
      <c r="B32" s="46" t="s">
        <v>92</v>
      </c>
      <c r="C32" s="7">
        <v>384</v>
      </c>
      <c r="D32" s="8"/>
      <c r="E32" s="8"/>
      <c r="F32" s="32">
        <f t="shared" si="0"/>
        <v>384</v>
      </c>
      <c r="G32" s="32"/>
      <c r="H32" s="32"/>
      <c r="I32" s="8">
        <v>0</v>
      </c>
      <c r="J32" s="32">
        <f t="shared" si="1"/>
        <v>-384</v>
      </c>
      <c r="K32" s="41"/>
      <c r="L32" s="38"/>
      <c r="M32" s="38"/>
      <c r="N32" s="49"/>
    </row>
    <row r="33" spans="1:14" x14ac:dyDescent="0.2">
      <c r="A33" s="4">
        <v>60</v>
      </c>
      <c r="B33" s="46" t="s">
        <v>93</v>
      </c>
      <c r="C33" s="7">
        <v>768</v>
      </c>
      <c r="D33" s="8">
        <v>192</v>
      </c>
      <c r="E33" s="8"/>
      <c r="F33" s="32">
        <f t="shared" si="0"/>
        <v>960</v>
      </c>
      <c r="G33" s="32"/>
      <c r="H33" s="32"/>
      <c r="I33" s="8">
        <v>0</v>
      </c>
      <c r="J33" s="32">
        <f t="shared" si="1"/>
        <v>-960</v>
      </c>
      <c r="K33" s="41"/>
      <c r="L33" s="38"/>
      <c r="M33" s="38"/>
      <c r="N33" s="49"/>
    </row>
    <row r="34" spans="1:14" x14ac:dyDescent="0.2">
      <c r="A34" s="4">
        <v>61</v>
      </c>
      <c r="B34" s="46" t="s">
        <v>94</v>
      </c>
      <c r="C34" s="7"/>
      <c r="D34" s="8">
        <v>384</v>
      </c>
      <c r="E34" s="8">
        <v>96</v>
      </c>
      <c r="F34" s="32">
        <f t="shared" si="0"/>
        <v>480</v>
      </c>
      <c r="G34" s="32"/>
      <c r="H34" s="32"/>
      <c r="I34" s="8">
        <v>0</v>
      </c>
      <c r="J34" s="32">
        <f t="shared" si="1"/>
        <v>-480</v>
      </c>
      <c r="K34" s="41"/>
      <c r="L34" s="38"/>
      <c r="M34" s="38"/>
      <c r="N34" s="49"/>
    </row>
    <row r="35" spans="1:14" x14ac:dyDescent="0.2">
      <c r="A35" s="4">
        <v>74</v>
      </c>
      <c r="B35" s="46" t="s">
        <v>95</v>
      </c>
      <c r="C35" s="7">
        <v>4992</v>
      </c>
      <c r="D35" s="8"/>
      <c r="E35" s="8"/>
      <c r="F35" s="32">
        <f t="shared" si="0"/>
        <v>4992</v>
      </c>
      <c r="G35" s="32"/>
      <c r="H35" s="32"/>
      <c r="I35" s="8">
        <v>0</v>
      </c>
      <c r="J35" s="32">
        <f t="shared" si="1"/>
        <v>-4992</v>
      </c>
      <c r="K35" s="41"/>
      <c r="L35" s="38"/>
      <c r="M35" s="38"/>
      <c r="N35" s="49"/>
    </row>
    <row r="36" spans="1:14" x14ac:dyDescent="0.2">
      <c r="A36" s="4">
        <v>80</v>
      </c>
      <c r="B36" s="46" t="s">
        <v>71</v>
      </c>
      <c r="C36" s="7">
        <v>384</v>
      </c>
      <c r="D36" s="8"/>
      <c r="E36" s="8"/>
      <c r="F36" s="32">
        <f t="shared" si="0"/>
        <v>384</v>
      </c>
      <c r="G36" s="32"/>
      <c r="H36" s="32"/>
      <c r="I36" s="8">
        <v>0</v>
      </c>
      <c r="J36" s="32">
        <f t="shared" si="1"/>
        <v>-384</v>
      </c>
      <c r="K36" s="41"/>
      <c r="L36" s="38"/>
      <c r="M36" s="38"/>
      <c r="N36" s="49"/>
    </row>
    <row r="37" spans="1:14" x14ac:dyDescent="0.2">
      <c r="A37" s="111" t="s">
        <v>87</v>
      </c>
      <c r="B37" s="112"/>
      <c r="C37" s="7"/>
      <c r="D37" s="8"/>
      <c r="E37" s="8"/>
      <c r="F37" s="32">
        <f t="shared" ref="F37:F39" si="6">SUM(C37:E37)</f>
        <v>0</v>
      </c>
      <c r="G37" s="32"/>
      <c r="H37" s="32"/>
      <c r="I37" s="8">
        <v>21118.07</v>
      </c>
      <c r="J37" s="32">
        <f t="shared" ref="J37:J40" si="7">I37-F37</f>
        <v>21118.07</v>
      </c>
      <c r="K37" s="41">
        <f>D37/I37</f>
        <v>0</v>
      </c>
      <c r="L37" s="38">
        <f>C37/I37</f>
        <v>0</v>
      </c>
      <c r="M37" s="38">
        <f t="shared" ref="M37:M40" si="8">E37/I37</f>
        <v>0</v>
      </c>
      <c r="N37" s="49">
        <f>F37/I37</f>
        <v>0</v>
      </c>
    </row>
    <row r="38" spans="1:14" x14ac:dyDescent="0.2">
      <c r="A38" s="111" t="s">
        <v>73</v>
      </c>
      <c r="B38" s="112"/>
      <c r="C38" s="7"/>
      <c r="D38" s="8"/>
      <c r="E38" s="8"/>
      <c r="F38" s="32">
        <f t="shared" si="6"/>
        <v>0</v>
      </c>
      <c r="G38" s="32"/>
      <c r="H38" s="32"/>
      <c r="I38" s="8">
        <v>1475.83</v>
      </c>
      <c r="J38" s="32">
        <f t="shared" si="7"/>
        <v>1475.83</v>
      </c>
      <c r="K38" s="41">
        <f>D38/I38</f>
        <v>0</v>
      </c>
      <c r="L38" s="38">
        <f>C38/I38</f>
        <v>0</v>
      </c>
      <c r="M38" s="38">
        <f t="shared" si="8"/>
        <v>0</v>
      </c>
      <c r="N38" s="49">
        <f>F38/I38</f>
        <v>0</v>
      </c>
    </row>
    <row r="39" spans="1:14" x14ac:dyDescent="0.2">
      <c r="A39" s="113" t="s">
        <v>39</v>
      </c>
      <c r="B39" s="114"/>
      <c r="C39" s="7"/>
      <c r="D39" s="8"/>
      <c r="E39" s="8"/>
      <c r="F39" s="33">
        <f t="shared" si="6"/>
        <v>0</v>
      </c>
      <c r="G39" s="32"/>
      <c r="H39" s="32"/>
      <c r="I39" s="8">
        <v>784.875</v>
      </c>
      <c r="J39" s="33">
        <f t="shared" si="7"/>
        <v>784.875</v>
      </c>
      <c r="K39" s="41">
        <f>D39/I39</f>
        <v>0</v>
      </c>
      <c r="L39" s="38">
        <f>C39/I39</f>
        <v>0</v>
      </c>
      <c r="M39" s="38">
        <f t="shared" si="8"/>
        <v>0</v>
      </c>
      <c r="N39" s="49">
        <f>F39/I39</f>
        <v>0</v>
      </c>
    </row>
    <row r="40" spans="1:14" ht="13.5" thickBot="1" x14ac:dyDescent="0.25">
      <c r="A40" s="104" t="s">
        <v>6</v>
      </c>
      <c r="B40" s="105"/>
      <c r="C40" s="10">
        <f>SUM(C3:C36)</f>
        <v>40742.199999999997</v>
      </c>
      <c r="D40" s="10">
        <f>SUM(D3:D36)</f>
        <v>97927</v>
      </c>
      <c r="E40" s="10">
        <f>SUM(E3:E36)</f>
        <v>22661.599999999999</v>
      </c>
      <c r="F40" s="10">
        <f>SUM(F3:F39)</f>
        <v>161330.80000000002</v>
      </c>
      <c r="G40" s="10"/>
      <c r="H40" s="10"/>
      <c r="I40" s="10">
        <f>SUM(I3:I39)</f>
        <v>220830.24999999997</v>
      </c>
      <c r="J40" s="59">
        <f t="shared" si="7"/>
        <v>59499.449999999953</v>
      </c>
      <c r="K40" s="60">
        <f>D40/I40</f>
        <v>0.44344921042293806</v>
      </c>
      <c r="L40" s="61">
        <f>C40/I40</f>
        <v>0.18449555710777849</v>
      </c>
      <c r="M40" s="61">
        <f t="shared" si="8"/>
        <v>0.1026199988452669</v>
      </c>
      <c r="N40" s="62">
        <f>F40/I40</f>
        <v>0.73056476637598355</v>
      </c>
    </row>
    <row r="41" spans="1:14" ht="13.5" thickBot="1" x14ac:dyDescent="0.25">
      <c r="I41" s="8"/>
      <c r="J41" s="106" t="s">
        <v>100</v>
      </c>
      <c r="K41" s="107"/>
      <c r="L41" s="107"/>
      <c r="M41" s="107"/>
      <c r="N41" s="50">
        <f>SUM(F3:F36)/SUM(I3:I36)</f>
        <v>0.81706556003190167</v>
      </c>
    </row>
    <row r="42" spans="1:14" x14ac:dyDescent="0.2">
      <c r="I42" s="8"/>
    </row>
    <row r="43" spans="1:14" ht="13.5" thickBot="1" x14ac:dyDescent="0.25"/>
    <row r="44" spans="1:14" ht="15" x14ac:dyDescent="0.25">
      <c r="A44" s="104" t="s">
        <v>103</v>
      </c>
      <c r="B44" s="105"/>
      <c r="C44" s="31"/>
      <c r="D44" s="31"/>
      <c r="E44" s="31"/>
      <c r="F44" s="31"/>
      <c r="G44" s="31"/>
      <c r="H44" s="31"/>
      <c r="K44" s="108" t="s">
        <v>91</v>
      </c>
      <c r="L44" s="109"/>
      <c r="M44" s="109"/>
      <c r="N44" s="110"/>
    </row>
    <row r="45" spans="1:14" ht="38.25" x14ac:dyDescent="0.2">
      <c r="A45" s="29" t="s">
        <v>83</v>
      </c>
      <c r="B45" s="29" t="s">
        <v>84</v>
      </c>
      <c r="C45" s="29" t="s">
        <v>96</v>
      </c>
      <c r="D45" s="30" t="s">
        <v>97</v>
      </c>
      <c r="E45" s="30" t="s">
        <v>98</v>
      </c>
      <c r="F45" s="30" t="s">
        <v>90</v>
      </c>
      <c r="G45" s="30"/>
      <c r="H45" s="30"/>
      <c r="I45" s="30" t="s">
        <v>88</v>
      </c>
      <c r="J45" s="30" t="s">
        <v>89</v>
      </c>
      <c r="K45" s="39" t="s">
        <v>4</v>
      </c>
      <c r="L45" s="37" t="s">
        <v>3</v>
      </c>
      <c r="M45" s="37" t="s">
        <v>5</v>
      </c>
      <c r="N45" s="47" t="s">
        <v>101</v>
      </c>
    </row>
    <row r="46" spans="1:14" x14ac:dyDescent="0.2">
      <c r="A46" s="1">
        <v>1</v>
      </c>
      <c r="B46" s="34" t="s">
        <v>42</v>
      </c>
      <c r="C46" s="5"/>
      <c r="D46" s="6">
        <v>3936</v>
      </c>
      <c r="E46" s="6">
        <v>864</v>
      </c>
      <c r="F46" s="6">
        <f t="shared" ref="F46:F79" si="9">SUM(C46:E46)</f>
        <v>4800</v>
      </c>
      <c r="G46" s="6"/>
      <c r="H46" s="6"/>
      <c r="I46" s="6">
        <v>9531.3330000000005</v>
      </c>
      <c r="J46" s="6">
        <f t="shared" ref="J46:J79" si="10">I46-F46</f>
        <v>4731.3330000000005</v>
      </c>
      <c r="K46" s="40">
        <f t="shared" ref="K46:K71" si="11">D46/I46</f>
        <v>0.41295378096641883</v>
      </c>
      <c r="L46" s="36">
        <f t="shared" ref="L46:L71" si="12">C46/I46</f>
        <v>0</v>
      </c>
      <c r="M46" s="36">
        <f t="shared" ref="M46:M71" si="13">E46/I46</f>
        <v>9.0648390943848037E-2</v>
      </c>
      <c r="N46" s="48">
        <f t="shared" ref="N46:N71" si="14">F46/I46</f>
        <v>0.5036021719102669</v>
      </c>
    </row>
    <row r="47" spans="1:14" x14ac:dyDescent="0.2">
      <c r="A47" s="4">
        <v>2</v>
      </c>
      <c r="B47" s="35" t="s">
        <v>43</v>
      </c>
      <c r="C47" s="7"/>
      <c r="D47" s="8">
        <v>2608</v>
      </c>
      <c r="E47" s="8">
        <v>576</v>
      </c>
      <c r="F47" s="32">
        <f t="shared" si="9"/>
        <v>3184</v>
      </c>
      <c r="G47" s="32"/>
      <c r="H47" s="32"/>
      <c r="I47" s="8">
        <v>6251.2079999999996</v>
      </c>
      <c r="J47" s="32">
        <f t="shared" si="10"/>
        <v>3067.2079999999996</v>
      </c>
      <c r="K47" s="41">
        <f t="shared" si="11"/>
        <v>0.41719936370698274</v>
      </c>
      <c r="L47" s="38">
        <f t="shared" si="12"/>
        <v>0</v>
      </c>
      <c r="M47" s="38">
        <f t="shared" si="13"/>
        <v>9.2142190757370415E-2</v>
      </c>
      <c r="N47" s="49">
        <f t="shared" si="14"/>
        <v>0.50934155446435314</v>
      </c>
    </row>
    <row r="48" spans="1:14" x14ac:dyDescent="0.2">
      <c r="A48" s="4">
        <v>3</v>
      </c>
      <c r="B48" s="35" t="s">
        <v>85</v>
      </c>
      <c r="C48" s="7"/>
      <c r="D48" s="8"/>
      <c r="E48" s="8"/>
      <c r="F48" s="32">
        <f t="shared" si="9"/>
        <v>0</v>
      </c>
      <c r="G48" s="32"/>
      <c r="H48" s="32"/>
      <c r="I48" s="8">
        <v>63</v>
      </c>
      <c r="J48" s="32">
        <f t="shared" si="10"/>
        <v>63</v>
      </c>
      <c r="K48" s="41">
        <f t="shared" si="11"/>
        <v>0</v>
      </c>
      <c r="L48" s="38">
        <f t="shared" si="12"/>
        <v>0</v>
      </c>
      <c r="M48" s="38">
        <f t="shared" si="13"/>
        <v>0</v>
      </c>
      <c r="N48" s="49">
        <f t="shared" si="14"/>
        <v>0</v>
      </c>
    </row>
    <row r="49" spans="1:14" x14ac:dyDescent="0.2">
      <c r="A49" s="4">
        <v>4</v>
      </c>
      <c r="B49" s="35" t="s">
        <v>44</v>
      </c>
      <c r="C49" s="7"/>
      <c r="D49" s="8">
        <v>2472</v>
      </c>
      <c r="E49" s="8">
        <v>768</v>
      </c>
      <c r="F49" s="32">
        <f t="shared" si="9"/>
        <v>3240</v>
      </c>
      <c r="G49" s="32"/>
      <c r="H49" s="32"/>
      <c r="I49" s="8">
        <v>6979.375</v>
      </c>
      <c r="J49" s="32">
        <f t="shared" si="10"/>
        <v>3739.375</v>
      </c>
      <c r="K49" s="41">
        <f t="shared" si="11"/>
        <v>0.35418644219575535</v>
      </c>
      <c r="L49" s="38">
        <f t="shared" si="12"/>
        <v>0</v>
      </c>
      <c r="M49" s="38">
        <f t="shared" si="13"/>
        <v>0.11003850631324438</v>
      </c>
      <c r="N49" s="49">
        <f t="shared" si="14"/>
        <v>0.46422494850899976</v>
      </c>
    </row>
    <row r="50" spans="1:14" x14ac:dyDescent="0.2">
      <c r="A50" s="4">
        <v>5</v>
      </c>
      <c r="B50" s="35" t="s">
        <v>45</v>
      </c>
      <c r="C50" s="7">
        <v>2880</v>
      </c>
      <c r="D50" s="8">
        <v>7644.8</v>
      </c>
      <c r="E50" s="8">
        <v>768</v>
      </c>
      <c r="F50" s="32">
        <f t="shared" si="9"/>
        <v>11292.8</v>
      </c>
      <c r="G50" s="32"/>
      <c r="H50" s="32"/>
      <c r="I50" s="8">
        <v>9622.5149999999994</v>
      </c>
      <c r="J50" s="32">
        <f t="shared" si="10"/>
        <v>-1670.2849999999999</v>
      </c>
      <c r="K50" s="41">
        <f t="shared" si="11"/>
        <v>0.79447005278765481</v>
      </c>
      <c r="L50" s="38">
        <f t="shared" si="12"/>
        <v>0.29929805253616132</v>
      </c>
      <c r="M50" s="38">
        <f t="shared" si="13"/>
        <v>7.9812814009643018E-2</v>
      </c>
      <c r="N50" s="49">
        <f t="shared" si="14"/>
        <v>1.173580919333459</v>
      </c>
    </row>
    <row r="51" spans="1:14" x14ac:dyDescent="0.2">
      <c r="A51" s="4">
        <v>6</v>
      </c>
      <c r="B51" s="35" t="s">
        <v>46</v>
      </c>
      <c r="C51" s="7">
        <v>4416</v>
      </c>
      <c r="D51" s="8">
        <v>4224</v>
      </c>
      <c r="E51" s="8">
        <v>1056</v>
      </c>
      <c r="F51" s="32">
        <f t="shared" si="9"/>
        <v>9696</v>
      </c>
      <c r="G51" s="32"/>
      <c r="H51" s="32"/>
      <c r="I51" s="8">
        <v>8220.7530000000006</v>
      </c>
      <c r="J51" s="32">
        <f t="shared" si="10"/>
        <v>-1475.2469999999994</v>
      </c>
      <c r="K51" s="41">
        <f t="shared" si="11"/>
        <v>0.51382154408483016</v>
      </c>
      <c r="L51" s="38">
        <f t="shared" si="12"/>
        <v>0.53717706881595884</v>
      </c>
      <c r="M51" s="38">
        <f t="shared" si="13"/>
        <v>0.12845538602120754</v>
      </c>
      <c r="N51" s="49">
        <f t="shared" si="14"/>
        <v>1.1794539989219965</v>
      </c>
    </row>
    <row r="52" spans="1:14" x14ac:dyDescent="0.2">
      <c r="A52" s="4">
        <v>7</v>
      </c>
      <c r="B52" s="35" t="s">
        <v>47</v>
      </c>
      <c r="C52" s="7">
        <v>384</v>
      </c>
      <c r="D52" s="8">
        <v>3936</v>
      </c>
      <c r="E52" s="8">
        <v>1152</v>
      </c>
      <c r="F52" s="32">
        <f t="shared" si="9"/>
        <v>5472</v>
      </c>
      <c r="G52" s="32"/>
      <c r="H52" s="32"/>
      <c r="I52" s="8">
        <v>5056.75</v>
      </c>
      <c r="J52" s="32">
        <f t="shared" si="10"/>
        <v>-415.25</v>
      </c>
      <c r="K52" s="41">
        <f t="shared" si="11"/>
        <v>0.7783655509961932</v>
      </c>
      <c r="L52" s="38">
        <f t="shared" si="12"/>
        <v>7.5938102536213969E-2</v>
      </c>
      <c r="M52" s="38">
        <f t="shared" si="13"/>
        <v>0.22781430760864191</v>
      </c>
      <c r="N52" s="49">
        <f t="shared" si="14"/>
        <v>1.0821179611410492</v>
      </c>
    </row>
    <row r="53" spans="1:14" x14ac:dyDescent="0.2">
      <c r="A53" s="4">
        <v>8</v>
      </c>
      <c r="B53" s="35" t="s">
        <v>48</v>
      </c>
      <c r="C53" s="7"/>
      <c r="D53" s="8">
        <v>192</v>
      </c>
      <c r="E53" s="8"/>
      <c r="F53" s="32">
        <f t="shared" si="9"/>
        <v>192</v>
      </c>
      <c r="G53" s="32"/>
      <c r="H53" s="32"/>
      <c r="I53" s="8">
        <v>2459.875</v>
      </c>
      <c r="J53" s="32">
        <f t="shared" si="10"/>
        <v>2267.875</v>
      </c>
      <c r="K53" s="41">
        <f t="shared" si="11"/>
        <v>7.8052746582651558E-2</v>
      </c>
      <c r="L53" s="38">
        <f t="shared" si="12"/>
        <v>0</v>
      </c>
      <c r="M53" s="38">
        <f t="shared" si="13"/>
        <v>0</v>
      </c>
      <c r="N53" s="49">
        <f t="shared" si="14"/>
        <v>7.8052746582651558E-2</v>
      </c>
    </row>
    <row r="54" spans="1:14" x14ac:dyDescent="0.2">
      <c r="A54" s="4">
        <v>9</v>
      </c>
      <c r="B54" s="35" t="s">
        <v>49</v>
      </c>
      <c r="C54" s="7">
        <v>6220.7999999999993</v>
      </c>
      <c r="D54" s="8">
        <v>6742</v>
      </c>
      <c r="E54" s="8">
        <v>1005.6</v>
      </c>
      <c r="F54" s="32">
        <f t="shared" si="9"/>
        <v>13968.4</v>
      </c>
      <c r="G54" s="32"/>
      <c r="H54" s="32"/>
      <c r="I54" s="8">
        <v>7535.25</v>
      </c>
      <c r="J54" s="32">
        <f t="shared" si="10"/>
        <v>-6433.15</v>
      </c>
      <c r="K54" s="41">
        <f t="shared" si="11"/>
        <v>0.89472811121064333</v>
      </c>
      <c r="L54" s="38">
        <f t="shared" si="12"/>
        <v>0.82555986861749764</v>
      </c>
      <c r="M54" s="38">
        <f t="shared" si="13"/>
        <v>0.13345277197173286</v>
      </c>
      <c r="N54" s="49">
        <f t="shared" si="14"/>
        <v>1.8537407517998739</v>
      </c>
    </row>
    <row r="55" spans="1:14" x14ac:dyDescent="0.2">
      <c r="A55" s="4">
        <v>10</v>
      </c>
      <c r="B55" s="35" t="s">
        <v>50</v>
      </c>
      <c r="C55" s="7"/>
      <c r="D55" s="8"/>
      <c r="E55" s="8"/>
      <c r="F55" s="32">
        <f t="shared" si="9"/>
        <v>0</v>
      </c>
      <c r="G55" s="32"/>
      <c r="H55" s="32"/>
      <c r="I55" s="8">
        <v>839.5</v>
      </c>
      <c r="J55" s="32">
        <f t="shared" si="10"/>
        <v>839.5</v>
      </c>
      <c r="K55" s="41">
        <f t="shared" si="11"/>
        <v>0</v>
      </c>
      <c r="L55" s="38">
        <f t="shared" si="12"/>
        <v>0</v>
      </c>
      <c r="M55" s="38">
        <f t="shared" si="13"/>
        <v>0</v>
      </c>
      <c r="N55" s="49">
        <f t="shared" si="14"/>
        <v>0</v>
      </c>
    </row>
    <row r="56" spans="1:14" x14ac:dyDescent="0.2">
      <c r="A56" s="4">
        <v>11</v>
      </c>
      <c r="B56" s="35" t="s">
        <v>51</v>
      </c>
      <c r="C56" s="7">
        <v>9984</v>
      </c>
      <c r="D56" s="8">
        <v>5891</v>
      </c>
      <c r="E56" s="8">
        <v>4136</v>
      </c>
      <c r="F56" s="32">
        <f t="shared" si="9"/>
        <v>20011</v>
      </c>
      <c r="G56" s="32"/>
      <c r="H56" s="32"/>
      <c r="I56" s="8">
        <v>23362.375</v>
      </c>
      <c r="J56" s="32">
        <f t="shared" si="10"/>
        <v>3351.375</v>
      </c>
      <c r="K56" s="41">
        <f t="shared" si="11"/>
        <v>0.25215758243757325</v>
      </c>
      <c r="L56" s="38">
        <f t="shared" si="12"/>
        <v>0.42735381141686152</v>
      </c>
      <c r="M56" s="38">
        <f t="shared" si="13"/>
        <v>0.17703679527445304</v>
      </c>
      <c r="N56" s="49">
        <f t="shared" si="14"/>
        <v>0.85654818912888775</v>
      </c>
    </row>
    <row r="57" spans="1:14" x14ac:dyDescent="0.2">
      <c r="A57" s="4">
        <v>12</v>
      </c>
      <c r="B57" s="35" t="s">
        <v>52</v>
      </c>
      <c r="C57" s="7">
        <v>947</v>
      </c>
      <c r="D57" s="8">
        <v>2400</v>
      </c>
      <c r="E57" s="8">
        <v>392</v>
      </c>
      <c r="F57" s="32">
        <f t="shared" si="9"/>
        <v>3739</v>
      </c>
      <c r="G57" s="32"/>
      <c r="H57" s="32"/>
      <c r="I57" s="8">
        <v>3703</v>
      </c>
      <c r="J57" s="32">
        <f t="shared" si="10"/>
        <v>-36</v>
      </c>
      <c r="K57" s="41">
        <f t="shared" si="11"/>
        <v>0.64812314339724553</v>
      </c>
      <c r="L57" s="38">
        <f t="shared" si="12"/>
        <v>0.25573859033216312</v>
      </c>
      <c r="M57" s="38">
        <f t="shared" si="13"/>
        <v>0.10586011342155009</v>
      </c>
      <c r="N57" s="49">
        <f t="shared" si="14"/>
        <v>1.0097218471509586</v>
      </c>
    </row>
    <row r="58" spans="1:14" x14ac:dyDescent="0.2">
      <c r="A58" s="4">
        <v>13</v>
      </c>
      <c r="B58" s="35" t="s">
        <v>53</v>
      </c>
      <c r="C58" s="7"/>
      <c r="D58" s="8">
        <v>192</v>
      </c>
      <c r="E58" s="8">
        <v>192</v>
      </c>
      <c r="F58" s="32">
        <f t="shared" si="9"/>
        <v>384</v>
      </c>
      <c r="G58" s="32"/>
      <c r="H58" s="32"/>
      <c r="I58" s="8">
        <v>462</v>
      </c>
      <c r="J58" s="32">
        <f t="shared" si="10"/>
        <v>78</v>
      </c>
      <c r="K58" s="41">
        <f t="shared" si="11"/>
        <v>0.41558441558441561</v>
      </c>
      <c r="L58" s="38">
        <f t="shared" si="12"/>
        <v>0</v>
      </c>
      <c r="M58" s="38">
        <f t="shared" si="13"/>
        <v>0.41558441558441561</v>
      </c>
      <c r="N58" s="49">
        <f t="shared" si="14"/>
        <v>0.83116883116883122</v>
      </c>
    </row>
    <row r="59" spans="1:14" x14ac:dyDescent="0.2">
      <c r="A59" s="4">
        <v>14</v>
      </c>
      <c r="B59" s="35" t="s">
        <v>54</v>
      </c>
      <c r="C59" s="7">
        <v>2611.1999999999998</v>
      </c>
      <c r="D59" s="8">
        <v>4992</v>
      </c>
      <c r="E59" s="8">
        <v>1376</v>
      </c>
      <c r="F59" s="32">
        <f t="shared" si="9"/>
        <v>8979.2000000000007</v>
      </c>
      <c r="G59" s="32"/>
      <c r="H59" s="32"/>
      <c r="I59" s="8">
        <v>13976</v>
      </c>
      <c r="J59" s="32">
        <f t="shared" si="10"/>
        <v>4996.7999999999993</v>
      </c>
      <c r="K59" s="41">
        <f t="shared" si="11"/>
        <v>0.35718374356038923</v>
      </c>
      <c r="L59" s="38">
        <f t="shared" si="12"/>
        <v>0.18683457355466512</v>
      </c>
      <c r="M59" s="38">
        <f t="shared" si="13"/>
        <v>9.8454493417286779E-2</v>
      </c>
      <c r="N59" s="49">
        <f t="shared" si="14"/>
        <v>0.64247281053234118</v>
      </c>
    </row>
    <row r="60" spans="1:14" x14ac:dyDescent="0.2">
      <c r="A60" s="4">
        <v>15</v>
      </c>
      <c r="B60" s="35" t="s">
        <v>55</v>
      </c>
      <c r="C60" s="7">
        <v>768</v>
      </c>
      <c r="D60" s="8">
        <v>1440</v>
      </c>
      <c r="E60" s="8">
        <v>1352</v>
      </c>
      <c r="F60" s="32">
        <f t="shared" si="9"/>
        <v>3560</v>
      </c>
      <c r="G60" s="32"/>
      <c r="H60" s="32"/>
      <c r="I60" s="8">
        <v>6306.62</v>
      </c>
      <c r="J60" s="32">
        <f t="shared" si="10"/>
        <v>2746.62</v>
      </c>
      <c r="K60" s="41">
        <f t="shared" si="11"/>
        <v>0.22833149928170715</v>
      </c>
      <c r="L60" s="38">
        <f t="shared" si="12"/>
        <v>0.12177679961691049</v>
      </c>
      <c r="M60" s="38">
        <f t="shared" si="13"/>
        <v>0.21437790765893616</v>
      </c>
      <c r="N60" s="49">
        <f t="shared" si="14"/>
        <v>0.56448620655755377</v>
      </c>
    </row>
    <row r="61" spans="1:14" x14ac:dyDescent="0.2">
      <c r="A61" s="4">
        <v>16</v>
      </c>
      <c r="B61" s="35" t="s">
        <v>56</v>
      </c>
      <c r="C61" s="7"/>
      <c r="D61" s="8">
        <v>10912</v>
      </c>
      <c r="E61" s="8">
        <v>2016</v>
      </c>
      <c r="F61" s="32">
        <f t="shared" si="9"/>
        <v>12928</v>
      </c>
      <c r="G61" s="32"/>
      <c r="H61" s="32"/>
      <c r="I61" s="8">
        <v>18206.775000000001</v>
      </c>
      <c r="J61" s="32">
        <f t="shared" si="10"/>
        <v>5278.7750000000015</v>
      </c>
      <c r="K61" s="41">
        <f t="shared" si="11"/>
        <v>0.59933733459110683</v>
      </c>
      <c r="L61" s="38">
        <f t="shared" si="12"/>
        <v>0</v>
      </c>
      <c r="M61" s="38">
        <f t="shared" si="13"/>
        <v>0.11072801196257985</v>
      </c>
      <c r="N61" s="49">
        <f t="shared" si="14"/>
        <v>0.71006534655368669</v>
      </c>
    </row>
    <row r="62" spans="1:14" x14ac:dyDescent="0.2">
      <c r="A62" s="4">
        <v>17</v>
      </c>
      <c r="B62" s="35" t="s">
        <v>57</v>
      </c>
      <c r="C62" s="7">
        <v>384</v>
      </c>
      <c r="D62" s="8"/>
      <c r="E62" s="8"/>
      <c r="F62" s="32">
        <f t="shared" si="9"/>
        <v>384</v>
      </c>
      <c r="G62" s="32"/>
      <c r="H62" s="32"/>
      <c r="I62" s="8">
        <v>18</v>
      </c>
      <c r="J62" s="32">
        <f t="shared" si="10"/>
        <v>-366</v>
      </c>
      <c r="K62" s="41">
        <f t="shared" si="11"/>
        <v>0</v>
      </c>
      <c r="L62" s="38">
        <f t="shared" si="12"/>
        <v>21.333333333333332</v>
      </c>
      <c r="M62" s="38">
        <f t="shared" si="13"/>
        <v>0</v>
      </c>
      <c r="N62" s="49">
        <f t="shared" si="14"/>
        <v>21.333333333333332</v>
      </c>
    </row>
    <row r="63" spans="1:14" x14ac:dyDescent="0.2">
      <c r="A63" s="4">
        <v>18</v>
      </c>
      <c r="B63" s="35" t="s">
        <v>58</v>
      </c>
      <c r="C63" s="7">
        <v>3200</v>
      </c>
      <c r="D63" s="8">
        <v>4544</v>
      </c>
      <c r="E63" s="8">
        <v>1536</v>
      </c>
      <c r="F63" s="32">
        <f t="shared" si="9"/>
        <v>9280</v>
      </c>
      <c r="G63" s="32"/>
      <c r="H63" s="32"/>
      <c r="I63" s="8">
        <v>13010.5</v>
      </c>
      <c r="J63" s="32">
        <f t="shared" si="10"/>
        <v>3730.5</v>
      </c>
      <c r="K63" s="41">
        <f t="shared" si="11"/>
        <v>0.34925636985511704</v>
      </c>
      <c r="L63" s="38">
        <f t="shared" si="12"/>
        <v>0.2459551900388148</v>
      </c>
      <c r="M63" s="38">
        <f t="shared" si="13"/>
        <v>0.1180584912186311</v>
      </c>
      <c r="N63" s="49">
        <f t="shared" si="14"/>
        <v>0.71327005111256292</v>
      </c>
    </row>
    <row r="64" spans="1:14" x14ac:dyDescent="0.2">
      <c r="A64" s="4">
        <v>19</v>
      </c>
      <c r="B64" s="35" t="s">
        <v>59</v>
      </c>
      <c r="C64" s="7"/>
      <c r="D64" s="8">
        <v>5433.6</v>
      </c>
      <c r="E64" s="8">
        <v>384</v>
      </c>
      <c r="F64" s="32">
        <f t="shared" si="9"/>
        <v>5817.6</v>
      </c>
      <c r="G64" s="32"/>
      <c r="H64" s="32"/>
      <c r="I64" s="8">
        <v>8040.3330000000005</v>
      </c>
      <c r="J64" s="32">
        <f t="shared" si="10"/>
        <v>2222.7330000000002</v>
      </c>
      <c r="K64" s="41">
        <f t="shared" si="11"/>
        <v>0.67579290559234295</v>
      </c>
      <c r="L64" s="38">
        <f t="shared" si="12"/>
        <v>0</v>
      </c>
      <c r="M64" s="38">
        <f t="shared" si="13"/>
        <v>4.7759215942921762E-2</v>
      </c>
      <c r="N64" s="49">
        <f t="shared" si="14"/>
        <v>0.72355212153526471</v>
      </c>
    </row>
    <row r="65" spans="1:14" x14ac:dyDescent="0.2">
      <c r="A65" s="4">
        <v>20</v>
      </c>
      <c r="B65" s="35" t="s">
        <v>60</v>
      </c>
      <c r="C65" s="7"/>
      <c r="D65" s="8">
        <v>2688</v>
      </c>
      <c r="E65" s="8">
        <v>576</v>
      </c>
      <c r="F65" s="32">
        <f t="shared" si="9"/>
        <v>3264</v>
      </c>
      <c r="G65" s="32"/>
      <c r="H65" s="32"/>
      <c r="I65" s="8">
        <v>4545.375</v>
      </c>
      <c r="J65" s="32">
        <f t="shared" si="10"/>
        <v>1281.375</v>
      </c>
      <c r="K65" s="41">
        <f t="shared" si="11"/>
        <v>0.59137034898110719</v>
      </c>
      <c r="L65" s="38">
        <f t="shared" si="12"/>
        <v>0</v>
      </c>
      <c r="M65" s="38">
        <f t="shared" si="13"/>
        <v>0.12672221763880867</v>
      </c>
      <c r="N65" s="49">
        <f t="shared" si="14"/>
        <v>0.71809256661991583</v>
      </c>
    </row>
    <row r="66" spans="1:14" x14ac:dyDescent="0.2">
      <c r="A66" s="4">
        <v>21</v>
      </c>
      <c r="B66" s="35" t="s">
        <v>61</v>
      </c>
      <c r="C66" s="7"/>
      <c r="D66" s="8">
        <v>4150</v>
      </c>
      <c r="E66" s="8">
        <v>576</v>
      </c>
      <c r="F66" s="32">
        <f t="shared" si="9"/>
        <v>4726</v>
      </c>
      <c r="G66" s="32"/>
      <c r="H66" s="32"/>
      <c r="I66" s="8">
        <v>5476.875</v>
      </c>
      <c r="J66" s="32">
        <f t="shared" si="10"/>
        <v>750.875</v>
      </c>
      <c r="K66" s="41">
        <f t="shared" si="11"/>
        <v>0.75773137053520478</v>
      </c>
      <c r="L66" s="38">
        <f t="shared" si="12"/>
        <v>0</v>
      </c>
      <c r="M66" s="38">
        <f t="shared" si="13"/>
        <v>0.10516946251283807</v>
      </c>
      <c r="N66" s="49">
        <f t="shared" si="14"/>
        <v>0.86290083304804288</v>
      </c>
    </row>
    <row r="67" spans="1:14" x14ac:dyDescent="0.2">
      <c r="A67" s="4">
        <v>22</v>
      </c>
      <c r="B67" s="35" t="s">
        <v>62</v>
      </c>
      <c r="C67" s="7"/>
      <c r="D67" s="8">
        <v>4329.6000000000004</v>
      </c>
      <c r="E67" s="8">
        <v>192</v>
      </c>
      <c r="F67" s="32">
        <f t="shared" si="9"/>
        <v>4521.6000000000004</v>
      </c>
      <c r="G67" s="32"/>
      <c r="H67" s="32"/>
      <c r="I67" s="8">
        <v>5610.5</v>
      </c>
      <c r="J67" s="32">
        <f t="shared" si="10"/>
        <v>1088.8999999999996</v>
      </c>
      <c r="K67" s="41">
        <f t="shared" si="11"/>
        <v>0.77169592727920866</v>
      </c>
      <c r="L67" s="38">
        <f t="shared" si="12"/>
        <v>0</v>
      </c>
      <c r="M67" s="38">
        <f t="shared" si="13"/>
        <v>3.4221548881561356E-2</v>
      </c>
      <c r="N67" s="49">
        <f t="shared" si="14"/>
        <v>0.80591747616077003</v>
      </c>
    </row>
    <row r="68" spans="1:14" x14ac:dyDescent="0.2">
      <c r="A68" s="4">
        <v>23</v>
      </c>
      <c r="B68" s="35" t="s">
        <v>63</v>
      </c>
      <c r="C68" s="7">
        <v>384</v>
      </c>
      <c r="D68" s="8">
        <v>3936</v>
      </c>
      <c r="E68" s="8">
        <v>384</v>
      </c>
      <c r="F68" s="32">
        <f t="shared" si="9"/>
        <v>4704</v>
      </c>
      <c r="G68" s="32"/>
      <c r="H68" s="32"/>
      <c r="I68" s="8">
        <v>5291.375</v>
      </c>
      <c r="J68" s="32">
        <f t="shared" si="10"/>
        <v>587.375</v>
      </c>
      <c r="K68" s="41">
        <f t="shared" si="11"/>
        <v>0.74385202333986911</v>
      </c>
      <c r="L68" s="38">
        <f t="shared" si="12"/>
        <v>7.2570929106328702E-2</v>
      </c>
      <c r="M68" s="38">
        <f t="shared" si="13"/>
        <v>7.2570929106328702E-2</v>
      </c>
      <c r="N68" s="49">
        <f t="shared" si="14"/>
        <v>0.88899388155252657</v>
      </c>
    </row>
    <row r="69" spans="1:14" x14ac:dyDescent="0.2">
      <c r="A69" s="4">
        <v>24</v>
      </c>
      <c r="B69" s="35" t="s">
        <v>64</v>
      </c>
      <c r="C69" s="7"/>
      <c r="D69" s="8">
        <v>1056</v>
      </c>
      <c r="E69" s="8">
        <v>384</v>
      </c>
      <c r="F69" s="32">
        <f t="shared" si="9"/>
        <v>1440</v>
      </c>
      <c r="G69" s="32"/>
      <c r="H69" s="32"/>
      <c r="I69" s="8">
        <v>1845.625</v>
      </c>
      <c r="J69" s="32">
        <f t="shared" si="10"/>
        <v>405.625</v>
      </c>
      <c r="K69" s="41">
        <f t="shared" si="11"/>
        <v>0.57216390111750759</v>
      </c>
      <c r="L69" s="38">
        <f t="shared" si="12"/>
        <v>0</v>
      </c>
      <c r="M69" s="38">
        <f t="shared" si="13"/>
        <v>0.2080596004063664</v>
      </c>
      <c r="N69" s="49">
        <f t="shared" si="14"/>
        <v>0.78022350152387399</v>
      </c>
    </row>
    <row r="70" spans="1:14" x14ac:dyDescent="0.2">
      <c r="A70" s="28" t="s">
        <v>82</v>
      </c>
      <c r="B70" s="35" t="s">
        <v>66</v>
      </c>
      <c r="C70" s="7">
        <v>1267.2</v>
      </c>
      <c r="D70" s="8">
        <v>864</v>
      </c>
      <c r="E70" s="8">
        <v>192</v>
      </c>
      <c r="F70" s="32">
        <f t="shared" si="9"/>
        <v>2323.1999999999998</v>
      </c>
      <c r="G70" s="32"/>
      <c r="H70" s="32"/>
      <c r="I70" s="8">
        <v>2105.7539999999999</v>
      </c>
      <c r="J70" s="32">
        <f t="shared" si="10"/>
        <v>-217.44599999999991</v>
      </c>
      <c r="K70" s="41">
        <f t="shared" si="11"/>
        <v>0.41030433754370171</v>
      </c>
      <c r="L70" s="38">
        <f t="shared" si="12"/>
        <v>0.6017796950640959</v>
      </c>
      <c r="M70" s="38">
        <f t="shared" si="13"/>
        <v>9.1178741676378156E-2</v>
      </c>
      <c r="N70" s="49">
        <f t="shared" si="14"/>
        <v>1.1032627742841756</v>
      </c>
    </row>
    <row r="71" spans="1:14" x14ac:dyDescent="0.2">
      <c r="A71" s="4">
        <v>27</v>
      </c>
      <c r="B71" s="35" t="s">
        <v>67</v>
      </c>
      <c r="C71" s="7">
        <v>768</v>
      </c>
      <c r="D71" s="32">
        <v>4128</v>
      </c>
      <c r="E71" s="32">
        <v>864</v>
      </c>
      <c r="F71" s="32">
        <f t="shared" si="9"/>
        <v>5760</v>
      </c>
      <c r="G71" s="32"/>
      <c r="H71" s="32"/>
      <c r="I71" s="32">
        <v>23376.883999999998</v>
      </c>
      <c r="J71" s="32">
        <f t="shared" si="10"/>
        <v>17616.883999999998</v>
      </c>
      <c r="K71" s="41">
        <f t="shared" si="11"/>
        <v>0.17658469794348983</v>
      </c>
      <c r="L71" s="38">
        <f t="shared" si="12"/>
        <v>3.2852967059253925E-2</v>
      </c>
      <c r="M71" s="38">
        <f t="shared" si="13"/>
        <v>3.6959587941660661E-2</v>
      </c>
      <c r="N71" s="49">
        <f t="shared" si="14"/>
        <v>0.24639725294440443</v>
      </c>
    </row>
    <row r="72" spans="1:14" x14ac:dyDescent="0.2">
      <c r="A72" s="4">
        <v>31</v>
      </c>
      <c r="B72" s="46" t="s">
        <v>92</v>
      </c>
      <c r="C72" s="7">
        <v>384</v>
      </c>
      <c r="D72" s="8"/>
      <c r="E72" s="8"/>
      <c r="F72" s="32">
        <f t="shared" si="9"/>
        <v>384</v>
      </c>
      <c r="G72" s="32"/>
      <c r="H72" s="32"/>
      <c r="I72" s="8">
        <v>0</v>
      </c>
      <c r="J72" s="32">
        <f t="shared" si="10"/>
        <v>-384</v>
      </c>
      <c r="K72" s="41"/>
      <c r="L72" s="38"/>
      <c r="M72" s="38"/>
      <c r="N72" s="49"/>
    </row>
    <row r="73" spans="1:14" x14ac:dyDescent="0.2">
      <c r="A73" s="4">
        <v>60</v>
      </c>
      <c r="B73" s="46" t="s">
        <v>93</v>
      </c>
      <c r="C73" s="7">
        <v>768</v>
      </c>
      <c r="D73" s="8">
        <v>192</v>
      </c>
      <c r="E73" s="8"/>
      <c r="F73" s="32">
        <f t="shared" si="9"/>
        <v>960</v>
      </c>
      <c r="G73" s="32"/>
      <c r="H73" s="32"/>
      <c r="I73" s="8">
        <v>0</v>
      </c>
      <c r="J73" s="32">
        <f t="shared" si="10"/>
        <v>-960</v>
      </c>
      <c r="K73" s="41"/>
      <c r="L73" s="38"/>
      <c r="M73" s="38"/>
      <c r="N73" s="49"/>
    </row>
    <row r="74" spans="1:14" x14ac:dyDescent="0.2">
      <c r="A74" s="4">
        <v>61</v>
      </c>
      <c r="B74" s="46" t="s">
        <v>94</v>
      </c>
      <c r="C74" s="7"/>
      <c r="D74" s="8">
        <v>384</v>
      </c>
      <c r="E74" s="8">
        <v>96</v>
      </c>
      <c r="F74" s="32">
        <f t="shared" si="9"/>
        <v>480</v>
      </c>
      <c r="G74" s="32"/>
      <c r="H74" s="32"/>
      <c r="I74" s="8">
        <v>0</v>
      </c>
      <c r="J74" s="32">
        <f t="shared" si="10"/>
        <v>-480</v>
      </c>
      <c r="K74" s="41"/>
      <c r="L74" s="38"/>
      <c r="M74" s="38"/>
      <c r="N74" s="49"/>
    </row>
    <row r="75" spans="1:14" x14ac:dyDescent="0.2">
      <c r="A75" s="4">
        <v>69</v>
      </c>
      <c r="B75" s="35" t="s">
        <v>86</v>
      </c>
      <c r="C75" s="7"/>
      <c r="D75" s="8">
        <v>192</v>
      </c>
      <c r="E75" s="8"/>
      <c r="F75" s="32">
        <f t="shared" si="9"/>
        <v>192</v>
      </c>
      <c r="G75" s="32"/>
      <c r="H75" s="32"/>
      <c r="I75" s="8">
        <v>130.375</v>
      </c>
      <c r="J75" s="32">
        <f t="shared" si="10"/>
        <v>-61.625</v>
      </c>
      <c r="K75" s="41">
        <f>D75/I75</f>
        <v>1.4726749760306808</v>
      </c>
      <c r="L75" s="38">
        <f>C75/I75</f>
        <v>0</v>
      </c>
      <c r="M75" s="38">
        <f>E75/I75</f>
        <v>0</v>
      </c>
      <c r="N75" s="49">
        <f>F75/I75</f>
        <v>1.4726749760306808</v>
      </c>
    </row>
    <row r="76" spans="1:14" x14ac:dyDescent="0.2">
      <c r="A76" s="4">
        <v>70</v>
      </c>
      <c r="B76" s="35" t="s">
        <v>68</v>
      </c>
      <c r="C76" s="7"/>
      <c r="D76" s="8">
        <v>4800</v>
      </c>
      <c r="E76" s="8">
        <v>864</v>
      </c>
      <c r="F76" s="32">
        <f t="shared" si="9"/>
        <v>5664</v>
      </c>
      <c r="G76" s="32"/>
      <c r="H76" s="32"/>
      <c r="I76" s="8">
        <v>116.3</v>
      </c>
      <c r="J76" s="32">
        <f t="shared" si="10"/>
        <v>-5547.7</v>
      </c>
      <c r="K76" s="41">
        <f>D76/I76</f>
        <v>41.272570937231301</v>
      </c>
      <c r="L76" s="38">
        <f>C76/I76</f>
        <v>0</v>
      </c>
      <c r="M76" s="38">
        <f>E76/I76</f>
        <v>7.429062768701634</v>
      </c>
      <c r="N76" s="49">
        <f>F76/I76</f>
        <v>48.701633705932935</v>
      </c>
    </row>
    <row r="77" spans="1:14" x14ac:dyDescent="0.2">
      <c r="A77" s="4">
        <v>71</v>
      </c>
      <c r="B77" s="35" t="s">
        <v>69</v>
      </c>
      <c r="C77" s="7"/>
      <c r="D77" s="8">
        <v>3648</v>
      </c>
      <c r="E77" s="8">
        <v>960</v>
      </c>
      <c r="F77" s="32">
        <f t="shared" si="9"/>
        <v>4608</v>
      </c>
      <c r="G77" s="32"/>
      <c r="H77" s="32"/>
      <c r="I77" s="8">
        <v>5307.25</v>
      </c>
      <c r="J77" s="32">
        <f t="shared" si="10"/>
        <v>699.25</v>
      </c>
      <c r="K77" s="41">
        <f>D77/I77</f>
        <v>0.68736162796175049</v>
      </c>
      <c r="L77" s="38">
        <f>C77/I77</f>
        <v>0</v>
      </c>
      <c r="M77" s="38">
        <f>E77/I77</f>
        <v>0.18088463893730275</v>
      </c>
      <c r="N77" s="49">
        <f>F77/I77</f>
        <v>0.86824626689905315</v>
      </c>
    </row>
    <row r="78" spans="1:14" x14ac:dyDescent="0.2">
      <c r="A78" s="4">
        <v>74</v>
      </c>
      <c r="B78" s="46" t="s">
        <v>95</v>
      </c>
      <c r="C78" s="7">
        <v>4992</v>
      </c>
      <c r="D78" s="8"/>
      <c r="E78" s="8"/>
      <c r="F78" s="32">
        <f t="shared" si="9"/>
        <v>4992</v>
      </c>
      <c r="G78" s="32"/>
      <c r="H78" s="32"/>
      <c r="I78" s="8">
        <v>0</v>
      </c>
      <c r="J78" s="32">
        <f t="shared" si="10"/>
        <v>-4992</v>
      </c>
      <c r="K78" s="41"/>
      <c r="L78" s="38"/>
      <c r="M78" s="38"/>
      <c r="N78" s="49"/>
    </row>
    <row r="79" spans="1:14" x14ac:dyDescent="0.2">
      <c r="A79" s="4">
        <v>80</v>
      </c>
      <c r="B79" s="46" t="s">
        <v>71</v>
      </c>
      <c r="C79" s="7">
        <v>384</v>
      </c>
      <c r="D79" s="8"/>
      <c r="E79" s="8"/>
      <c r="F79" s="32">
        <f t="shared" si="9"/>
        <v>384</v>
      </c>
      <c r="G79" s="32"/>
      <c r="H79" s="32"/>
      <c r="I79" s="8">
        <v>0</v>
      </c>
      <c r="J79" s="32">
        <f t="shared" si="10"/>
        <v>-384</v>
      </c>
      <c r="K79" s="41"/>
      <c r="L79" s="38"/>
      <c r="M79" s="38"/>
      <c r="N79" s="49"/>
    </row>
    <row r="80" spans="1:14" x14ac:dyDescent="0.2">
      <c r="A80" s="111" t="s">
        <v>87</v>
      </c>
      <c r="B80" s="112"/>
      <c r="C80" s="7"/>
      <c r="D80" s="8"/>
      <c r="E80" s="8"/>
      <c r="F80" s="32">
        <f t="shared" ref="F80:F82" si="15">SUM(C80:E80)</f>
        <v>0</v>
      </c>
      <c r="G80" s="32"/>
      <c r="H80" s="32"/>
      <c r="I80" s="8">
        <v>21118.07</v>
      </c>
      <c r="J80" s="32">
        <f t="shared" ref="J80:J83" si="16">I80-F80</f>
        <v>21118.07</v>
      </c>
      <c r="K80" s="41">
        <f>D80/I80</f>
        <v>0</v>
      </c>
      <c r="L80" s="38">
        <f>C80/I80</f>
        <v>0</v>
      </c>
      <c r="M80" s="38">
        <f t="shared" ref="M80:M83" si="17">E80/I80</f>
        <v>0</v>
      </c>
      <c r="N80" s="49">
        <f>F80/I80</f>
        <v>0</v>
      </c>
    </row>
    <row r="81" spans="1:14" x14ac:dyDescent="0.2">
      <c r="A81" s="111" t="s">
        <v>73</v>
      </c>
      <c r="B81" s="112"/>
      <c r="C81" s="7"/>
      <c r="D81" s="8"/>
      <c r="E81" s="8"/>
      <c r="F81" s="32">
        <f t="shared" si="15"/>
        <v>0</v>
      </c>
      <c r="G81" s="32"/>
      <c r="H81" s="32"/>
      <c r="I81" s="8">
        <v>1475.83</v>
      </c>
      <c r="J81" s="32">
        <f t="shared" si="16"/>
        <v>1475.83</v>
      </c>
      <c r="K81" s="41">
        <f>D81/I81</f>
        <v>0</v>
      </c>
      <c r="L81" s="38">
        <f>C81/I81</f>
        <v>0</v>
      </c>
      <c r="M81" s="38">
        <f t="shared" si="17"/>
        <v>0</v>
      </c>
      <c r="N81" s="49">
        <f>F81/I81</f>
        <v>0</v>
      </c>
    </row>
    <row r="82" spans="1:14" x14ac:dyDescent="0.2">
      <c r="A82" s="113" t="s">
        <v>39</v>
      </c>
      <c r="B82" s="114"/>
      <c r="C82" s="7"/>
      <c r="D82" s="8"/>
      <c r="E82" s="8"/>
      <c r="F82" s="33">
        <f t="shared" si="15"/>
        <v>0</v>
      </c>
      <c r="G82" s="32"/>
      <c r="H82" s="32"/>
      <c r="I82" s="8">
        <v>784.875</v>
      </c>
      <c r="J82" s="33">
        <f t="shared" si="16"/>
        <v>784.875</v>
      </c>
      <c r="K82" s="41">
        <f>D82/I82</f>
        <v>0</v>
      </c>
      <c r="L82" s="38">
        <f>C82/I82</f>
        <v>0</v>
      </c>
      <c r="M82" s="38">
        <f t="shared" si="17"/>
        <v>0</v>
      </c>
      <c r="N82" s="49">
        <f>F82/I82</f>
        <v>0</v>
      </c>
    </row>
    <row r="83" spans="1:14" ht="13.5" thickBot="1" x14ac:dyDescent="0.25">
      <c r="A83" s="104" t="s">
        <v>6</v>
      </c>
      <c r="B83" s="105"/>
      <c r="C83" s="10">
        <f>SUM(C46:C79)</f>
        <v>40742.199999999997</v>
      </c>
      <c r="D83" s="10">
        <f>SUM(D46:D79)</f>
        <v>97927.000000000015</v>
      </c>
      <c r="E83" s="10">
        <f>SUM(E46:E79)</f>
        <v>22661.599999999999</v>
      </c>
      <c r="F83" s="10">
        <f>SUM(F46:F82)</f>
        <v>161330.80000000005</v>
      </c>
      <c r="G83" s="10"/>
      <c r="H83" s="10"/>
      <c r="I83" s="10">
        <f>SUM(I46:I82)</f>
        <v>220830.24999999997</v>
      </c>
      <c r="J83" s="10">
        <f t="shared" si="16"/>
        <v>59499.449999999924</v>
      </c>
      <c r="K83" s="43">
        <f>D83/I83</f>
        <v>0.44344921042293811</v>
      </c>
      <c r="L83" s="44">
        <f>C83/I83</f>
        <v>0.18449555710777849</v>
      </c>
      <c r="M83" s="44">
        <f t="shared" si="17"/>
        <v>0.1026199988452669</v>
      </c>
      <c r="N83" s="45">
        <f>F83/I83</f>
        <v>0.73056476637598367</v>
      </c>
    </row>
    <row r="84" spans="1:14" ht="13.5" thickBot="1" x14ac:dyDescent="0.25">
      <c r="I84" s="8"/>
      <c r="K84" s="106" t="s">
        <v>100</v>
      </c>
      <c r="L84" s="107"/>
      <c r="M84" s="107"/>
      <c r="N84" s="50">
        <f>SUM(F46:F79)/SUM(I46:I79)</f>
        <v>0.81706556003190189</v>
      </c>
    </row>
  </sheetData>
  <sortState ref="A46:N79">
    <sortCondition ref="A46:A79"/>
  </sortState>
  <mergeCells count="14">
    <mergeCell ref="A83:B83"/>
    <mergeCell ref="K84:M84"/>
    <mergeCell ref="J41:M41"/>
    <mergeCell ref="A1:B1"/>
    <mergeCell ref="A44:B44"/>
    <mergeCell ref="K44:N44"/>
    <mergeCell ref="A80:B80"/>
    <mergeCell ref="A81:B81"/>
    <mergeCell ref="A82:B82"/>
    <mergeCell ref="A38:B38"/>
    <mergeCell ref="A39:B39"/>
    <mergeCell ref="A40:B40"/>
    <mergeCell ref="K1:N1"/>
    <mergeCell ref="A37:B3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6"/>
  <sheetViews>
    <sheetView workbookViewId="0">
      <selection activeCell="G19" sqref="G19"/>
    </sheetView>
  </sheetViews>
  <sheetFormatPr baseColWidth="10" defaultColWidth="9.140625" defaultRowHeight="15" x14ac:dyDescent="0.25"/>
  <cols>
    <col min="1" max="1" width="14.85546875" style="19" customWidth="1"/>
    <col min="2" max="2" width="9.140625" style="19"/>
    <col min="3" max="3" width="52.5703125" style="19" bestFit="1" customWidth="1"/>
    <col min="4" max="4" width="23.140625" style="19" bestFit="1" customWidth="1"/>
    <col min="5" max="16384" width="9.140625" style="19"/>
  </cols>
  <sheetData>
    <row r="1" spans="1:4" x14ac:dyDescent="0.25">
      <c r="B1" s="20" t="s">
        <v>40</v>
      </c>
      <c r="C1" s="21" t="s">
        <v>41</v>
      </c>
    </row>
    <row r="2" spans="1:4" x14ac:dyDescent="0.25">
      <c r="A2" s="19" t="s">
        <v>8</v>
      </c>
      <c r="B2" s="22">
        <v>1</v>
      </c>
      <c r="C2" s="22" t="s">
        <v>112</v>
      </c>
      <c r="D2" s="19" t="str">
        <f>CONCATENATE(B2,"- ",C2)</f>
        <v>1- Droit privé et sciences criminelles</v>
      </c>
    </row>
    <row r="3" spans="1:4" x14ac:dyDescent="0.25">
      <c r="A3" s="19" t="s">
        <v>9</v>
      </c>
      <c r="B3" s="23">
        <v>2</v>
      </c>
      <c r="C3" s="98" t="s">
        <v>113</v>
      </c>
      <c r="D3" s="19" t="str">
        <f t="shared" ref="D3:D29" si="0">CONCATENATE(B3,"- ",C3)</f>
        <v>2- Droit public</v>
      </c>
    </row>
    <row r="4" spans="1:4" x14ac:dyDescent="0.25">
      <c r="A4" s="19" t="s">
        <v>11</v>
      </c>
      <c r="B4" s="22">
        <v>4</v>
      </c>
      <c r="C4" s="22" t="s">
        <v>115</v>
      </c>
      <c r="D4" s="19" t="str">
        <f t="shared" si="0"/>
        <v>4- Science politique</v>
      </c>
    </row>
    <row r="5" spans="1:4" x14ac:dyDescent="0.25">
      <c r="A5" s="19" t="s">
        <v>12</v>
      </c>
      <c r="B5" s="23">
        <v>5</v>
      </c>
      <c r="C5" s="23" t="s">
        <v>116</v>
      </c>
      <c r="D5" s="19" t="str">
        <f t="shared" si="0"/>
        <v>5- Sciences économiques</v>
      </c>
    </row>
    <row r="6" spans="1:4" x14ac:dyDescent="0.25">
      <c r="A6" s="19" t="s">
        <v>13</v>
      </c>
      <c r="B6" s="22">
        <v>6</v>
      </c>
      <c r="C6" s="22" t="s">
        <v>117</v>
      </c>
      <c r="D6" s="19" t="str">
        <f t="shared" si="0"/>
        <v>6- Sciences de gestion</v>
      </c>
    </row>
    <row r="7" spans="1:4" x14ac:dyDescent="0.25">
      <c r="A7" s="19" t="s">
        <v>14</v>
      </c>
      <c r="B7" s="23">
        <v>7</v>
      </c>
      <c r="C7" s="98" t="s">
        <v>122</v>
      </c>
      <c r="D7" s="19" t="str">
        <f t="shared" si="0"/>
        <v>7- Sciences du langage</v>
      </c>
    </row>
    <row r="8" spans="1:4" x14ac:dyDescent="0.25">
      <c r="A8" s="19" t="s">
        <v>15</v>
      </c>
      <c r="B8" s="22">
        <v>8</v>
      </c>
      <c r="C8" s="22" t="s">
        <v>118</v>
      </c>
      <c r="D8" s="19" t="str">
        <f t="shared" si="0"/>
        <v>8- Langues et littératures anciennes</v>
      </c>
    </row>
    <row r="9" spans="1:4" x14ac:dyDescent="0.25">
      <c r="A9" s="19" t="s">
        <v>16</v>
      </c>
      <c r="B9" s="23">
        <v>9</v>
      </c>
      <c r="C9" s="23" t="s">
        <v>119</v>
      </c>
      <c r="D9" s="19" t="str">
        <f t="shared" si="0"/>
        <v>9- Langue et littérature françaises</v>
      </c>
    </row>
    <row r="10" spans="1:4" x14ac:dyDescent="0.25">
      <c r="A10" s="19" t="s">
        <v>17</v>
      </c>
      <c r="B10" s="22">
        <v>10</v>
      </c>
      <c r="C10" s="22" t="s">
        <v>120</v>
      </c>
      <c r="D10" s="19" t="str">
        <f t="shared" si="0"/>
        <v>10- Littératures comparées</v>
      </c>
    </row>
    <row r="11" spans="1:4" x14ac:dyDescent="0.25">
      <c r="A11" s="19" t="s">
        <v>18</v>
      </c>
      <c r="B11" s="23">
        <v>11</v>
      </c>
      <c r="C11" s="23" t="s">
        <v>121</v>
      </c>
      <c r="D11" s="19" t="str">
        <f t="shared" si="0"/>
        <v>11- Langues et littératures anglaises et anglo-saxonnes</v>
      </c>
    </row>
    <row r="12" spans="1:4" x14ac:dyDescent="0.25">
      <c r="A12" s="19" t="s">
        <v>19</v>
      </c>
      <c r="B12" s="22">
        <v>12</v>
      </c>
      <c r="C12" s="22" t="s">
        <v>123</v>
      </c>
      <c r="D12" s="19" t="str">
        <f t="shared" si="0"/>
        <v>12- Langues et littératures germaniques et scandinaves</v>
      </c>
    </row>
    <row r="13" spans="1:4" x14ac:dyDescent="0.25">
      <c r="A13" s="19" t="s">
        <v>20</v>
      </c>
      <c r="B13" s="23">
        <v>13</v>
      </c>
      <c r="C13" s="23" t="s">
        <v>124</v>
      </c>
      <c r="D13" s="19" t="str">
        <f t="shared" si="0"/>
        <v>13- Langues et littératures slaves</v>
      </c>
    </row>
    <row r="14" spans="1:4" x14ac:dyDescent="0.25">
      <c r="A14" s="19" t="s">
        <v>21</v>
      </c>
      <c r="B14" s="22">
        <v>14</v>
      </c>
      <c r="C14" s="22" t="s">
        <v>125</v>
      </c>
      <c r="D14" s="19" t="str">
        <f t="shared" si="0"/>
        <v>14- Langues et littératures romanes</v>
      </c>
    </row>
    <row r="15" spans="1:4" x14ac:dyDescent="0.25">
      <c r="A15" s="19" t="s">
        <v>22</v>
      </c>
      <c r="B15" s="23">
        <v>15</v>
      </c>
      <c r="C15" s="98" t="s">
        <v>126</v>
      </c>
      <c r="D15" s="19" t="str">
        <f t="shared" si="0"/>
        <v>15- Langues et littératures autres</v>
      </c>
    </row>
    <row r="16" spans="1:4" x14ac:dyDescent="0.25">
      <c r="A16" s="19" t="s">
        <v>23</v>
      </c>
      <c r="B16" s="22">
        <v>16</v>
      </c>
      <c r="C16" s="22" t="s">
        <v>56</v>
      </c>
      <c r="D16" s="19" t="str">
        <f t="shared" si="0"/>
        <v>16- Psychologie</v>
      </c>
    </row>
    <row r="17" spans="1:4" x14ac:dyDescent="0.25">
      <c r="A17" s="19" t="s">
        <v>24</v>
      </c>
      <c r="B17" s="23">
        <v>17</v>
      </c>
      <c r="C17" s="23" t="s">
        <v>57</v>
      </c>
      <c r="D17" s="19" t="str">
        <f t="shared" si="0"/>
        <v>17- Philosophie</v>
      </c>
    </row>
    <row r="18" spans="1:4" x14ac:dyDescent="0.25">
      <c r="A18" s="19" t="s">
        <v>25</v>
      </c>
      <c r="B18" s="22">
        <v>18</v>
      </c>
      <c r="C18" s="22" t="s">
        <v>58</v>
      </c>
      <c r="D18" s="19" t="str">
        <f t="shared" si="0"/>
        <v>18- Arts</v>
      </c>
    </row>
    <row r="19" spans="1:4" x14ac:dyDescent="0.25">
      <c r="A19" s="19" t="s">
        <v>26</v>
      </c>
      <c r="B19" s="23">
        <v>19</v>
      </c>
      <c r="C19" s="98" t="s">
        <v>127</v>
      </c>
      <c r="D19" s="19" t="str">
        <f t="shared" si="0"/>
        <v>19- Sociologie, démographie</v>
      </c>
    </row>
    <row r="20" spans="1:4" x14ac:dyDescent="0.25">
      <c r="A20" s="19" t="s">
        <v>27</v>
      </c>
      <c r="B20" s="22">
        <v>20</v>
      </c>
      <c r="C20" s="99" t="s">
        <v>128</v>
      </c>
      <c r="D20" s="19" t="str">
        <f t="shared" si="0"/>
        <v>20- Anthropologie biologique, ethnologie, préhistoire</v>
      </c>
    </row>
    <row r="21" spans="1:4" x14ac:dyDescent="0.25">
      <c r="A21" s="19" t="s">
        <v>28</v>
      </c>
      <c r="B21" s="23">
        <v>21</v>
      </c>
      <c r="C21" s="98" t="s">
        <v>129</v>
      </c>
      <c r="D21" s="19" t="str">
        <f t="shared" si="0"/>
        <v>21- Histoire et civilisations : monde ancien</v>
      </c>
    </row>
    <row r="22" spans="1:4" x14ac:dyDescent="0.25">
      <c r="A22" s="19" t="s">
        <v>29</v>
      </c>
      <c r="B22" s="22">
        <v>22</v>
      </c>
      <c r="C22" s="99" t="s">
        <v>130</v>
      </c>
      <c r="D22" s="19" t="str">
        <f t="shared" si="0"/>
        <v>22- Histoire et civilisations : monde contemporain</v>
      </c>
    </row>
    <row r="23" spans="1:4" x14ac:dyDescent="0.25">
      <c r="A23" s="19" t="s">
        <v>30</v>
      </c>
      <c r="B23" s="23">
        <v>23</v>
      </c>
      <c r="C23" s="98" t="s">
        <v>131</v>
      </c>
      <c r="D23" s="19" t="str">
        <f t="shared" si="0"/>
        <v>23- Géographie physique &amp; autres</v>
      </c>
    </row>
    <row r="24" spans="1:4" x14ac:dyDescent="0.25">
      <c r="A24" s="19" t="s">
        <v>31</v>
      </c>
      <c r="B24" s="22">
        <v>24</v>
      </c>
      <c r="C24" s="99" t="s">
        <v>132</v>
      </c>
      <c r="D24" s="19" t="str">
        <f t="shared" si="0"/>
        <v>24- Aménagement de l'espace, urbanisme</v>
      </c>
    </row>
    <row r="25" spans="1:4" x14ac:dyDescent="0.25">
      <c r="A25" s="19" t="s">
        <v>65</v>
      </c>
      <c r="B25" s="24">
        <v>26</v>
      </c>
      <c r="C25" s="98" t="s">
        <v>133</v>
      </c>
      <c r="D25" s="19" t="str">
        <f t="shared" si="0"/>
        <v>26- Mathématiques appliquées</v>
      </c>
    </row>
    <row r="26" spans="1:4" x14ac:dyDescent="0.25">
      <c r="A26" s="19" t="s">
        <v>34</v>
      </c>
      <c r="B26" s="22">
        <v>27</v>
      </c>
      <c r="C26" s="22" t="s">
        <v>67</v>
      </c>
      <c r="D26" s="19" t="str">
        <f t="shared" si="0"/>
        <v>27- Informatique</v>
      </c>
    </row>
    <row r="27" spans="1:4" x14ac:dyDescent="0.25">
      <c r="A27" s="19" t="s">
        <v>36</v>
      </c>
      <c r="B27" s="23">
        <v>70</v>
      </c>
      <c r="C27" s="98" t="s">
        <v>137</v>
      </c>
      <c r="D27" s="19" t="str">
        <f t="shared" si="0"/>
        <v>70- Sciences de l'éducation</v>
      </c>
    </row>
    <row r="28" spans="1:4" x14ac:dyDescent="0.25">
      <c r="A28" s="19" t="s">
        <v>37</v>
      </c>
      <c r="B28" s="22">
        <v>71</v>
      </c>
      <c r="C28" s="99" t="s">
        <v>138</v>
      </c>
      <c r="D28" s="19" t="str">
        <f t="shared" si="0"/>
        <v>71- Sciences de l'information et de la communication</v>
      </c>
    </row>
    <row r="29" spans="1:4" x14ac:dyDescent="0.25">
      <c r="A29" s="19" t="s">
        <v>70</v>
      </c>
      <c r="B29" s="22">
        <v>80</v>
      </c>
      <c r="C29" s="99" t="s">
        <v>139</v>
      </c>
      <c r="D29" s="19" t="str">
        <f t="shared" si="0"/>
        <v>80- Sciences physico-chimiques et autres</v>
      </c>
    </row>
    <row r="30" spans="1:4" x14ac:dyDescent="0.25">
      <c r="A30" s="25" t="s">
        <v>72</v>
      </c>
      <c r="B30" s="26"/>
      <c r="C30" s="27"/>
      <c r="D30" s="19" t="s">
        <v>72</v>
      </c>
    </row>
    <row r="31" spans="1:4" x14ac:dyDescent="0.25">
      <c r="A31" s="19" t="s">
        <v>73</v>
      </c>
      <c r="D31" s="19" t="s">
        <v>73</v>
      </c>
    </row>
    <row r="32" spans="1:4" x14ac:dyDescent="0.25">
      <c r="A32" s="19" t="s">
        <v>10</v>
      </c>
      <c r="B32" s="19">
        <v>3</v>
      </c>
      <c r="C32" s="19" t="s">
        <v>114</v>
      </c>
      <c r="D32" s="73" t="s">
        <v>74</v>
      </c>
    </row>
    <row r="33" spans="1:4" x14ac:dyDescent="0.25">
      <c r="A33" s="19" t="s">
        <v>75</v>
      </c>
      <c r="B33" s="19">
        <v>60</v>
      </c>
      <c r="C33" s="100" t="s">
        <v>134</v>
      </c>
      <c r="D33" s="19" t="s">
        <v>76</v>
      </c>
    </row>
    <row r="34" spans="1:4" x14ac:dyDescent="0.25">
      <c r="A34" s="19" t="s">
        <v>77</v>
      </c>
      <c r="B34" s="19">
        <v>31</v>
      </c>
      <c r="C34" s="100" t="s">
        <v>135</v>
      </c>
      <c r="D34" s="19" t="s">
        <v>78</v>
      </c>
    </row>
    <row r="35" spans="1:4" x14ac:dyDescent="0.25">
      <c r="A35" s="19" t="s">
        <v>35</v>
      </c>
      <c r="B35" s="19">
        <v>69</v>
      </c>
      <c r="C35" s="100" t="s">
        <v>86</v>
      </c>
      <c r="D35" s="73" t="s">
        <v>79</v>
      </c>
    </row>
    <row r="36" spans="1:4" x14ac:dyDescent="0.25">
      <c r="A36" s="19" t="s">
        <v>80</v>
      </c>
      <c r="B36" s="19">
        <v>61</v>
      </c>
      <c r="C36" s="100" t="s">
        <v>136</v>
      </c>
      <c r="D36" s="19" t="s">
        <v>81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E37"/>
  <sheetViews>
    <sheetView workbookViewId="0">
      <selection activeCell="E33" sqref="E33"/>
    </sheetView>
  </sheetViews>
  <sheetFormatPr baseColWidth="10" defaultRowHeight="12.75" x14ac:dyDescent="0.2"/>
  <cols>
    <col min="1" max="1" width="23.140625" bestFit="1" customWidth="1"/>
    <col min="2" max="2" width="21.85546875" bestFit="1" customWidth="1"/>
    <col min="3" max="3" width="22.7109375" bestFit="1" customWidth="1"/>
    <col min="4" max="4" width="23.7109375" bestFit="1" customWidth="1"/>
    <col min="5" max="5" width="13.140625" bestFit="1" customWidth="1"/>
    <col min="6" max="6" width="22.28515625" bestFit="1" customWidth="1"/>
    <col min="7" max="7" width="11.5703125" bestFit="1" customWidth="1"/>
  </cols>
  <sheetData>
    <row r="1" spans="1:5" x14ac:dyDescent="0.2">
      <c r="A1" t="s">
        <v>99</v>
      </c>
      <c r="B1" t="s">
        <v>104</v>
      </c>
      <c r="C1" s="63" t="s">
        <v>105</v>
      </c>
    </row>
    <row r="2" spans="1:5" x14ac:dyDescent="0.2">
      <c r="A2" s="18"/>
      <c r="B2" s="18"/>
    </row>
    <row r="3" spans="1:5" x14ac:dyDescent="0.2">
      <c r="A3" s="16" t="s">
        <v>0</v>
      </c>
      <c r="B3" s="16" t="s">
        <v>1</v>
      </c>
      <c r="C3" s="2"/>
      <c r="D3" s="2"/>
      <c r="E3" s="3"/>
    </row>
    <row r="4" spans="1:5" x14ac:dyDescent="0.2">
      <c r="A4" s="16" t="s">
        <v>2</v>
      </c>
      <c r="B4" s="16" t="s">
        <v>3</v>
      </c>
      <c r="C4" s="17" t="s">
        <v>4</v>
      </c>
      <c r="D4" s="17" t="s">
        <v>5</v>
      </c>
      <c r="E4" s="13" t="s">
        <v>6</v>
      </c>
    </row>
    <row r="5" spans="1:5" x14ac:dyDescent="0.2">
      <c r="A5" s="1">
        <v>1</v>
      </c>
      <c r="B5" s="5"/>
      <c r="C5" s="6">
        <v>3936</v>
      </c>
      <c r="D5" s="6">
        <v>864</v>
      </c>
      <c r="E5" s="14">
        <v>4800</v>
      </c>
    </row>
    <row r="6" spans="1:5" x14ac:dyDescent="0.2">
      <c r="A6" s="4">
        <v>2</v>
      </c>
      <c r="B6" s="7"/>
      <c r="C6" s="8">
        <v>2608</v>
      </c>
      <c r="D6" s="8">
        <v>576</v>
      </c>
      <c r="E6" s="15">
        <v>3184</v>
      </c>
    </row>
    <row r="7" spans="1:5" x14ac:dyDescent="0.2">
      <c r="A7" s="4">
        <v>4</v>
      </c>
      <c r="B7" s="7"/>
      <c r="C7" s="8">
        <v>2472</v>
      </c>
      <c r="D7" s="8">
        <v>768</v>
      </c>
      <c r="E7" s="15">
        <v>3240</v>
      </c>
    </row>
    <row r="8" spans="1:5" x14ac:dyDescent="0.2">
      <c r="A8" s="4">
        <v>5</v>
      </c>
      <c r="B8" s="7">
        <v>2112</v>
      </c>
      <c r="C8" s="8">
        <v>6876.8</v>
      </c>
      <c r="D8" s="8">
        <v>768</v>
      </c>
      <c r="E8" s="15">
        <v>9756.7999999999993</v>
      </c>
    </row>
    <row r="9" spans="1:5" x14ac:dyDescent="0.2">
      <c r="A9" s="4">
        <v>6</v>
      </c>
      <c r="B9" s="7">
        <v>576</v>
      </c>
      <c r="C9" s="8">
        <v>3648</v>
      </c>
      <c r="D9" s="8">
        <v>768</v>
      </c>
      <c r="E9" s="15">
        <v>4992</v>
      </c>
    </row>
    <row r="10" spans="1:5" x14ac:dyDescent="0.2">
      <c r="A10" s="4">
        <v>7</v>
      </c>
      <c r="B10" s="7"/>
      <c r="C10" s="8">
        <v>3360</v>
      </c>
      <c r="D10" s="8">
        <v>384</v>
      </c>
      <c r="E10" s="15">
        <v>3744</v>
      </c>
    </row>
    <row r="11" spans="1:5" x14ac:dyDescent="0.2">
      <c r="A11" s="4">
        <v>8</v>
      </c>
      <c r="B11" s="7"/>
      <c r="C11" s="8">
        <v>1792</v>
      </c>
      <c r="D11" s="8"/>
      <c r="E11" s="15">
        <f>SUM(B11:D11)</f>
        <v>1792</v>
      </c>
    </row>
    <row r="12" spans="1:5" x14ac:dyDescent="0.2">
      <c r="A12" s="4">
        <v>9</v>
      </c>
      <c r="B12" s="7">
        <v>998.4</v>
      </c>
      <c r="C12" s="8">
        <v>5142</v>
      </c>
      <c r="D12" s="8">
        <v>576</v>
      </c>
      <c r="E12" s="15">
        <f>SUM(B12:D12)</f>
        <v>6716.4</v>
      </c>
    </row>
    <row r="13" spans="1:5" x14ac:dyDescent="0.2">
      <c r="A13" s="4">
        <v>11</v>
      </c>
      <c r="B13" s="7">
        <v>8448</v>
      </c>
      <c r="C13" s="8">
        <v>5891</v>
      </c>
      <c r="D13" s="8">
        <v>4040</v>
      </c>
      <c r="E13" s="15">
        <v>18379</v>
      </c>
    </row>
    <row r="14" spans="1:5" x14ac:dyDescent="0.2">
      <c r="A14" s="4">
        <v>12</v>
      </c>
      <c r="B14" s="7">
        <v>563</v>
      </c>
      <c r="C14" s="8">
        <v>2400</v>
      </c>
      <c r="D14" s="8">
        <v>392</v>
      </c>
      <c r="E14" s="15">
        <v>3355</v>
      </c>
    </row>
    <row r="15" spans="1:5" x14ac:dyDescent="0.2">
      <c r="A15" s="4">
        <v>13</v>
      </c>
      <c r="B15" s="7"/>
      <c r="C15" s="8">
        <v>192</v>
      </c>
      <c r="D15" s="8">
        <v>192</v>
      </c>
      <c r="E15" s="15">
        <v>384</v>
      </c>
    </row>
    <row r="16" spans="1:5" x14ac:dyDescent="0.2">
      <c r="A16" s="4">
        <v>14</v>
      </c>
      <c r="B16" s="7">
        <v>2227.1999999999998</v>
      </c>
      <c r="C16" s="8">
        <v>4992</v>
      </c>
      <c r="D16" s="8">
        <v>1376</v>
      </c>
      <c r="E16" s="15">
        <v>8595.2000000000007</v>
      </c>
    </row>
    <row r="17" spans="1:5" x14ac:dyDescent="0.2">
      <c r="A17" s="4">
        <v>15</v>
      </c>
      <c r="B17" s="7">
        <v>768</v>
      </c>
      <c r="C17" s="8">
        <v>1440</v>
      </c>
      <c r="D17" s="8">
        <v>1352</v>
      </c>
      <c r="E17" s="15">
        <v>3560</v>
      </c>
    </row>
    <row r="18" spans="1:5" x14ac:dyDescent="0.2">
      <c r="A18" s="4">
        <v>16</v>
      </c>
      <c r="B18" s="7"/>
      <c r="C18" s="8">
        <v>10912</v>
      </c>
      <c r="D18" s="8">
        <v>1920</v>
      </c>
      <c r="E18" s="15">
        <v>12832</v>
      </c>
    </row>
    <row r="19" spans="1:5" x14ac:dyDescent="0.2">
      <c r="A19" s="4">
        <v>17</v>
      </c>
      <c r="B19" s="7">
        <v>384</v>
      </c>
      <c r="C19" s="8"/>
      <c r="D19" s="8"/>
      <c r="E19" s="15">
        <v>384</v>
      </c>
    </row>
    <row r="20" spans="1:5" x14ac:dyDescent="0.2">
      <c r="A20" s="4">
        <v>18</v>
      </c>
      <c r="B20" s="7">
        <v>3200</v>
      </c>
      <c r="C20" s="8">
        <v>4544</v>
      </c>
      <c r="D20" s="8">
        <v>1536</v>
      </c>
      <c r="E20" s="15">
        <v>9280</v>
      </c>
    </row>
    <row r="21" spans="1:5" x14ac:dyDescent="0.2">
      <c r="A21" s="4">
        <v>19</v>
      </c>
      <c r="B21" s="7"/>
      <c r="C21" s="8">
        <v>5049.6000000000004</v>
      </c>
      <c r="D21" s="8">
        <v>384</v>
      </c>
      <c r="E21" s="15">
        <v>5433.6</v>
      </c>
    </row>
    <row r="22" spans="1:5" x14ac:dyDescent="0.2">
      <c r="A22" s="4">
        <v>20</v>
      </c>
      <c r="B22" s="7"/>
      <c r="C22" s="8">
        <v>2688</v>
      </c>
      <c r="D22" s="8">
        <v>576</v>
      </c>
      <c r="E22" s="15">
        <v>3264</v>
      </c>
    </row>
    <row r="23" spans="1:5" x14ac:dyDescent="0.2">
      <c r="A23" s="4">
        <v>21</v>
      </c>
      <c r="B23" s="7"/>
      <c r="C23" s="8">
        <v>4150</v>
      </c>
      <c r="D23" s="8">
        <v>576</v>
      </c>
      <c r="E23" s="15">
        <v>4726</v>
      </c>
    </row>
    <row r="24" spans="1:5" x14ac:dyDescent="0.2">
      <c r="A24" s="4">
        <v>22</v>
      </c>
      <c r="B24" s="7"/>
      <c r="C24" s="8">
        <v>4329.6000000000004</v>
      </c>
      <c r="D24" s="8">
        <v>192</v>
      </c>
      <c r="E24" s="15">
        <v>4521.6000000000004</v>
      </c>
    </row>
    <row r="25" spans="1:5" x14ac:dyDescent="0.2">
      <c r="A25" s="4">
        <v>23</v>
      </c>
      <c r="B25" s="7">
        <v>384</v>
      </c>
      <c r="C25" s="8">
        <v>3936</v>
      </c>
      <c r="D25" s="8">
        <v>384</v>
      </c>
      <c r="E25" s="15">
        <v>4704</v>
      </c>
    </row>
    <row r="26" spans="1:5" x14ac:dyDescent="0.2">
      <c r="A26" s="4">
        <v>24</v>
      </c>
      <c r="B26" s="7"/>
      <c r="C26" s="8">
        <v>1056</v>
      </c>
      <c r="D26" s="8">
        <v>384</v>
      </c>
      <c r="E26" s="15">
        <v>1440</v>
      </c>
    </row>
    <row r="27" spans="1:5" x14ac:dyDescent="0.2">
      <c r="A27" s="4">
        <v>26</v>
      </c>
      <c r="B27" s="7">
        <v>672</v>
      </c>
      <c r="C27" s="8">
        <v>672</v>
      </c>
      <c r="D27" s="8"/>
      <c r="E27" s="15">
        <v>1344</v>
      </c>
    </row>
    <row r="28" spans="1:5" x14ac:dyDescent="0.2">
      <c r="A28" s="4">
        <v>27</v>
      </c>
      <c r="B28" s="7">
        <v>384</v>
      </c>
      <c r="C28" s="8">
        <v>3360</v>
      </c>
      <c r="D28" s="8">
        <v>672</v>
      </c>
      <c r="E28" s="15">
        <v>4416</v>
      </c>
    </row>
    <row r="29" spans="1:5" x14ac:dyDescent="0.2">
      <c r="A29" s="4">
        <v>70</v>
      </c>
      <c r="B29" s="7"/>
      <c r="C29" s="8">
        <v>4608</v>
      </c>
      <c r="D29" s="8">
        <v>864</v>
      </c>
      <c r="E29" s="15">
        <v>5472</v>
      </c>
    </row>
    <row r="30" spans="1:5" x14ac:dyDescent="0.2">
      <c r="A30" s="4">
        <v>71</v>
      </c>
      <c r="B30" s="7"/>
      <c r="C30" s="8">
        <v>3648</v>
      </c>
      <c r="D30" s="8">
        <v>960</v>
      </c>
      <c r="E30" s="15">
        <v>4608</v>
      </c>
    </row>
    <row r="31" spans="1:5" x14ac:dyDescent="0.2">
      <c r="A31" s="4">
        <v>80</v>
      </c>
      <c r="B31" s="7">
        <v>384</v>
      </c>
      <c r="C31" s="8"/>
      <c r="D31" s="8"/>
      <c r="E31" s="15">
        <v>384</v>
      </c>
    </row>
    <row r="32" spans="1:5" x14ac:dyDescent="0.2">
      <c r="A32" s="4" t="s">
        <v>6</v>
      </c>
      <c r="B32" s="7">
        <v>21100.6</v>
      </c>
      <c r="C32" s="8">
        <f>SUM(C5:C31)</f>
        <v>93703</v>
      </c>
      <c r="D32" s="8">
        <v>20504</v>
      </c>
      <c r="E32" s="15">
        <f>SUM(B32:D32)</f>
        <v>135307.6</v>
      </c>
    </row>
    <row r="33" spans="1:5" x14ac:dyDescent="0.2">
      <c r="A33" s="4"/>
      <c r="B33" s="7"/>
      <c r="C33" s="8"/>
      <c r="D33" s="8"/>
      <c r="E33" s="15"/>
    </row>
    <row r="34" spans="1:5" x14ac:dyDescent="0.2">
      <c r="A34" s="4"/>
      <c r="B34" s="7"/>
      <c r="C34" s="8"/>
      <c r="D34" s="8"/>
      <c r="E34" s="15"/>
    </row>
    <row r="35" spans="1:5" x14ac:dyDescent="0.2">
      <c r="A35" s="4"/>
      <c r="B35" s="7"/>
      <c r="C35" s="8"/>
      <c r="D35" s="8"/>
      <c r="E35" s="15"/>
    </row>
    <row r="36" spans="1:5" x14ac:dyDescent="0.2">
      <c r="A36" s="4"/>
      <c r="B36" s="7"/>
      <c r="C36" s="8"/>
      <c r="D36" s="8"/>
      <c r="E36" s="15"/>
    </row>
    <row r="37" spans="1:5" x14ac:dyDescent="0.2">
      <c r="A37" s="9"/>
      <c r="B37" s="10"/>
      <c r="C37" s="11"/>
      <c r="D37" s="11"/>
      <c r="E37" s="1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Q35"/>
  <sheetViews>
    <sheetView workbookViewId="0">
      <pane xSplit="1" ySplit="1" topLeftCell="B2" activePane="bottomRight" state="frozen"/>
      <selection activeCell="B18" sqref="B18"/>
      <selection pane="topRight" activeCell="B18" sqref="B18"/>
      <selection pane="bottomLeft" activeCell="B18" sqref="B18"/>
      <selection pane="bottomRight" activeCell="C34" sqref="C34"/>
    </sheetView>
  </sheetViews>
  <sheetFormatPr baseColWidth="10" defaultRowHeight="15" x14ac:dyDescent="0.2"/>
  <cols>
    <col min="1" max="1" width="20.42578125" style="66" customWidth="1"/>
    <col min="2" max="2" width="14.140625" style="66" bestFit="1" customWidth="1"/>
    <col min="3" max="16384" width="11.42578125" style="67"/>
  </cols>
  <sheetData>
    <row r="1" spans="1:17" x14ac:dyDescent="0.2">
      <c r="A1" s="66" t="s">
        <v>108</v>
      </c>
      <c r="B1" s="66" t="s">
        <v>83</v>
      </c>
      <c r="C1" s="68" t="s">
        <v>101</v>
      </c>
      <c r="E1" s="72" t="s">
        <v>111</v>
      </c>
    </row>
    <row r="2" spans="1:17" x14ac:dyDescent="0.2">
      <c r="A2" s="66" t="s">
        <v>8</v>
      </c>
      <c r="B2" s="66">
        <v>1</v>
      </c>
      <c r="C2" s="69">
        <v>9531.3330000000005</v>
      </c>
      <c r="D2" s="67">
        <f>VLOOKUP(B2,Consolidé!$A$13:$A$42,1,0)</f>
        <v>1</v>
      </c>
      <c r="M2" s="70"/>
    </row>
    <row r="3" spans="1:17" x14ac:dyDescent="0.2">
      <c r="A3" s="66" t="s">
        <v>9</v>
      </c>
      <c r="B3" s="66">
        <v>2</v>
      </c>
      <c r="C3" s="69">
        <v>6251.2079999999996</v>
      </c>
      <c r="D3" s="67">
        <f>VLOOKUP(B3,Consolidé!$A$13:$A$42,1,0)</f>
        <v>2</v>
      </c>
      <c r="M3" s="70"/>
      <c r="N3" s="66"/>
    </row>
    <row r="4" spans="1:17" x14ac:dyDescent="0.2">
      <c r="A4" s="66" t="s">
        <v>10</v>
      </c>
      <c r="B4" s="66">
        <v>3</v>
      </c>
      <c r="C4" s="69">
        <v>63</v>
      </c>
      <c r="D4" s="67">
        <f>VLOOKUP(B4,Consolidé!$A$13:$A$42,1,0)</f>
        <v>3</v>
      </c>
    </row>
    <row r="5" spans="1:17" x14ac:dyDescent="0.2">
      <c r="A5" s="66" t="s">
        <v>11</v>
      </c>
      <c r="B5" s="66">
        <v>4</v>
      </c>
      <c r="C5" s="69">
        <v>6979.375</v>
      </c>
      <c r="D5" s="67">
        <f>VLOOKUP(B5,Consolidé!$A$13:$A$42,1,0)</f>
        <v>4</v>
      </c>
      <c r="M5" s="70"/>
    </row>
    <row r="6" spans="1:17" x14ac:dyDescent="0.2">
      <c r="A6" s="66" t="s">
        <v>12</v>
      </c>
      <c r="B6" s="66">
        <v>5</v>
      </c>
      <c r="C6" s="69">
        <v>9606.7649999999994</v>
      </c>
      <c r="D6" s="67">
        <f>VLOOKUP(B6,Consolidé!$A$13:$A$42,1,0)</f>
        <v>5</v>
      </c>
      <c r="M6" s="71"/>
    </row>
    <row r="7" spans="1:17" x14ac:dyDescent="0.2">
      <c r="A7" s="66" t="s">
        <v>13</v>
      </c>
      <c r="B7" s="66">
        <v>6</v>
      </c>
      <c r="C7" s="69">
        <v>7595.5029999999997</v>
      </c>
      <c r="D7" s="67">
        <f>VLOOKUP(B7,Consolidé!$A$13:$A$42,1,0)</f>
        <v>6</v>
      </c>
    </row>
    <row r="8" spans="1:17" x14ac:dyDescent="0.2">
      <c r="A8" s="66" t="s">
        <v>14</v>
      </c>
      <c r="B8" s="66">
        <v>7</v>
      </c>
      <c r="C8" s="69">
        <v>5697.75</v>
      </c>
      <c r="D8" s="67">
        <f>VLOOKUP(B8,Consolidé!$A$13:$A$42,1,0)</f>
        <v>7</v>
      </c>
      <c r="P8" s="70"/>
      <c r="Q8" s="66"/>
    </row>
    <row r="9" spans="1:17" x14ac:dyDescent="0.2">
      <c r="A9" s="66" t="s">
        <v>15</v>
      </c>
      <c r="B9" s="66">
        <v>8</v>
      </c>
      <c r="C9" s="69">
        <v>2459.875</v>
      </c>
      <c r="D9" s="67">
        <f>VLOOKUP(B9,Consolidé!$A$13:$A$42,1,0)</f>
        <v>8</v>
      </c>
      <c r="P9" s="70"/>
      <c r="Q9" s="66"/>
    </row>
    <row r="10" spans="1:17" x14ac:dyDescent="0.2">
      <c r="A10" s="66" t="s">
        <v>16</v>
      </c>
      <c r="B10" s="66">
        <v>9</v>
      </c>
      <c r="C10" s="69">
        <v>7535.25</v>
      </c>
      <c r="D10" s="67">
        <f>VLOOKUP(B10,Consolidé!$A$13:$A$42,1,0)</f>
        <v>9</v>
      </c>
      <c r="P10" s="70"/>
      <c r="Q10" s="66"/>
    </row>
    <row r="11" spans="1:17" x14ac:dyDescent="0.2">
      <c r="A11" s="66" t="s">
        <v>17</v>
      </c>
      <c r="B11" s="66">
        <v>10</v>
      </c>
      <c r="C11" s="69">
        <v>633.5</v>
      </c>
      <c r="D11" s="67">
        <f>VLOOKUP(B11,Consolidé!$A$13:$A$42,1,0)</f>
        <v>10</v>
      </c>
      <c r="P11" s="70"/>
      <c r="Q11" s="66"/>
    </row>
    <row r="12" spans="1:17" x14ac:dyDescent="0.2">
      <c r="A12" s="66" t="s">
        <v>18</v>
      </c>
      <c r="B12" s="66">
        <v>11</v>
      </c>
      <c r="C12" s="69">
        <v>23512.875</v>
      </c>
      <c r="D12" s="67">
        <f>VLOOKUP(B12,Consolidé!$A$13:$A$42,1,0)</f>
        <v>11</v>
      </c>
      <c r="P12" s="70"/>
      <c r="Q12" s="66"/>
    </row>
    <row r="13" spans="1:17" x14ac:dyDescent="0.2">
      <c r="A13" s="66" t="s">
        <v>19</v>
      </c>
      <c r="B13" s="66">
        <v>12</v>
      </c>
      <c r="C13" s="69">
        <v>3083.5</v>
      </c>
      <c r="D13" s="67">
        <f>VLOOKUP(B13,Consolidé!$A$13:$A$42,1,0)</f>
        <v>12</v>
      </c>
      <c r="P13" s="70"/>
      <c r="Q13" s="66"/>
    </row>
    <row r="14" spans="1:17" x14ac:dyDescent="0.2">
      <c r="A14" s="66" t="s">
        <v>20</v>
      </c>
      <c r="B14" s="66">
        <v>13</v>
      </c>
      <c r="C14" s="69">
        <v>462</v>
      </c>
      <c r="D14" s="67">
        <f>VLOOKUP(B14,Consolidé!$A$13:$A$42,1,0)</f>
        <v>13</v>
      </c>
      <c r="P14" s="70"/>
      <c r="Q14" s="66"/>
    </row>
    <row r="15" spans="1:17" x14ac:dyDescent="0.2">
      <c r="A15" s="66" t="s">
        <v>21</v>
      </c>
      <c r="B15" s="66">
        <v>14</v>
      </c>
      <c r="C15" s="69">
        <v>11704.5</v>
      </c>
      <c r="D15" s="67">
        <f>VLOOKUP(B15,Consolidé!$A$13:$A$42,1,0)</f>
        <v>14</v>
      </c>
      <c r="P15" s="71"/>
    </row>
    <row r="16" spans="1:17" x14ac:dyDescent="0.2">
      <c r="A16" s="66" t="s">
        <v>22</v>
      </c>
      <c r="B16" s="66">
        <v>15</v>
      </c>
      <c r="C16" s="69">
        <v>5379.75</v>
      </c>
      <c r="D16" s="67">
        <f>VLOOKUP(B16,Consolidé!$A$13:$A$42,1,0)</f>
        <v>15</v>
      </c>
      <c r="P16" s="70"/>
    </row>
    <row r="17" spans="1:16" x14ac:dyDescent="0.2">
      <c r="A17" s="66" t="s">
        <v>23</v>
      </c>
      <c r="B17" s="66">
        <v>16</v>
      </c>
      <c r="C17" s="69">
        <v>19133.645</v>
      </c>
      <c r="D17" s="67">
        <f>VLOOKUP(B17,Consolidé!$A$13:$A$42,1,0)</f>
        <v>16</v>
      </c>
      <c r="P17" s="71"/>
    </row>
    <row r="18" spans="1:16" x14ac:dyDescent="0.2">
      <c r="A18" s="66" t="s">
        <v>24</v>
      </c>
      <c r="B18" s="66">
        <v>17</v>
      </c>
      <c r="C18" s="69">
        <v>18</v>
      </c>
      <c r="D18" s="67">
        <f>VLOOKUP(B18,Consolidé!$A$13:$A$42,1,0)</f>
        <v>17</v>
      </c>
    </row>
    <row r="19" spans="1:16" x14ac:dyDescent="0.2">
      <c r="A19" s="66" t="s">
        <v>25</v>
      </c>
      <c r="B19" s="66">
        <v>18</v>
      </c>
      <c r="C19" s="69">
        <v>12307</v>
      </c>
      <c r="D19" s="67">
        <f>VLOOKUP(B19,Consolidé!$A$13:$A$42,1,0)</f>
        <v>18</v>
      </c>
    </row>
    <row r="20" spans="1:16" x14ac:dyDescent="0.2">
      <c r="A20" s="66" t="s">
        <v>26</v>
      </c>
      <c r="B20" s="66">
        <v>19</v>
      </c>
      <c r="C20" s="69">
        <v>8743.8330000000005</v>
      </c>
      <c r="D20" s="67">
        <f>VLOOKUP(B20,Consolidé!$A$13:$A$42,1,0)</f>
        <v>19</v>
      </c>
    </row>
    <row r="21" spans="1:16" x14ac:dyDescent="0.2">
      <c r="A21" s="66" t="s">
        <v>27</v>
      </c>
      <c r="B21" s="66">
        <v>20</v>
      </c>
      <c r="C21" s="69">
        <v>4545.375</v>
      </c>
      <c r="D21" s="67">
        <f>VLOOKUP(B21,Consolidé!$A$13:$A$42,1,0)</f>
        <v>20</v>
      </c>
    </row>
    <row r="22" spans="1:16" x14ac:dyDescent="0.2">
      <c r="A22" s="66" t="s">
        <v>28</v>
      </c>
      <c r="B22" s="66">
        <v>21</v>
      </c>
      <c r="C22" s="69">
        <v>5476.875</v>
      </c>
      <c r="D22" s="67">
        <f>VLOOKUP(B22,Consolidé!$A$13:$A$42,1,0)</f>
        <v>21</v>
      </c>
    </row>
    <row r="23" spans="1:16" x14ac:dyDescent="0.2">
      <c r="A23" s="66" t="s">
        <v>29</v>
      </c>
      <c r="B23" s="66">
        <v>22</v>
      </c>
      <c r="C23" s="69">
        <v>5610.5</v>
      </c>
      <c r="D23" s="67">
        <f>VLOOKUP(B23,Consolidé!$A$13:$A$42,1,0)</f>
        <v>22</v>
      </c>
    </row>
    <row r="24" spans="1:16" x14ac:dyDescent="0.2">
      <c r="A24" s="66" t="s">
        <v>30</v>
      </c>
      <c r="B24" s="66">
        <v>23</v>
      </c>
      <c r="C24" s="69">
        <v>5291.375</v>
      </c>
      <c r="D24" s="67">
        <f>VLOOKUP(B24,Consolidé!$A$13:$A$42,1,0)</f>
        <v>23</v>
      </c>
    </row>
    <row r="25" spans="1:16" x14ac:dyDescent="0.2">
      <c r="A25" s="66" t="s">
        <v>31</v>
      </c>
      <c r="B25" s="66">
        <v>24</v>
      </c>
      <c r="C25" s="69">
        <v>1845.625</v>
      </c>
      <c r="D25" s="67">
        <f>VLOOKUP(B25,Consolidé!$A$13:$A$42,1,0)</f>
        <v>24</v>
      </c>
    </row>
    <row r="26" spans="1:16" x14ac:dyDescent="0.2">
      <c r="A26" s="66" t="s">
        <v>33</v>
      </c>
      <c r="B26" s="66" t="s">
        <v>82</v>
      </c>
      <c r="C26" s="69">
        <v>2107.0839999999998</v>
      </c>
      <c r="D26" s="67">
        <v>26</v>
      </c>
    </row>
    <row r="27" spans="1:16" x14ac:dyDescent="0.2">
      <c r="A27" s="66" t="s">
        <v>34</v>
      </c>
      <c r="B27" s="66">
        <v>27</v>
      </c>
      <c r="C27" s="69">
        <v>13643.083999999999</v>
      </c>
      <c r="D27" s="67">
        <f>VLOOKUP(B27,Consolidé!$A$13:$A$42,1,0)</f>
        <v>27</v>
      </c>
    </row>
    <row r="28" spans="1:16" x14ac:dyDescent="0.2">
      <c r="A28" s="66" t="s">
        <v>35</v>
      </c>
      <c r="B28" s="66">
        <v>69</v>
      </c>
      <c r="C28" s="69">
        <v>130.375</v>
      </c>
      <c r="D28" s="67">
        <f>VLOOKUP(B28,Consolidé!$A$13:$A$42,1,0)</f>
        <v>69</v>
      </c>
    </row>
    <row r="29" spans="1:16" x14ac:dyDescent="0.2">
      <c r="A29" s="66" t="s">
        <v>36</v>
      </c>
      <c r="B29" s="66">
        <v>70</v>
      </c>
      <c r="C29" s="69">
        <v>9898.0999999999985</v>
      </c>
      <c r="D29" s="67">
        <f>VLOOKUP(B29,Consolidé!$A$13:$A$42,1,0)</f>
        <v>70</v>
      </c>
    </row>
    <row r="30" spans="1:16" x14ac:dyDescent="0.2">
      <c r="A30" s="66" t="s">
        <v>37</v>
      </c>
      <c r="B30" s="66">
        <v>71</v>
      </c>
      <c r="C30" s="69">
        <v>6854.25</v>
      </c>
      <c r="D30" s="67">
        <f>VLOOKUP(B30,Consolidé!$A$13:$A$42,1,0)</f>
        <v>71</v>
      </c>
    </row>
    <row r="31" spans="1:16" x14ac:dyDescent="0.2">
      <c r="A31" s="66" t="s">
        <v>38</v>
      </c>
      <c r="B31" s="66" t="s">
        <v>87</v>
      </c>
      <c r="C31" s="69">
        <v>22073.57</v>
      </c>
    </row>
    <row r="32" spans="1:16" x14ac:dyDescent="0.2">
      <c r="A32" s="66" t="s">
        <v>32</v>
      </c>
      <c r="B32" s="66" t="s">
        <v>73</v>
      </c>
      <c r="C32" s="69">
        <v>1474.5</v>
      </c>
    </row>
    <row r="33" spans="1:14" x14ac:dyDescent="0.2">
      <c r="A33" s="66" t="s">
        <v>7</v>
      </c>
      <c r="B33" s="66" t="s">
        <v>39</v>
      </c>
      <c r="C33" s="69">
        <v>784.875</v>
      </c>
      <c r="M33" s="70"/>
      <c r="N33" s="66"/>
    </row>
    <row r="34" spans="1:14" x14ac:dyDescent="0.2">
      <c r="C34" s="69">
        <f>SUM(C2:C33)</f>
        <v>220434.25000000006</v>
      </c>
    </row>
    <row r="35" spans="1:14" x14ac:dyDescent="0.2">
      <c r="C35" s="69"/>
    </row>
  </sheetData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M49"/>
  <sheetViews>
    <sheetView tabSelected="1" topLeftCell="A7" workbookViewId="0">
      <selection activeCell="F47" sqref="F47"/>
    </sheetView>
  </sheetViews>
  <sheetFormatPr baseColWidth="10" defaultRowHeight="12.75" x14ac:dyDescent="0.2"/>
  <cols>
    <col min="1" max="1" width="7.85546875" bestFit="1" customWidth="1"/>
    <col min="2" max="2" width="33.7109375" bestFit="1" customWidth="1"/>
    <col min="3" max="4" width="11.85546875" bestFit="1" customWidth="1"/>
    <col min="5" max="5" width="12" bestFit="1" customWidth="1"/>
    <col min="6" max="6" width="9" customWidth="1"/>
    <col min="7" max="8" width="0.140625" customWidth="1"/>
    <col min="9" max="9" width="13.85546875" bestFit="1" customWidth="1"/>
    <col min="10" max="12" width="11.7109375" customWidth="1"/>
    <col min="13" max="13" width="11.85546875" customWidth="1"/>
  </cols>
  <sheetData>
    <row r="1" spans="1:13" x14ac:dyDescent="0.2">
      <c r="A1" s="18" t="s">
        <v>146</v>
      </c>
    </row>
    <row r="3" spans="1:13" x14ac:dyDescent="0.2">
      <c r="A3" t="s">
        <v>151</v>
      </c>
    </row>
    <row r="4" spans="1:13" x14ac:dyDescent="0.2">
      <c r="A4" s="102" t="s">
        <v>150</v>
      </c>
    </row>
    <row r="5" spans="1:13" x14ac:dyDescent="0.2">
      <c r="A5" s="102" t="s">
        <v>149</v>
      </c>
    </row>
    <row r="6" spans="1:13" x14ac:dyDescent="0.2">
      <c r="A6" t="s">
        <v>147</v>
      </c>
    </row>
    <row r="8" spans="1:13" x14ac:dyDescent="0.2">
      <c r="A8" s="18" t="s">
        <v>148</v>
      </c>
    </row>
    <row r="9" spans="1:13" x14ac:dyDescent="0.2">
      <c r="A9" s="103" t="s">
        <v>152</v>
      </c>
    </row>
    <row r="10" spans="1:13" ht="13.5" thickBot="1" x14ac:dyDescent="0.25"/>
    <row r="11" spans="1:13" ht="15" x14ac:dyDescent="0.25">
      <c r="A11" s="78"/>
      <c r="B11" s="79"/>
      <c r="C11" s="121" t="s">
        <v>106</v>
      </c>
      <c r="D11" s="122"/>
      <c r="E11" s="122"/>
      <c r="F11" s="122"/>
      <c r="G11" s="75"/>
      <c r="H11" s="75"/>
      <c r="I11" s="127" t="s">
        <v>88</v>
      </c>
      <c r="J11" s="108" t="s">
        <v>91</v>
      </c>
      <c r="K11" s="109"/>
      <c r="L11" s="109"/>
      <c r="M11" s="110"/>
    </row>
    <row r="12" spans="1:13" s="58" customFormat="1" ht="25.5" x14ac:dyDescent="0.2">
      <c r="A12" s="53" t="s">
        <v>83</v>
      </c>
      <c r="B12" s="53" t="s">
        <v>84</v>
      </c>
      <c r="C12" s="92" t="s">
        <v>4</v>
      </c>
      <c r="D12" s="93" t="s">
        <v>3</v>
      </c>
      <c r="E12" s="94" t="s">
        <v>5</v>
      </c>
      <c r="F12" s="64" t="s">
        <v>107</v>
      </c>
      <c r="G12" s="88"/>
      <c r="H12" s="88"/>
      <c r="I12" s="128"/>
      <c r="J12" s="55" t="s">
        <v>4</v>
      </c>
      <c r="K12" s="56" t="s">
        <v>3</v>
      </c>
      <c r="L12" s="56" t="s">
        <v>5</v>
      </c>
      <c r="M12" s="57" t="s">
        <v>101</v>
      </c>
    </row>
    <row r="13" spans="1:13" x14ac:dyDescent="0.2">
      <c r="A13" s="1">
        <v>1</v>
      </c>
      <c r="B13" s="34" t="s">
        <v>112</v>
      </c>
      <c r="C13" s="5">
        <v>3936</v>
      </c>
      <c r="D13" s="6"/>
      <c r="E13" s="95">
        <v>864</v>
      </c>
      <c r="F13" s="14">
        <v>4800</v>
      </c>
      <c r="G13" s="59"/>
      <c r="H13" s="59"/>
      <c r="I13" s="76">
        <v>9531.3330000000005</v>
      </c>
      <c r="J13" s="52">
        <f t="shared" ref="J13:J41" si="0">C13/I13</f>
        <v>0.41295378096641883</v>
      </c>
      <c r="K13" s="38">
        <f t="shared" ref="K13:K41" si="1">D13/I13</f>
        <v>0</v>
      </c>
      <c r="L13" s="38">
        <f>E13/I13</f>
        <v>9.0648390943848037E-2</v>
      </c>
      <c r="M13" s="42">
        <f t="shared" ref="M13:M41" si="2">F13/I13</f>
        <v>0.5036021719102669</v>
      </c>
    </row>
    <row r="14" spans="1:13" x14ac:dyDescent="0.2">
      <c r="A14" s="4">
        <v>2</v>
      </c>
      <c r="B14" s="35" t="s">
        <v>113</v>
      </c>
      <c r="C14" s="7">
        <v>2608</v>
      </c>
      <c r="D14" s="32"/>
      <c r="E14" s="96">
        <v>576</v>
      </c>
      <c r="F14" s="15">
        <v>3184</v>
      </c>
      <c r="G14" s="74"/>
      <c r="H14" s="74"/>
      <c r="I14" s="77">
        <v>6251.2079999999996</v>
      </c>
      <c r="J14" s="52">
        <f t="shared" si="0"/>
        <v>0.41719936370698274</v>
      </c>
      <c r="K14" s="38">
        <f t="shared" si="1"/>
        <v>0</v>
      </c>
      <c r="L14" s="38">
        <f t="shared" ref="L14:L41" si="3">E14/I14</f>
        <v>9.2142190757370415E-2</v>
      </c>
      <c r="M14" s="42">
        <f t="shared" si="2"/>
        <v>0.50934155446435314</v>
      </c>
    </row>
    <row r="15" spans="1:13" x14ac:dyDescent="0.2">
      <c r="A15" s="4">
        <v>3</v>
      </c>
      <c r="B15" s="35" t="s">
        <v>114</v>
      </c>
      <c r="C15" s="7"/>
      <c r="D15" s="32"/>
      <c r="E15" s="96"/>
      <c r="F15" s="15"/>
      <c r="G15" s="74"/>
      <c r="H15" s="74"/>
      <c r="I15" s="77">
        <v>63</v>
      </c>
      <c r="J15" s="52">
        <f t="shared" si="0"/>
        <v>0</v>
      </c>
      <c r="K15" s="38">
        <f t="shared" si="1"/>
        <v>0</v>
      </c>
      <c r="L15" s="38">
        <f t="shared" si="3"/>
        <v>0</v>
      </c>
      <c r="M15" s="42">
        <f t="shared" si="2"/>
        <v>0</v>
      </c>
    </row>
    <row r="16" spans="1:13" x14ac:dyDescent="0.2">
      <c r="A16" s="4">
        <v>4</v>
      </c>
      <c r="B16" s="35" t="s">
        <v>115</v>
      </c>
      <c r="C16" s="7">
        <v>2472</v>
      </c>
      <c r="D16" s="32"/>
      <c r="E16" s="96">
        <v>768</v>
      </c>
      <c r="F16" s="15">
        <v>3240</v>
      </c>
      <c r="G16" s="74"/>
      <c r="H16" s="74"/>
      <c r="I16" s="77">
        <v>6979.375</v>
      </c>
      <c r="J16" s="52">
        <f t="shared" si="0"/>
        <v>0.35418644219575535</v>
      </c>
      <c r="K16" s="38">
        <f t="shared" si="1"/>
        <v>0</v>
      </c>
      <c r="L16" s="38">
        <f t="shared" si="3"/>
        <v>0.11003850631324438</v>
      </c>
      <c r="M16" s="42">
        <f t="shared" si="2"/>
        <v>0.46422494850899976</v>
      </c>
    </row>
    <row r="17" spans="1:13" x14ac:dyDescent="0.2">
      <c r="A17" s="4">
        <v>5</v>
      </c>
      <c r="B17" s="35" t="s">
        <v>116</v>
      </c>
      <c r="C17" s="7">
        <v>6876.8</v>
      </c>
      <c r="D17" s="32">
        <v>2112</v>
      </c>
      <c r="E17" s="96">
        <v>768</v>
      </c>
      <c r="F17" s="15">
        <v>9756.7999999999993</v>
      </c>
      <c r="G17" s="74"/>
      <c r="H17" s="74"/>
      <c r="I17" s="77">
        <v>9606.7649999999994</v>
      </c>
      <c r="J17" s="52">
        <f t="shared" si="0"/>
        <v>0.71582889765701574</v>
      </c>
      <c r="K17" s="38">
        <f t="shared" si="1"/>
        <v>0.21984507792165209</v>
      </c>
      <c r="L17" s="38">
        <f t="shared" si="3"/>
        <v>7.9943664698782585E-2</v>
      </c>
      <c r="M17" s="42">
        <f t="shared" si="2"/>
        <v>1.0156176402774504</v>
      </c>
    </row>
    <row r="18" spans="1:13" x14ac:dyDescent="0.2">
      <c r="A18" s="4">
        <v>6</v>
      </c>
      <c r="B18" s="35" t="s">
        <v>117</v>
      </c>
      <c r="C18" s="7">
        <v>3648</v>
      </c>
      <c r="D18" s="32">
        <v>576</v>
      </c>
      <c r="E18" s="96">
        <v>768</v>
      </c>
      <c r="F18" s="15">
        <v>4992</v>
      </c>
      <c r="G18" s="74"/>
      <c r="H18" s="74"/>
      <c r="I18" s="77">
        <v>7595.5029999999997</v>
      </c>
      <c r="J18" s="52">
        <f t="shared" si="0"/>
        <v>0.48028418921037885</v>
      </c>
      <c r="K18" s="38">
        <f t="shared" si="1"/>
        <v>7.583434566479666E-2</v>
      </c>
      <c r="L18" s="38">
        <f t="shared" si="3"/>
        <v>0.10111246088639554</v>
      </c>
      <c r="M18" s="42">
        <f t="shared" si="2"/>
        <v>0.65723099576157107</v>
      </c>
    </row>
    <row r="19" spans="1:13" x14ac:dyDescent="0.2">
      <c r="A19" s="4">
        <v>7</v>
      </c>
      <c r="B19" s="35" t="s">
        <v>122</v>
      </c>
      <c r="C19" s="7">
        <v>3360</v>
      </c>
      <c r="D19" s="32"/>
      <c r="E19" s="96">
        <v>384</v>
      </c>
      <c r="F19" s="15">
        <v>3744</v>
      </c>
      <c r="G19" s="74"/>
      <c r="H19" s="74"/>
      <c r="I19" s="77">
        <v>5697.75</v>
      </c>
      <c r="J19" s="52">
        <f t="shared" si="0"/>
        <v>0.58970646307753061</v>
      </c>
      <c r="K19" s="38">
        <f t="shared" si="1"/>
        <v>0</v>
      </c>
      <c r="L19" s="38">
        <f t="shared" si="3"/>
        <v>6.7395024351717778E-2</v>
      </c>
      <c r="M19" s="42">
        <f t="shared" si="2"/>
        <v>0.65710148742924834</v>
      </c>
    </row>
    <row r="20" spans="1:13" x14ac:dyDescent="0.2">
      <c r="A20" s="4">
        <v>8</v>
      </c>
      <c r="B20" s="35" t="s">
        <v>118</v>
      </c>
      <c r="C20" s="7">
        <v>1792</v>
      </c>
      <c r="D20" s="32"/>
      <c r="E20" s="96"/>
      <c r="F20" s="15">
        <f>SUM(C20:E20)</f>
        <v>1792</v>
      </c>
      <c r="G20" s="74"/>
      <c r="H20" s="74"/>
      <c r="I20" s="77">
        <v>2459.875</v>
      </c>
      <c r="J20" s="52">
        <f t="shared" si="0"/>
        <v>0.72849230143808119</v>
      </c>
      <c r="K20" s="38">
        <f t="shared" si="1"/>
        <v>0</v>
      </c>
      <c r="L20" s="38">
        <f t="shared" si="3"/>
        <v>0</v>
      </c>
      <c r="M20" s="42">
        <f t="shared" si="2"/>
        <v>0.72849230143808119</v>
      </c>
    </row>
    <row r="21" spans="1:13" x14ac:dyDescent="0.2">
      <c r="A21" s="4">
        <v>9</v>
      </c>
      <c r="B21" s="35" t="s">
        <v>119</v>
      </c>
      <c r="C21" s="7">
        <v>5142</v>
      </c>
      <c r="D21" s="32">
        <v>998.4</v>
      </c>
      <c r="E21" s="96">
        <v>576</v>
      </c>
      <c r="F21" s="15">
        <f>SUM(C21:E21)</f>
        <v>6716.4</v>
      </c>
      <c r="G21" s="74"/>
      <c r="H21" s="74"/>
      <c r="I21" s="77">
        <v>7535.25</v>
      </c>
      <c r="J21" s="52">
        <f t="shared" si="0"/>
        <v>0.68239275405593713</v>
      </c>
      <c r="K21" s="38">
        <f t="shared" si="1"/>
        <v>0.13249726286453667</v>
      </c>
      <c r="L21" s="38">
        <f t="shared" si="3"/>
        <v>7.6440728575694242E-2</v>
      </c>
      <c r="M21" s="42">
        <f t="shared" si="2"/>
        <v>0.89133074549616798</v>
      </c>
    </row>
    <row r="22" spans="1:13" x14ac:dyDescent="0.2">
      <c r="A22" s="4">
        <v>10</v>
      </c>
      <c r="B22" s="35" t="s">
        <v>120</v>
      </c>
      <c r="C22" s="7"/>
      <c r="D22" s="32"/>
      <c r="E22" s="96"/>
      <c r="F22" s="15"/>
      <c r="G22" s="74"/>
      <c r="H22" s="74"/>
      <c r="I22" s="77">
        <v>633.5</v>
      </c>
      <c r="J22" s="52">
        <f t="shared" si="0"/>
        <v>0</v>
      </c>
      <c r="K22" s="38">
        <f t="shared" si="1"/>
        <v>0</v>
      </c>
      <c r="L22" s="38">
        <f t="shared" si="3"/>
        <v>0</v>
      </c>
      <c r="M22" s="42">
        <f t="shared" si="2"/>
        <v>0</v>
      </c>
    </row>
    <row r="23" spans="1:13" x14ac:dyDescent="0.2">
      <c r="A23" s="4">
        <v>11</v>
      </c>
      <c r="B23" s="101" t="s">
        <v>140</v>
      </c>
      <c r="C23" s="7">
        <v>5891</v>
      </c>
      <c r="D23" s="32">
        <v>8448</v>
      </c>
      <c r="E23" s="96">
        <v>4040</v>
      </c>
      <c r="F23" s="15">
        <v>18379</v>
      </c>
      <c r="G23" s="74"/>
      <c r="H23" s="74"/>
      <c r="I23" s="77">
        <v>23512.875</v>
      </c>
      <c r="J23" s="52">
        <f t="shared" si="0"/>
        <v>0.25054358516344771</v>
      </c>
      <c r="K23" s="38">
        <f t="shared" si="1"/>
        <v>0.35929251527088885</v>
      </c>
      <c r="L23" s="38">
        <f t="shared" si="3"/>
        <v>0.17182075777632466</v>
      </c>
      <c r="M23" s="42">
        <f t="shared" si="2"/>
        <v>0.78165685821066122</v>
      </c>
    </row>
    <row r="24" spans="1:13" x14ac:dyDescent="0.2">
      <c r="A24" s="4">
        <v>12</v>
      </c>
      <c r="B24" s="101" t="s">
        <v>141</v>
      </c>
      <c r="C24" s="7">
        <v>2400</v>
      </c>
      <c r="D24" s="32">
        <v>563</v>
      </c>
      <c r="E24" s="96">
        <v>392</v>
      </c>
      <c r="F24" s="15">
        <v>3355</v>
      </c>
      <c r="G24" s="74"/>
      <c r="H24" s="74"/>
      <c r="I24" s="77">
        <v>3083.5</v>
      </c>
      <c r="J24" s="52">
        <f t="shared" si="0"/>
        <v>0.77833630614561378</v>
      </c>
      <c r="K24" s="38">
        <f t="shared" si="1"/>
        <v>0.18258472514999188</v>
      </c>
      <c r="L24" s="38">
        <f t="shared" si="3"/>
        <v>0.12712826333711691</v>
      </c>
      <c r="M24" s="42">
        <f t="shared" si="2"/>
        <v>1.0880492946327225</v>
      </c>
    </row>
    <row r="25" spans="1:13" x14ac:dyDescent="0.2">
      <c r="A25" s="4">
        <v>13</v>
      </c>
      <c r="B25" s="35" t="s">
        <v>124</v>
      </c>
      <c r="C25" s="7">
        <v>192</v>
      </c>
      <c r="D25" s="32"/>
      <c r="E25" s="96">
        <v>192</v>
      </c>
      <c r="F25" s="15">
        <v>384</v>
      </c>
      <c r="G25" s="74"/>
      <c r="H25" s="74"/>
      <c r="I25" s="77">
        <v>462</v>
      </c>
      <c r="J25" s="52">
        <f t="shared" si="0"/>
        <v>0.41558441558441561</v>
      </c>
      <c r="K25" s="38">
        <f t="shared" si="1"/>
        <v>0</v>
      </c>
      <c r="L25" s="38">
        <f t="shared" si="3"/>
        <v>0.41558441558441561</v>
      </c>
      <c r="M25" s="42">
        <f t="shared" si="2"/>
        <v>0.83116883116883122</v>
      </c>
    </row>
    <row r="26" spans="1:13" x14ac:dyDescent="0.2">
      <c r="A26" s="4">
        <v>14</v>
      </c>
      <c r="B26" s="35" t="s">
        <v>125</v>
      </c>
      <c r="C26" s="7">
        <v>4992</v>
      </c>
      <c r="D26" s="32">
        <v>2227.1999999999998</v>
      </c>
      <c r="E26" s="96">
        <v>1376</v>
      </c>
      <c r="F26" s="15">
        <v>8595.2000000000007</v>
      </c>
      <c r="G26" s="74"/>
      <c r="H26" s="74"/>
      <c r="I26" s="77">
        <v>11704.5</v>
      </c>
      <c r="J26" s="52">
        <f t="shared" si="0"/>
        <v>0.42650262719466869</v>
      </c>
      <c r="K26" s="38">
        <f t="shared" si="1"/>
        <v>0.1902857875176214</v>
      </c>
      <c r="L26" s="38">
        <f t="shared" si="3"/>
        <v>0.11756162159853048</v>
      </c>
      <c r="M26" s="42">
        <f t="shared" si="2"/>
        <v>0.73435003631082074</v>
      </c>
    </row>
    <row r="27" spans="1:13" x14ac:dyDescent="0.2">
      <c r="A27" s="4">
        <v>15</v>
      </c>
      <c r="B27" s="35" t="s">
        <v>126</v>
      </c>
      <c r="C27" s="7">
        <v>1440</v>
      </c>
      <c r="D27" s="32">
        <v>768</v>
      </c>
      <c r="E27" s="96">
        <v>1352</v>
      </c>
      <c r="F27" s="15">
        <v>3560</v>
      </c>
      <c r="G27" s="74"/>
      <c r="H27" s="74"/>
      <c r="I27" s="77">
        <v>5379.75</v>
      </c>
      <c r="J27" s="52">
        <f t="shared" si="0"/>
        <v>0.26767043078209957</v>
      </c>
      <c r="K27" s="38">
        <f t="shared" si="1"/>
        <v>0.14275756308378643</v>
      </c>
      <c r="L27" s="38">
        <f t="shared" si="3"/>
        <v>0.25131279334541567</v>
      </c>
      <c r="M27" s="42">
        <f t="shared" si="2"/>
        <v>0.6617407872113017</v>
      </c>
    </row>
    <row r="28" spans="1:13" x14ac:dyDescent="0.2">
      <c r="A28" s="4">
        <v>16</v>
      </c>
      <c r="B28" s="35" t="s">
        <v>56</v>
      </c>
      <c r="C28" s="7">
        <v>10912</v>
      </c>
      <c r="D28" s="32"/>
      <c r="E28" s="96">
        <v>1920</v>
      </c>
      <c r="F28" s="15">
        <v>12832</v>
      </c>
      <c r="G28" s="74"/>
      <c r="H28" s="74"/>
      <c r="I28" s="77">
        <v>19133.645</v>
      </c>
      <c r="J28" s="52">
        <f t="shared" si="0"/>
        <v>0.57030429905018099</v>
      </c>
      <c r="K28" s="38">
        <f t="shared" si="1"/>
        <v>0</v>
      </c>
      <c r="L28" s="38">
        <f t="shared" si="3"/>
        <v>0.10034679748683537</v>
      </c>
      <c r="M28" s="42">
        <f t="shared" si="2"/>
        <v>0.67065109653701638</v>
      </c>
    </row>
    <row r="29" spans="1:13" x14ac:dyDescent="0.2">
      <c r="A29" s="4">
        <v>17</v>
      </c>
      <c r="B29" s="35" t="s">
        <v>57</v>
      </c>
      <c r="C29" s="7"/>
      <c r="D29" s="32">
        <v>384</v>
      </c>
      <c r="E29" s="96"/>
      <c r="F29" s="15">
        <v>384</v>
      </c>
      <c r="G29" s="74"/>
      <c r="H29" s="74"/>
      <c r="I29" s="77">
        <v>18</v>
      </c>
      <c r="J29" s="52">
        <f t="shared" si="0"/>
        <v>0</v>
      </c>
      <c r="K29" s="38">
        <f t="shared" si="1"/>
        <v>21.333333333333332</v>
      </c>
      <c r="L29" s="38">
        <f t="shared" si="3"/>
        <v>0</v>
      </c>
      <c r="M29" s="42">
        <f t="shared" si="2"/>
        <v>21.333333333333332</v>
      </c>
    </row>
    <row r="30" spans="1:13" x14ac:dyDescent="0.2">
      <c r="A30" s="4">
        <v>18</v>
      </c>
      <c r="B30" s="35" t="s">
        <v>58</v>
      </c>
      <c r="C30" s="7">
        <v>4544</v>
      </c>
      <c r="D30" s="32">
        <v>3200</v>
      </c>
      <c r="E30" s="96">
        <v>1536</v>
      </c>
      <c r="F30" s="15">
        <v>9280</v>
      </c>
      <c r="G30" s="74"/>
      <c r="H30" s="74"/>
      <c r="I30" s="77">
        <v>12307</v>
      </c>
      <c r="J30" s="52">
        <f t="shared" si="0"/>
        <v>0.36922076866823761</v>
      </c>
      <c r="K30" s="38">
        <f t="shared" si="1"/>
        <v>0.26001462582270252</v>
      </c>
      <c r="L30" s="38">
        <f t="shared" si="3"/>
        <v>0.12480702039489722</v>
      </c>
      <c r="M30" s="42">
        <f t="shared" si="2"/>
        <v>0.75404241488583734</v>
      </c>
    </row>
    <row r="31" spans="1:13" x14ac:dyDescent="0.2">
      <c r="A31" s="4">
        <v>19</v>
      </c>
      <c r="B31" s="35" t="s">
        <v>127</v>
      </c>
      <c r="C31" s="7">
        <v>5049.6000000000004</v>
      </c>
      <c r="D31" s="32"/>
      <c r="E31" s="96">
        <v>384</v>
      </c>
      <c r="F31" s="15">
        <v>5433.6</v>
      </c>
      <c r="G31" s="74"/>
      <c r="H31" s="74"/>
      <c r="I31" s="77">
        <v>8743.8330000000005</v>
      </c>
      <c r="J31" s="52">
        <f t="shared" si="0"/>
        <v>0.57750416779460445</v>
      </c>
      <c r="K31" s="38">
        <f t="shared" si="1"/>
        <v>0</v>
      </c>
      <c r="L31" s="38">
        <f t="shared" si="3"/>
        <v>4.3916666752441401E-2</v>
      </c>
      <c r="M31" s="42">
        <f t="shared" si="2"/>
        <v>0.62142083454704589</v>
      </c>
    </row>
    <row r="32" spans="1:13" x14ac:dyDescent="0.2">
      <c r="A32" s="4">
        <v>20</v>
      </c>
      <c r="B32" s="101" t="s">
        <v>142</v>
      </c>
      <c r="C32" s="7">
        <v>2688</v>
      </c>
      <c r="D32" s="32"/>
      <c r="E32" s="96">
        <v>576</v>
      </c>
      <c r="F32" s="15">
        <v>3264</v>
      </c>
      <c r="G32" s="74"/>
      <c r="H32" s="74"/>
      <c r="I32" s="77">
        <v>4545.375</v>
      </c>
      <c r="J32" s="52">
        <f t="shared" si="0"/>
        <v>0.59137034898110719</v>
      </c>
      <c r="K32" s="38">
        <f t="shared" si="1"/>
        <v>0</v>
      </c>
      <c r="L32" s="38">
        <f t="shared" si="3"/>
        <v>0.12672221763880867</v>
      </c>
      <c r="M32" s="42">
        <f t="shared" si="2"/>
        <v>0.71809256661991583</v>
      </c>
    </row>
    <row r="33" spans="1:13" x14ac:dyDescent="0.2">
      <c r="A33" s="4">
        <v>21</v>
      </c>
      <c r="B33" s="101" t="s">
        <v>143</v>
      </c>
      <c r="C33" s="7">
        <v>4150</v>
      </c>
      <c r="D33" s="32"/>
      <c r="E33" s="96">
        <v>576</v>
      </c>
      <c r="F33" s="15">
        <v>4726</v>
      </c>
      <c r="G33" s="74"/>
      <c r="H33" s="74"/>
      <c r="I33" s="77">
        <v>5476.875</v>
      </c>
      <c r="J33" s="52">
        <f t="shared" si="0"/>
        <v>0.75773137053520478</v>
      </c>
      <c r="K33" s="38">
        <f t="shared" si="1"/>
        <v>0</v>
      </c>
      <c r="L33" s="38">
        <f t="shared" si="3"/>
        <v>0.10516946251283807</v>
      </c>
      <c r="M33" s="42">
        <f t="shared" si="2"/>
        <v>0.86290083304804288</v>
      </c>
    </row>
    <row r="34" spans="1:13" x14ac:dyDescent="0.2">
      <c r="A34" s="4">
        <v>22</v>
      </c>
      <c r="B34" s="101" t="s">
        <v>144</v>
      </c>
      <c r="C34" s="7">
        <v>4329.6000000000004</v>
      </c>
      <c r="D34" s="32"/>
      <c r="E34" s="96">
        <v>192</v>
      </c>
      <c r="F34" s="15">
        <v>4521.6000000000004</v>
      </c>
      <c r="G34" s="74"/>
      <c r="H34" s="74"/>
      <c r="I34" s="77">
        <v>5610.5</v>
      </c>
      <c r="J34" s="52">
        <f t="shared" si="0"/>
        <v>0.77169592727920866</v>
      </c>
      <c r="K34" s="38">
        <f t="shared" si="1"/>
        <v>0</v>
      </c>
      <c r="L34" s="38">
        <f t="shared" si="3"/>
        <v>3.4221548881561356E-2</v>
      </c>
      <c r="M34" s="42">
        <f t="shared" si="2"/>
        <v>0.80591747616077003</v>
      </c>
    </row>
    <row r="35" spans="1:13" x14ac:dyDescent="0.2">
      <c r="A35" s="4">
        <v>23</v>
      </c>
      <c r="B35" s="35" t="s">
        <v>131</v>
      </c>
      <c r="C35" s="7">
        <v>3936</v>
      </c>
      <c r="D35" s="32">
        <v>384</v>
      </c>
      <c r="E35" s="96">
        <v>384</v>
      </c>
      <c r="F35" s="15">
        <v>4704</v>
      </c>
      <c r="G35" s="74"/>
      <c r="H35" s="74"/>
      <c r="I35" s="77">
        <v>5291.375</v>
      </c>
      <c r="J35" s="52">
        <f t="shared" si="0"/>
        <v>0.74385202333986911</v>
      </c>
      <c r="K35" s="38">
        <f t="shared" si="1"/>
        <v>7.2570929106328702E-2</v>
      </c>
      <c r="L35" s="38">
        <f t="shared" si="3"/>
        <v>7.2570929106328702E-2</v>
      </c>
      <c r="M35" s="42">
        <f t="shared" si="2"/>
        <v>0.88899388155252657</v>
      </c>
    </row>
    <row r="36" spans="1:13" x14ac:dyDescent="0.2">
      <c r="A36" s="4">
        <v>24</v>
      </c>
      <c r="B36" s="35" t="s">
        <v>132</v>
      </c>
      <c r="C36" s="7">
        <v>1056</v>
      </c>
      <c r="D36" s="32"/>
      <c r="E36" s="96">
        <v>384</v>
      </c>
      <c r="F36" s="15">
        <v>1440</v>
      </c>
      <c r="G36" s="74"/>
      <c r="H36" s="74"/>
      <c r="I36" s="77">
        <v>1845.625</v>
      </c>
      <c r="J36" s="52">
        <f t="shared" si="0"/>
        <v>0.57216390111750759</v>
      </c>
      <c r="K36" s="38">
        <f t="shared" si="1"/>
        <v>0</v>
      </c>
      <c r="L36" s="38">
        <f t="shared" si="3"/>
        <v>0.2080596004063664</v>
      </c>
      <c r="M36" s="42">
        <f t="shared" si="2"/>
        <v>0.78022350152387399</v>
      </c>
    </row>
    <row r="37" spans="1:13" x14ac:dyDescent="0.2">
      <c r="A37" s="4">
        <v>26</v>
      </c>
      <c r="B37" s="35" t="s">
        <v>133</v>
      </c>
      <c r="C37" s="7">
        <v>672</v>
      </c>
      <c r="D37" s="32">
        <v>672</v>
      </c>
      <c r="E37" s="96"/>
      <c r="F37" s="15">
        <v>1344</v>
      </c>
      <c r="G37" s="74"/>
      <c r="H37" s="74"/>
      <c r="I37" s="77">
        <v>2107.0839999999998</v>
      </c>
      <c r="J37" s="52">
        <f t="shared" si="0"/>
        <v>0.31892416249186084</v>
      </c>
      <c r="K37" s="38">
        <f t="shared" si="1"/>
        <v>0.31892416249186084</v>
      </c>
      <c r="L37" s="38">
        <f t="shared" si="3"/>
        <v>0</v>
      </c>
      <c r="M37" s="42">
        <f t="shared" si="2"/>
        <v>0.63784832498372168</v>
      </c>
    </row>
    <row r="38" spans="1:13" x14ac:dyDescent="0.2">
      <c r="A38" s="4">
        <v>27</v>
      </c>
      <c r="B38" s="35" t="s">
        <v>67</v>
      </c>
      <c r="C38" s="7">
        <v>3360</v>
      </c>
      <c r="D38" s="32">
        <v>384</v>
      </c>
      <c r="E38" s="96">
        <v>672</v>
      </c>
      <c r="F38" s="15">
        <v>4416</v>
      </c>
      <c r="G38" s="74"/>
      <c r="H38" s="74"/>
      <c r="I38" s="77">
        <v>13643.083999999999</v>
      </c>
      <c r="J38" s="52">
        <f t="shared" si="0"/>
        <v>0.24627862732502417</v>
      </c>
      <c r="K38" s="38">
        <f t="shared" si="1"/>
        <v>2.814612883714562E-2</v>
      </c>
      <c r="L38" s="38">
        <f t="shared" si="3"/>
        <v>4.925572546500484E-2</v>
      </c>
      <c r="M38" s="42">
        <f t="shared" si="2"/>
        <v>0.32368048162717467</v>
      </c>
    </row>
    <row r="39" spans="1:13" x14ac:dyDescent="0.2">
      <c r="A39" s="4">
        <v>69</v>
      </c>
      <c r="B39" s="35" t="s">
        <v>86</v>
      </c>
      <c r="C39" s="7"/>
      <c r="D39" s="32"/>
      <c r="E39" s="96"/>
      <c r="F39" s="15"/>
      <c r="G39" s="74"/>
      <c r="H39" s="74"/>
      <c r="I39" s="77">
        <v>130.375</v>
      </c>
      <c r="J39" s="52">
        <f t="shared" si="0"/>
        <v>0</v>
      </c>
      <c r="K39" s="38">
        <f t="shared" si="1"/>
        <v>0</v>
      </c>
      <c r="L39" s="38">
        <f t="shared" si="3"/>
        <v>0</v>
      </c>
      <c r="M39" s="42">
        <f t="shared" si="2"/>
        <v>0</v>
      </c>
    </row>
    <row r="40" spans="1:13" x14ac:dyDescent="0.2">
      <c r="A40" s="4">
        <v>70</v>
      </c>
      <c r="B40" s="35" t="s">
        <v>137</v>
      </c>
      <c r="C40" s="7">
        <v>4608</v>
      </c>
      <c r="D40" s="32"/>
      <c r="E40" s="96">
        <v>864</v>
      </c>
      <c r="F40" s="15">
        <v>5472</v>
      </c>
      <c r="G40" s="74"/>
      <c r="H40" s="74"/>
      <c r="I40" s="77">
        <v>9898.0999999999985</v>
      </c>
      <c r="J40" s="52">
        <f t="shared" si="0"/>
        <v>0.46554389226215137</v>
      </c>
      <c r="K40" s="38">
        <f t="shared" si="1"/>
        <v>0</v>
      </c>
      <c r="L40" s="38">
        <f t="shared" si="3"/>
        <v>8.7289479799153386E-2</v>
      </c>
      <c r="M40" s="42">
        <f t="shared" si="2"/>
        <v>0.55283337206130478</v>
      </c>
    </row>
    <row r="41" spans="1:13" x14ac:dyDescent="0.2">
      <c r="A41" s="4">
        <v>71</v>
      </c>
      <c r="B41" s="101" t="s">
        <v>145</v>
      </c>
      <c r="C41" s="7">
        <v>3648</v>
      </c>
      <c r="D41" s="32"/>
      <c r="E41" s="96">
        <v>960</v>
      </c>
      <c r="F41" s="15">
        <v>4608</v>
      </c>
      <c r="G41" s="74"/>
      <c r="H41" s="74"/>
      <c r="I41" s="77">
        <v>6854.25</v>
      </c>
      <c r="J41" s="52">
        <f t="shared" si="0"/>
        <v>0.53222453222453225</v>
      </c>
      <c r="K41" s="38">
        <f t="shared" si="1"/>
        <v>0</v>
      </c>
      <c r="L41" s="38">
        <f t="shared" si="3"/>
        <v>0.14005908742750847</v>
      </c>
      <c r="M41" s="42">
        <f t="shared" si="2"/>
        <v>0.67228361965204075</v>
      </c>
    </row>
    <row r="42" spans="1:13" x14ac:dyDescent="0.2">
      <c r="A42" s="4">
        <v>80</v>
      </c>
      <c r="B42" s="35" t="s">
        <v>139</v>
      </c>
      <c r="C42" s="7"/>
      <c r="D42" s="32">
        <v>384</v>
      </c>
      <c r="E42" s="96"/>
      <c r="F42" s="15">
        <v>384</v>
      </c>
      <c r="G42" s="74"/>
      <c r="H42" s="74"/>
      <c r="I42" s="77"/>
      <c r="J42" s="52"/>
      <c r="K42" s="38"/>
      <c r="L42" s="38"/>
      <c r="M42" s="42"/>
    </row>
    <row r="43" spans="1:13" x14ac:dyDescent="0.2">
      <c r="A43" s="133" t="s">
        <v>73</v>
      </c>
      <c r="B43" s="134"/>
      <c r="C43" s="7"/>
      <c r="D43" s="32"/>
      <c r="E43" s="96"/>
      <c r="F43" s="15"/>
      <c r="G43" s="74"/>
      <c r="H43" s="74"/>
      <c r="I43" s="77">
        <v>1474.5</v>
      </c>
      <c r="J43" s="52">
        <f>C43/I43</f>
        <v>0</v>
      </c>
      <c r="K43" s="38">
        <f>D43/I43</f>
        <v>0</v>
      </c>
      <c r="L43" s="38">
        <f>E43/I43</f>
        <v>0</v>
      </c>
      <c r="M43" s="42">
        <f>F43/I43</f>
        <v>0</v>
      </c>
    </row>
    <row r="44" spans="1:13" x14ac:dyDescent="0.2">
      <c r="A44" s="133" t="s">
        <v>39</v>
      </c>
      <c r="B44" s="134"/>
      <c r="C44" s="7"/>
      <c r="D44" s="32"/>
      <c r="E44" s="96"/>
      <c r="F44" s="15"/>
      <c r="G44" s="74"/>
      <c r="H44" s="74"/>
      <c r="I44" s="77">
        <v>784.875</v>
      </c>
      <c r="J44" s="52">
        <f>C44/I44</f>
        <v>0</v>
      </c>
      <c r="K44" s="38">
        <f>D44/I44</f>
        <v>0</v>
      </c>
      <c r="L44" s="38">
        <f>E44/I44</f>
        <v>0</v>
      </c>
      <c r="M44" s="42">
        <f>F44/I44</f>
        <v>0</v>
      </c>
    </row>
    <row r="45" spans="1:13" x14ac:dyDescent="0.2">
      <c r="A45" s="129" t="s">
        <v>109</v>
      </c>
      <c r="B45" s="130"/>
      <c r="C45" s="119">
        <f>SUM(C13:C44)</f>
        <v>93703</v>
      </c>
      <c r="D45" s="135">
        <f>SUM(D13:D44)</f>
        <v>21100.6</v>
      </c>
      <c r="E45" s="137">
        <f>SUM(E13:E44)</f>
        <v>20504</v>
      </c>
      <c r="F45" s="115">
        <f>SUM(F13:F44)</f>
        <v>135307.6</v>
      </c>
      <c r="G45" s="89"/>
      <c r="H45" s="89"/>
      <c r="I45" s="117">
        <f>SUM(I13:I44)</f>
        <v>198360.68000000005</v>
      </c>
      <c r="J45" s="139">
        <f>C45/I45</f>
        <v>0.47238696701382538</v>
      </c>
      <c r="K45" s="141">
        <f>D45/I45</f>
        <v>0.10637491260868834</v>
      </c>
      <c r="L45" s="141">
        <f>E45/I45</f>
        <v>0.10336726008400453</v>
      </c>
      <c r="M45" s="143">
        <f>F45/I45</f>
        <v>0.68212913970651834</v>
      </c>
    </row>
    <row r="46" spans="1:13" ht="13.5" thickBot="1" x14ac:dyDescent="0.25">
      <c r="A46" s="125" t="s">
        <v>110</v>
      </c>
      <c r="B46" s="126"/>
      <c r="C46" s="120"/>
      <c r="D46" s="136"/>
      <c r="E46" s="138"/>
      <c r="F46" s="116"/>
      <c r="G46" s="90"/>
      <c r="H46" s="90"/>
      <c r="I46" s="118"/>
      <c r="J46" s="140"/>
      <c r="K46" s="142"/>
      <c r="L46" s="142"/>
      <c r="M46" s="144"/>
    </row>
    <row r="47" spans="1:13" x14ac:dyDescent="0.2">
      <c r="A47" s="131" t="s">
        <v>87</v>
      </c>
      <c r="B47" s="132"/>
      <c r="C47" s="5"/>
      <c r="D47" s="6"/>
      <c r="E47" s="95"/>
      <c r="F47" s="14"/>
      <c r="G47" s="14"/>
      <c r="H47" s="14"/>
      <c r="I47" s="65">
        <v>22073.57</v>
      </c>
      <c r="J47" s="83"/>
      <c r="K47" s="84"/>
      <c r="L47" s="84"/>
      <c r="M47" s="85"/>
    </row>
    <row r="48" spans="1:13" x14ac:dyDescent="0.2">
      <c r="A48" s="123" t="s">
        <v>6</v>
      </c>
      <c r="B48" s="124"/>
      <c r="C48" s="80">
        <f>SUM(C45:C47)</f>
        <v>93703</v>
      </c>
      <c r="D48" s="81">
        <f>SUM(D45:D47)</f>
        <v>21100.6</v>
      </c>
      <c r="E48" s="97">
        <f>SUM(E45:E47)</f>
        <v>20504</v>
      </c>
      <c r="F48" s="82">
        <f>SUM(F45:F47)</f>
        <v>135307.6</v>
      </c>
      <c r="G48" s="82"/>
      <c r="H48" s="82"/>
      <c r="I48" s="82">
        <f>SUM(I45:I47)</f>
        <v>220434.25000000006</v>
      </c>
      <c r="J48" s="86">
        <f>C48/I48</f>
        <v>0.4250836700739562</v>
      </c>
      <c r="K48" s="87">
        <f>D48/I48</f>
        <v>9.5722874281106471E-2</v>
      </c>
      <c r="L48" s="87">
        <f>E48/I48</f>
        <v>9.3016398313782889E-2</v>
      </c>
      <c r="M48" s="91">
        <f>F48/I48</f>
        <v>0.61382294266884552</v>
      </c>
    </row>
    <row r="49" spans="6:11" x14ac:dyDescent="0.2">
      <c r="F49" s="8"/>
      <c r="G49" s="8"/>
      <c r="H49" s="8"/>
      <c r="I49" s="8"/>
      <c r="K49" s="8"/>
    </row>
  </sheetData>
  <mergeCells count="18">
    <mergeCell ref="J11:M11"/>
    <mergeCell ref="J45:J46"/>
    <mergeCell ref="K45:K46"/>
    <mergeCell ref="L45:L46"/>
    <mergeCell ref="M45:M46"/>
    <mergeCell ref="F45:F46"/>
    <mergeCell ref="I45:I46"/>
    <mergeCell ref="C45:C46"/>
    <mergeCell ref="C11:F11"/>
    <mergeCell ref="A48:B48"/>
    <mergeCell ref="A46:B46"/>
    <mergeCell ref="I11:I12"/>
    <mergeCell ref="A45:B45"/>
    <mergeCell ref="A47:B47"/>
    <mergeCell ref="A43:B43"/>
    <mergeCell ref="A44:B44"/>
    <mergeCell ref="D45:D46"/>
    <mergeCell ref="E45:E46"/>
  </mergeCells>
  <pageMargins left="0.31496062992125984" right="0.31496062992125984" top="0.35433070866141736" bottom="0.55118110236220474" header="0.31496062992125984" footer="0.31496062992125984"/>
  <pageSetup paperSize="8" scale="95" orientation="portrait" r:id="rId1"/>
  <headerFooter>
    <oddFooter>&amp;RValeurs moyennes et taux encadrement par CNU 2018-2019 hors IUT-CIEF-SUAPS-MINERVE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TOT avec CIEF IUT SUAPS Minerve</vt:lpstr>
      <vt:lpstr>Sections</vt:lpstr>
      <vt:lpstr>Potentiel</vt:lpstr>
      <vt:lpstr>Besoin</vt:lpstr>
      <vt:lpstr>Consolidé</vt:lpstr>
      <vt:lpstr>Consolidé!Zone_d_impression</vt:lpstr>
    </vt:vector>
  </TitlesOfParts>
  <Company>Universite lyon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2019-06-24T11:59:50Z</cp:lastPrinted>
  <dcterms:created xsi:type="dcterms:W3CDTF">2019-06-07T09:41:24Z</dcterms:created>
  <dcterms:modified xsi:type="dcterms:W3CDTF">2019-07-15T14:06:39Z</dcterms:modified>
</cp:coreProperties>
</file>