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2"/>
  <workbookPr codeName="ThisWorkbook" autoCompressPictures="0" defaultThemeVersion="124226"/>
  <mc:AlternateContent xmlns:mc="http://schemas.openxmlformats.org/markup-compatibility/2006">
    <mc:Choice Requires="x15">
      <x15ac:absPath xmlns:x15ac="http://schemas.microsoft.com/office/spreadsheetml/2010/11/ac" url="C:\Users\chamidi\Documents\direction département\discussions maquettes 2022\"/>
    </mc:Choice>
  </mc:AlternateContent>
  <xr:revisionPtr revIDLastSave="0" documentId="8_{96E09C1B-0CA1-4C09-AAC9-7DC8F0CEA382}" xr6:coauthVersionLast="47" xr6:coauthVersionMax="47" xr10:uidLastSave="{00000000-0000-0000-0000-000000000000}"/>
  <bookViews>
    <workbookView xWindow="0" yWindow="0" windowWidth="23040" windowHeight="9060" firstSheet="2" activeTab="2" xr2:uid="{00000000-000D-0000-FFFF-FFFF00000000}"/>
  </bookViews>
  <sheets>
    <sheet name="début" sheetId="41" state="hidden" r:id="rId1"/>
    <sheet name="Synthèse" sheetId="37" r:id="rId2"/>
    <sheet name="M1-P1AssoExpertMetiers" sheetId="40" r:id="rId3"/>
    <sheet name="M1-P2PIAT" sheetId="44" r:id="rId4"/>
    <sheet name="M1-P3EAPP" sheetId="43" r:id="rId5"/>
    <sheet name="M2-P1Métiers du politique" sheetId="45" r:id="rId6"/>
    <sheet name="M2-P1Expertises" sheetId="46" r:id="rId7"/>
    <sheet name="M2-P3Asso" sheetId="47" r:id="rId8"/>
    <sheet name="M2-P4PIAT" sheetId="48" r:id="rId9"/>
    <sheet name="M2-P5EAPP" sheetId="49" r:id="rId10"/>
    <sheet name="Paramétrage" sheetId="36" r:id="rId11"/>
    <sheet name="fin" sheetId="42" state="hidden" r:id="rId1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43" i="49" l="1"/>
  <c r="AF144" i="49"/>
  <c r="AF145" i="49"/>
  <c r="AF146" i="49"/>
  <c r="AF147" i="49"/>
  <c r="AF148" i="49"/>
  <c r="AF149" i="49"/>
  <c r="AF150" i="49"/>
  <c r="AF151" i="49"/>
  <c r="AF152" i="49"/>
  <c r="AF153" i="49"/>
  <c r="AF154" i="49"/>
  <c r="AF156" i="49"/>
  <c r="AF157" i="49"/>
  <c r="AF158" i="49"/>
  <c r="AF159" i="49"/>
  <c r="AF160" i="49"/>
  <c r="AF161" i="49"/>
  <c r="AF162" i="49"/>
  <c r="AF163" i="49"/>
  <c r="AF164" i="49"/>
  <c r="AF165" i="49"/>
  <c r="AF166" i="49"/>
  <c r="AF167" i="49"/>
  <c r="AF169" i="49"/>
  <c r="AF170" i="49"/>
  <c r="AF171" i="49"/>
  <c r="AF172" i="49"/>
  <c r="AF173" i="49"/>
  <c r="AF174" i="49"/>
  <c r="AF175" i="49"/>
  <c r="AF176" i="49"/>
  <c r="AF177" i="49"/>
  <c r="AF178" i="49"/>
  <c r="AF179" i="49"/>
  <c r="AF180" i="49"/>
  <c r="AF182" i="49"/>
  <c r="AF183" i="49"/>
  <c r="AF184" i="49"/>
  <c r="AF185" i="49"/>
  <c r="AF186" i="49"/>
  <c r="AF187" i="49"/>
  <c r="AF188" i="49"/>
  <c r="AF189" i="49"/>
  <c r="AF190" i="49"/>
  <c r="AF191" i="49"/>
  <c r="AF192" i="49"/>
  <c r="AF193" i="49"/>
  <c r="AF195" i="49"/>
  <c r="AF196" i="49"/>
  <c r="AF197" i="49"/>
  <c r="AF198" i="49"/>
  <c r="AF199" i="49"/>
  <c r="AF200" i="49"/>
  <c r="AF201" i="49"/>
  <c r="AF202" i="49"/>
  <c r="AF203" i="49"/>
  <c r="AF204" i="49"/>
  <c r="AF205" i="49"/>
  <c r="AF206" i="49"/>
  <c r="AF208" i="49"/>
  <c r="AF209" i="49"/>
  <c r="AF210" i="49"/>
  <c r="AF211" i="49"/>
  <c r="AF212" i="49"/>
  <c r="AF213" i="49"/>
  <c r="AF214" i="49"/>
  <c r="AF215" i="49"/>
  <c r="AF216" i="49"/>
  <c r="AF217" i="49"/>
  <c r="AF218" i="49"/>
  <c r="AF219" i="49"/>
  <c r="AF221" i="49"/>
  <c r="AF222" i="49"/>
  <c r="AF223" i="49"/>
  <c r="AF224" i="49"/>
  <c r="AF225" i="49"/>
  <c r="AF226" i="49"/>
  <c r="AF227" i="49"/>
  <c r="AF228" i="49"/>
  <c r="AF229" i="49"/>
  <c r="AF230" i="49"/>
  <c r="AF231" i="49"/>
  <c r="AF232" i="49"/>
  <c r="AF234" i="49"/>
  <c r="AF235" i="49"/>
  <c r="AF236" i="49"/>
  <c r="AF237" i="49"/>
  <c r="AF238" i="49"/>
  <c r="AF239" i="49"/>
  <c r="AF240" i="49"/>
  <c r="AF241" i="49"/>
  <c r="AF242" i="49"/>
  <c r="AF243" i="49"/>
  <c r="AF244" i="49"/>
  <c r="AF245" i="49"/>
  <c r="AE143" i="49"/>
  <c r="AE144" i="49"/>
  <c r="AE145" i="49"/>
  <c r="AE146" i="49"/>
  <c r="AE147" i="49"/>
  <c r="AE148" i="49"/>
  <c r="AE149" i="49"/>
  <c r="AE150" i="49"/>
  <c r="AE151" i="49"/>
  <c r="AE152" i="49"/>
  <c r="AE153" i="49"/>
  <c r="AE154" i="49"/>
  <c r="AE156" i="49"/>
  <c r="AE157" i="49"/>
  <c r="AE158" i="49"/>
  <c r="AE159" i="49"/>
  <c r="AE160" i="49"/>
  <c r="AE161" i="49"/>
  <c r="AE162" i="49"/>
  <c r="AE163" i="49"/>
  <c r="AE164" i="49"/>
  <c r="AE165" i="49"/>
  <c r="AE166" i="49"/>
  <c r="AE167" i="49"/>
  <c r="AE168" i="49"/>
  <c r="N168" i="49" s="1"/>
  <c r="AE169" i="49"/>
  <c r="AE170" i="49"/>
  <c r="AE171" i="49"/>
  <c r="AE172" i="49"/>
  <c r="AE173" i="49"/>
  <c r="AE174" i="49"/>
  <c r="AE175" i="49"/>
  <c r="AE176" i="49"/>
  <c r="AE177" i="49"/>
  <c r="AE178" i="49"/>
  <c r="AE179" i="49"/>
  <c r="AE180" i="49"/>
  <c r="AE182" i="49"/>
  <c r="AE183" i="49"/>
  <c r="AE184" i="49"/>
  <c r="AE185" i="49"/>
  <c r="AE186" i="49"/>
  <c r="AE187" i="49"/>
  <c r="AE188" i="49"/>
  <c r="AE189" i="49"/>
  <c r="AE190" i="49"/>
  <c r="AE191" i="49"/>
  <c r="AE192" i="49"/>
  <c r="AE193" i="49"/>
  <c r="AE195" i="49"/>
  <c r="AE196" i="49"/>
  <c r="AE197" i="49"/>
  <c r="AE198" i="49"/>
  <c r="AE199" i="49"/>
  <c r="AE200" i="49"/>
  <c r="AE201" i="49"/>
  <c r="AE202" i="49"/>
  <c r="AE203" i="49"/>
  <c r="AE204" i="49"/>
  <c r="AE205" i="49"/>
  <c r="AE206" i="49"/>
  <c r="AE208" i="49"/>
  <c r="AE209" i="49"/>
  <c r="AE210" i="49"/>
  <c r="AE211" i="49"/>
  <c r="AE212" i="49"/>
  <c r="AE213" i="49"/>
  <c r="AE214" i="49"/>
  <c r="AE215" i="49"/>
  <c r="AE216" i="49"/>
  <c r="AE217" i="49"/>
  <c r="AE218" i="49"/>
  <c r="AE219" i="49"/>
  <c r="AE221" i="49"/>
  <c r="AE222" i="49"/>
  <c r="AE223" i="49"/>
  <c r="AE224" i="49"/>
  <c r="AE225" i="49"/>
  <c r="AE226" i="49"/>
  <c r="AE227" i="49"/>
  <c r="AE228" i="49"/>
  <c r="AE229" i="49"/>
  <c r="AE230" i="49"/>
  <c r="AE231" i="49"/>
  <c r="AE232" i="49"/>
  <c r="AE234" i="49"/>
  <c r="AE235" i="49"/>
  <c r="AE236" i="49"/>
  <c r="AE237" i="49"/>
  <c r="AE238" i="49"/>
  <c r="AE239" i="49"/>
  <c r="AE240" i="49"/>
  <c r="AE241" i="49"/>
  <c r="AE242" i="49"/>
  <c r="AE243" i="49"/>
  <c r="AE244" i="49"/>
  <c r="AE245" i="49"/>
  <c r="AF12" i="49"/>
  <c r="AE12" i="49"/>
  <c r="AF13" i="49"/>
  <c r="AE13" i="49"/>
  <c r="AF14" i="49"/>
  <c r="AE14" i="49"/>
  <c r="AE15" i="49"/>
  <c r="AE16" i="49"/>
  <c r="AE17" i="49"/>
  <c r="AE18" i="49"/>
  <c r="AE19" i="49"/>
  <c r="AE20" i="49"/>
  <c r="AE21" i="49"/>
  <c r="AE22" i="49"/>
  <c r="AE23" i="49"/>
  <c r="AF25" i="49"/>
  <c r="AE25" i="49" s="1"/>
  <c r="AF26" i="49"/>
  <c r="AE26" i="49" s="1"/>
  <c r="AF27" i="49"/>
  <c r="AE27" i="49" s="1"/>
  <c r="AF28" i="49"/>
  <c r="AE28" i="49" s="1"/>
  <c r="AF29" i="49"/>
  <c r="AE29" i="49" s="1"/>
  <c r="AF30" i="49"/>
  <c r="AE30" i="49" s="1"/>
  <c r="AF31" i="49"/>
  <c r="AE31" i="49" s="1"/>
  <c r="AF32" i="49"/>
  <c r="AE32" i="49" s="1"/>
  <c r="AE33" i="49"/>
  <c r="AE34" i="49"/>
  <c r="AE35" i="49"/>
  <c r="AE36" i="49"/>
  <c r="AF38" i="49"/>
  <c r="AE38" i="49" s="1"/>
  <c r="AF39" i="49"/>
  <c r="AE39" i="49" s="1"/>
  <c r="AF40" i="49"/>
  <c r="AE40" i="49" s="1"/>
  <c r="AF41" i="49"/>
  <c r="AE41" i="49" s="1"/>
  <c r="AE42" i="49"/>
  <c r="AE43" i="49"/>
  <c r="AE44" i="49"/>
  <c r="AE45" i="49"/>
  <c r="AE46" i="49"/>
  <c r="AE47" i="49"/>
  <c r="AE48" i="49"/>
  <c r="AE49" i="49"/>
  <c r="AE51" i="49"/>
  <c r="AE52" i="49"/>
  <c r="AE53" i="49"/>
  <c r="AE54" i="49"/>
  <c r="AE55" i="49"/>
  <c r="AE56" i="49"/>
  <c r="AE57" i="49"/>
  <c r="AE58" i="49"/>
  <c r="AE59" i="49"/>
  <c r="AE60" i="49"/>
  <c r="AE61" i="49"/>
  <c r="AE62" i="49"/>
  <c r="AE64" i="49"/>
  <c r="AE65" i="49"/>
  <c r="AE66" i="49"/>
  <c r="AE67" i="49"/>
  <c r="AE68" i="49"/>
  <c r="AE69" i="49"/>
  <c r="AE70" i="49"/>
  <c r="AE71" i="49"/>
  <c r="AE72" i="49"/>
  <c r="AE73" i="49"/>
  <c r="AE74" i="49"/>
  <c r="AE75" i="49"/>
  <c r="AE77" i="49"/>
  <c r="AE78" i="49"/>
  <c r="AE79" i="49"/>
  <c r="AE80" i="49"/>
  <c r="AE81" i="49"/>
  <c r="AE82" i="49"/>
  <c r="AE83" i="49"/>
  <c r="AE84" i="49"/>
  <c r="AE85" i="49"/>
  <c r="AE86" i="49"/>
  <c r="AE87" i="49"/>
  <c r="AE88" i="49"/>
  <c r="Y143" i="49"/>
  <c r="Y144" i="49"/>
  <c r="Y145" i="49"/>
  <c r="Y146" i="49"/>
  <c r="Y147" i="49"/>
  <c r="Y148" i="49"/>
  <c r="Y149" i="49"/>
  <c r="Y150" i="49"/>
  <c r="Y151" i="49"/>
  <c r="Y152" i="49"/>
  <c r="Y153" i="49"/>
  <c r="Y154" i="49"/>
  <c r="Y156" i="49"/>
  <c r="Y157" i="49"/>
  <c r="Y158" i="49"/>
  <c r="Y159" i="49"/>
  <c r="Y160" i="49"/>
  <c r="Y161" i="49"/>
  <c r="Y162" i="49"/>
  <c r="Y163" i="49"/>
  <c r="Y164" i="49"/>
  <c r="Y165" i="49"/>
  <c r="Y166" i="49"/>
  <c r="Y167" i="49"/>
  <c r="Y169" i="49"/>
  <c r="Y170" i="49"/>
  <c r="Y171" i="49"/>
  <c r="Y172" i="49"/>
  <c r="Y173" i="49"/>
  <c r="Y174" i="49"/>
  <c r="Y175" i="49"/>
  <c r="Y176" i="49"/>
  <c r="Y177" i="49"/>
  <c r="Y178" i="49"/>
  <c r="Y179" i="49"/>
  <c r="Y180" i="49"/>
  <c r="Y182" i="49"/>
  <c r="Y183" i="49"/>
  <c r="Y184" i="49"/>
  <c r="Y185" i="49"/>
  <c r="Y186" i="49"/>
  <c r="Y187" i="49"/>
  <c r="Y188" i="49"/>
  <c r="Y189" i="49"/>
  <c r="Y190" i="49"/>
  <c r="Y191" i="49"/>
  <c r="Y192" i="49"/>
  <c r="Y193" i="49"/>
  <c r="Y195" i="49"/>
  <c r="Y196" i="49"/>
  <c r="Y197" i="49"/>
  <c r="Y198" i="49"/>
  <c r="Y199" i="49"/>
  <c r="Y200" i="49"/>
  <c r="Y201" i="49"/>
  <c r="Y202" i="49"/>
  <c r="Y203" i="49"/>
  <c r="Y204" i="49"/>
  <c r="Y205" i="49"/>
  <c r="Y206" i="49"/>
  <c r="Y208" i="49"/>
  <c r="Y209" i="49"/>
  <c r="Y210" i="49"/>
  <c r="Y211" i="49"/>
  <c r="Y212" i="49"/>
  <c r="Y213" i="49"/>
  <c r="Y214" i="49"/>
  <c r="Y215" i="49"/>
  <c r="Y216" i="49"/>
  <c r="Y217" i="49"/>
  <c r="Y218" i="49"/>
  <c r="Y219" i="49"/>
  <c r="Y221" i="49"/>
  <c r="Y222" i="49"/>
  <c r="Y223" i="49"/>
  <c r="Y224" i="49"/>
  <c r="Y225" i="49"/>
  <c r="Y226" i="49"/>
  <c r="Y227" i="49"/>
  <c r="Y228" i="49"/>
  <c r="Y229" i="49"/>
  <c r="Y230" i="49"/>
  <c r="Y231" i="49"/>
  <c r="Y232" i="49"/>
  <c r="Y234" i="49"/>
  <c r="Y235" i="49"/>
  <c r="Y236" i="49"/>
  <c r="Y237" i="49"/>
  <c r="Y238" i="49"/>
  <c r="Y239" i="49"/>
  <c r="Y240" i="49"/>
  <c r="Y241" i="49"/>
  <c r="Y242" i="49"/>
  <c r="Y243" i="49"/>
  <c r="Y244" i="49"/>
  <c r="Y245" i="49"/>
  <c r="Y247" i="49"/>
  <c r="Y248" i="49"/>
  <c r="Y249" i="49"/>
  <c r="Y250" i="49"/>
  <c r="Y251" i="49"/>
  <c r="Y252" i="49"/>
  <c r="Y253" i="49"/>
  <c r="Y254" i="49"/>
  <c r="Y255" i="49"/>
  <c r="Y256" i="49"/>
  <c r="Y257" i="49"/>
  <c r="Y258" i="49"/>
  <c r="Y260" i="49"/>
  <c r="Y261" i="49"/>
  <c r="Y262" i="49"/>
  <c r="Y271" i="49"/>
  <c r="Y77" i="49"/>
  <c r="Y78" i="49"/>
  <c r="Y79" i="49"/>
  <c r="Y80" i="49"/>
  <c r="Y81" i="49"/>
  <c r="Y82" i="49"/>
  <c r="Y83" i="49"/>
  <c r="Y84" i="49"/>
  <c r="Y85" i="49"/>
  <c r="Y86" i="49"/>
  <c r="Y87" i="49"/>
  <c r="Y88" i="49"/>
  <c r="Y64" i="49"/>
  <c r="Y65" i="49"/>
  <c r="Y66" i="49"/>
  <c r="Y67" i="49"/>
  <c r="Y68" i="49"/>
  <c r="Y69" i="49"/>
  <c r="Y70" i="49"/>
  <c r="Y71" i="49"/>
  <c r="Y72" i="49"/>
  <c r="Y73" i="49"/>
  <c r="Y74" i="49"/>
  <c r="Y75" i="49"/>
  <c r="Y51" i="49"/>
  <c r="Y52" i="49"/>
  <c r="Y53" i="49"/>
  <c r="Y54" i="49"/>
  <c r="Y55" i="49"/>
  <c r="Y56" i="49"/>
  <c r="Y57" i="49"/>
  <c r="Y58" i="49"/>
  <c r="Y59" i="49"/>
  <c r="Y60" i="49"/>
  <c r="Y61" i="49"/>
  <c r="Y62" i="49"/>
  <c r="U38" i="49"/>
  <c r="V38" i="49"/>
  <c r="Y38" i="49" s="1"/>
  <c r="U39" i="49"/>
  <c r="V39" i="49" s="1"/>
  <c r="U40" i="49"/>
  <c r="V40" i="49"/>
  <c r="Y40" i="49"/>
  <c r="Y41" i="49"/>
  <c r="Y42" i="49"/>
  <c r="Y43" i="49"/>
  <c r="Y44" i="49"/>
  <c r="Y45" i="49"/>
  <c r="Y46" i="49"/>
  <c r="Y47" i="49"/>
  <c r="Y48" i="49"/>
  <c r="Y49" i="49"/>
  <c r="U25" i="49"/>
  <c r="V25" i="49" s="1"/>
  <c r="U26" i="49"/>
  <c r="V26" i="49"/>
  <c r="Y26" i="49"/>
  <c r="U27" i="49"/>
  <c r="V27" i="49"/>
  <c r="X27" i="49" s="1"/>
  <c r="U28" i="49"/>
  <c r="V28" i="49"/>
  <c r="Y28" i="49"/>
  <c r="U29" i="49"/>
  <c r="V29" i="49"/>
  <c r="Y29" i="49"/>
  <c r="U30" i="49"/>
  <c r="V30" i="49"/>
  <c r="Y30" i="49"/>
  <c r="U31" i="49"/>
  <c r="V31" i="49"/>
  <c r="Y31" i="49"/>
  <c r="U32" i="49"/>
  <c r="V32" i="49"/>
  <c r="Y32" i="49"/>
  <c r="Y33" i="49"/>
  <c r="Y34" i="49"/>
  <c r="Y35" i="49"/>
  <c r="Y36" i="49"/>
  <c r="U12" i="49"/>
  <c r="V12" i="49" s="1"/>
  <c r="U13" i="49"/>
  <c r="V13" i="49" s="1"/>
  <c r="Y13" i="49" s="1"/>
  <c r="U14" i="49"/>
  <c r="V14" i="49" s="1"/>
  <c r="Y14" i="49" s="1"/>
  <c r="Y15" i="49"/>
  <c r="Y16" i="49"/>
  <c r="Y17" i="49"/>
  <c r="Y18" i="49"/>
  <c r="Y19" i="49"/>
  <c r="Y20" i="49"/>
  <c r="Y21" i="49"/>
  <c r="Y22" i="49"/>
  <c r="Y23" i="49"/>
  <c r="Y90" i="49"/>
  <c r="Y91" i="49"/>
  <c r="Y92" i="49"/>
  <c r="Y93" i="49"/>
  <c r="Y94" i="49"/>
  <c r="Y95" i="49"/>
  <c r="Y96" i="49"/>
  <c r="Y97" i="49"/>
  <c r="Y98" i="49"/>
  <c r="Y99" i="49"/>
  <c r="Y100" i="49"/>
  <c r="Y101" i="49"/>
  <c r="Y103" i="49"/>
  <c r="Y104" i="49"/>
  <c r="Y105" i="49"/>
  <c r="Y106" i="49"/>
  <c r="Y107" i="49"/>
  <c r="Y108" i="49"/>
  <c r="Y109" i="49"/>
  <c r="Y110" i="49"/>
  <c r="Y111" i="49"/>
  <c r="Y112" i="49"/>
  <c r="Y113" i="49"/>
  <c r="Y114" i="49"/>
  <c r="Y116" i="49"/>
  <c r="Y117" i="49"/>
  <c r="Y118" i="49"/>
  <c r="Y119" i="49"/>
  <c r="Y120" i="49"/>
  <c r="Y121" i="49"/>
  <c r="Y122" i="49"/>
  <c r="Y123" i="49"/>
  <c r="Y124" i="49"/>
  <c r="Y125" i="49"/>
  <c r="Y126" i="49"/>
  <c r="Y127" i="49"/>
  <c r="Y129" i="49"/>
  <c r="Y130" i="49"/>
  <c r="Y131" i="49"/>
  <c r="Y132" i="49"/>
  <c r="Y133" i="49"/>
  <c r="Y134" i="49"/>
  <c r="Y135" i="49"/>
  <c r="Y136" i="49"/>
  <c r="Y137" i="49"/>
  <c r="Y138" i="49"/>
  <c r="Y139" i="49"/>
  <c r="Y140" i="49"/>
  <c r="X143" i="49"/>
  <c r="X144" i="49"/>
  <c r="X145" i="49"/>
  <c r="X146" i="49"/>
  <c r="X147" i="49"/>
  <c r="X148" i="49"/>
  <c r="X149" i="49"/>
  <c r="X150" i="49"/>
  <c r="X151" i="49"/>
  <c r="X152" i="49"/>
  <c r="X153" i="49"/>
  <c r="X154" i="49"/>
  <c r="X156" i="49"/>
  <c r="X157" i="49"/>
  <c r="X158" i="49"/>
  <c r="X159" i="49"/>
  <c r="X160" i="49"/>
  <c r="X161" i="49"/>
  <c r="X162" i="49"/>
  <c r="X163" i="49"/>
  <c r="X164" i="49"/>
  <c r="X165" i="49"/>
  <c r="X166" i="49"/>
  <c r="X167" i="49"/>
  <c r="X169" i="49"/>
  <c r="X170" i="49"/>
  <c r="X171" i="49"/>
  <c r="X172" i="49"/>
  <c r="X173" i="49"/>
  <c r="X174" i="49"/>
  <c r="X175" i="49"/>
  <c r="X176" i="49"/>
  <c r="X177" i="49"/>
  <c r="X178" i="49"/>
  <c r="X179" i="49"/>
  <c r="X180" i="49"/>
  <c r="X182" i="49"/>
  <c r="X183" i="49"/>
  <c r="X184" i="49"/>
  <c r="X185" i="49"/>
  <c r="X186" i="49"/>
  <c r="X187" i="49"/>
  <c r="X188" i="49"/>
  <c r="X189" i="49"/>
  <c r="X190" i="49"/>
  <c r="X191" i="49"/>
  <c r="X192" i="49"/>
  <c r="X193" i="49"/>
  <c r="X195" i="49"/>
  <c r="X196" i="49"/>
  <c r="X197" i="49"/>
  <c r="X198" i="49"/>
  <c r="X199" i="49"/>
  <c r="X200" i="49"/>
  <c r="X201" i="49"/>
  <c r="X202" i="49"/>
  <c r="X203" i="49"/>
  <c r="X204" i="49"/>
  <c r="X205" i="49"/>
  <c r="X206" i="49"/>
  <c r="X208" i="49"/>
  <c r="X209" i="49"/>
  <c r="X210" i="49"/>
  <c r="X211" i="49"/>
  <c r="X212" i="49"/>
  <c r="X213" i="49"/>
  <c r="X214" i="49"/>
  <c r="X215" i="49"/>
  <c r="X216" i="49"/>
  <c r="X217" i="49"/>
  <c r="X218" i="49"/>
  <c r="X219" i="49"/>
  <c r="X221" i="49"/>
  <c r="X222" i="49"/>
  <c r="X223" i="49"/>
  <c r="X224" i="49"/>
  <c r="X225" i="49"/>
  <c r="X226" i="49"/>
  <c r="X227" i="49"/>
  <c r="X228" i="49"/>
  <c r="X229" i="49"/>
  <c r="X230" i="49"/>
  <c r="X231" i="49"/>
  <c r="X232" i="49"/>
  <c r="X234" i="49"/>
  <c r="X235" i="49"/>
  <c r="X236" i="49"/>
  <c r="X237" i="49"/>
  <c r="X238" i="49"/>
  <c r="X239" i="49"/>
  <c r="X240" i="49"/>
  <c r="X241" i="49"/>
  <c r="X242" i="49"/>
  <c r="X243" i="49"/>
  <c r="X244" i="49"/>
  <c r="X245" i="49"/>
  <c r="X247" i="49"/>
  <c r="X248" i="49"/>
  <c r="X249" i="49"/>
  <c r="X250" i="49"/>
  <c r="X251" i="49"/>
  <c r="X252" i="49"/>
  <c r="X253" i="49"/>
  <c r="X254" i="49"/>
  <c r="X255" i="49"/>
  <c r="X256" i="49"/>
  <c r="X257" i="49"/>
  <c r="X258" i="49"/>
  <c r="X260" i="49"/>
  <c r="X261" i="49"/>
  <c r="X262" i="49"/>
  <c r="X271" i="49"/>
  <c r="X77" i="49"/>
  <c r="X78" i="49"/>
  <c r="X79" i="49"/>
  <c r="X80" i="49"/>
  <c r="X81" i="49"/>
  <c r="X82" i="49"/>
  <c r="X83" i="49"/>
  <c r="X84" i="49"/>
  <c r="X85" i="49"/>
  <c r="X86" i="49"/>
  <c r="X87" i="49"/>
  <c r="X88" i="49"/>
  <c r="X64" i="49"/>
  <c r="X65" i="49"/>
  <c r="X66" i="49"/>
  <c r="X67" i="49"/>
  <c r="X68" i="49"/>
  <c r="X69" i="49"/>
  <c r="X70" i="49"/>
  <c r="X71" i="49"/>
  <c r="X72" i="49"/>
  <c r="X73" i="49"/>
  <c r="X74" i="49"/>
  <c r="X75" i="49"/>
  <c r="X51" i="49"/>
  <c r="X52" i="49"/>
  <c r="X53" i="49"/>
  <c r="X54" i="49"/>
  <c r="X55" i="49"/>
  <c r="X56" i="49"/>
  <c r="X57" i="49"/>
  <c r="X58" i="49"/>
  <c r="X59" i="49"/>
  <c r="X60" i="49"/>
  <c r="X61" i="49"/>
  <c r="X62" i="49"/>
  <c r="X40" i="49"/>
  <c r="X41" i="49"/>
  <c r="X42" i="49"/>
  <c r="X43" i="49"/>
  <c r="X44" i="49"/>
  <c r="X45" i="49"/>
  <c r="X46" i="49"/>
  <c r="X47" i="49"/>
  <c r="X48" i="49"/>
  <c r="X49" i="49"/>
  <c r="X26" i="49"/>
  <c r="X28" i="49"/>
  <c r="X29" i="49"/>
  <c r="X30" i="49"/>
  <c r="X31" i="49"/>
  <c r="X32" i="49"/>
  <c r="X33" i="49"/>
  <c r="X34" i="49"/>
  <c r="X35" i="49"/>
  <c r="X36" i="49"/>
  <c r="X15" i="49"/>
  <c r="X16" i="49"/>
  <c r="X17" i="49"/>
  <c r="X18" i="49"/>
  <c r="X19" i="49"/>
  <c r="X20" i="49"/>
  <c r="X21" i="49"/>
  <c r="X22" i="49"/>
  <c r="X23" i="49"/>
  <c r="X90" i="49"/>
  <c r="X91" i="49"/>
  <c r="X92" i="49"/>
  <c r="X93" i="49"/>
  <c r="X94" i="49"/>
  <c r="X95" i="49"/>
  <c r="X96" i="49"/>
  <c r="X97" i="49"/>
  <c r="X98" i="49"/>
  <c r="X99" i="49"/>
  <c r="X100" i="49"/>
  <c r="X101" i="49"/>
  <c r="X103" i="49"/>
  <c r="X104" i="49"/>
  <c r="X105" i="49"/>
  <c r="X106" i="49"/>
  <c r="X107" i="49"/>
  <c r="X108" i="49"/>
  <c r="X109" i="49"/>
  <c r="X110" i="49"/>
  <c r="X111" i="49"/>
  <c r="X112" i="49"/>
  <c r="X113" i="49"/>
  <c r="X114" i="49"/>
  <c r="X116" i="49"/>
  <c r="X117" i="49"/>
  <c r="X118" i="49"/>
  <c r="X119" i="49"/>
  <c r="X120" i="49"/>
  <c r="X121" i="49"/>
  <c r="X122" i="49"/>
  <c r="X123" i="49"/>
  <c r="X124" i="49"/>
  <c r="X125" i="49"/>
  <c r="X126" i="49"/>
  <c r="X127" i="49"/>
  <c r="X129" i="49"/>
  <c r="X130" i="49"/>
  <c r="X131" i="49"/>
  <c r="X132" i="49"/>
  <c r="X133" i="49"/>
  <c r="X134" i="49"/>
  <c r="X135" i="49"/>
  <c r="X136" i="49"/>
  <c r="X137" i="49"/>
  <c r="X138" i="49"/>
  <c r="X139" i="49"/>
  <c r="X140" i="49"/>
  <c r="W155" i="49"/>
  <c r="W168" i="49"/>
  <c r="W181" i="49"/>
  <c r="W194" i="49"/>
  <c r="W207" i="49"/>
  <c r="W220" i="49"/>
  <c r="W233" i="49"/>
  <c r="W246" i="49"/>
  <c r="W259" i="49"/>
  <c r="W272" i="49"/>
  <c r="W89" i="49"/>
  <c r="W76" i="49"/>
  <c r="W63" i="49"/>
  <c r="W50" i="49"/>
  <c r="W37" i="49"/>
  <c r="W24" i="49"/>
  <c r="W102" i="49"/>
  <c r="W115" i="49"/>
  <c r="W128" i="49"/>
  <c r="W141" i="49"/>
  <c r="V143" i="49"/>
  <c r="V144" i="49"/>
  <c r="V145" i="49"/>
  <c r="V146" i="49"/>
  <c r="V147" i="49"/>
  <c r="V148" i="49"/>
  <c r="V149" i="49"/>
  <c r="V150" i="49"/>
  <c r="V151" i="49"/>
  <c r="V152" i="49"/>
  <c r="V153" i="49"/>
  <c r="V154" i="49"/>
  <c r="V156" i="49"/>
  <c r="V157" i="49"/>
  <c r="V158" i="49"/>
  <c r="V159" i="49"/>
  <c r="V160" i="49"/>
  <c r="V161" i="49"/>
  <c r="V162" i="49"/>
  <c r="V163" i="49"/>
  <c r="V164" i="49"/>
  <c r="V165" i="49"/>
  <c r="V166" i="49"/>
  <c r="V167" i="49"/>
  <c r="V169" i="49"/>
  <c r="V170" i="49"/>
  <c r="V171" i="49"/>
  <c r="V172" i="49"/>
  <c r="V173" i="49"/>
  <c r="V174" i="49"/>
  <c r="V175" i="49"/>
  <c r="V176" i="49"/>
  <c r="V177" i="49"/>
  <c r="V178" i="49"/>
  <c r="V179" i="49"/>
  <c r="V180" i="49"/>
  <c r="V182" i="49"/>
  <c r="V183" i="49"/>
  <c r="V184" i="49"/>
  <c r="V185" i="49"/>
  <c r="V186" i="49"/>
  <c r="V187" i="49"/>
  <c r="V188" i="49"/>
  <c r="V189" i="49"/>
  <c r="V190" i="49"/>
  <c r="V191" i="49"/>
  <c r="V192" i="49"/>
  <c r="V193" i="49"/>
  <c r="V195" i="49"/>
  <c r="V196" i="49"/>
  <c r="V197" i="49"/>
  <c r="V198" i="49"/>
  <c r="V199" i="49"/>
  <c r="V200" i="49"/>
  <c r="V201" i="49"/>
  <c r="V202" i="49"/>
  <c r="V203" i="49"/>
  <c r="V204" i="49"/>
  <c r="V205" i="49"/>
  <c r="V206" i="49"/>
  <c r="V208" i="49"/>
  <c r="V209" i="49"/>
  <c r="V210" i="49"/>
  <c r="V211" i="49"/>
  <c r="V212" i="49"/>
  <c r="V213" i="49"/>
  <c r="V214" i="49"/>
  <c r="V215" i="49"/>
  <c r="V216" i="49"/>
  <c r="V217" i="49"/>
  <c r="V218" i="49"/>
  <c r="V219" i="49"/>
  <c r="V221" i="49"/>
  <c r="V222" i="49"/>
  <c r="V223" i="49"/>
  <c r="V224" i="49"/>
  <c r="V225" i="49"/>
  <c r="V226" i="49"/>
  <c r="V227" i="49"/>
  <c r="V228" i="49"/>
  <c r="V229" i="49"/>
  <c r="V230" i="49"/>
  <c r="V231" i="49"/>
  <c r="V232" i="49"/>
  <c r="V234" i="49"/>
  <c r="V235" i="49"/>
  <c r="V236" i="49"/>
  <c r="V237" i="49"/>
  <c r="V238" i="49"/>
  <c r="V239" i="49"/>
  <c r="V240" i="49"/>
  <c r="V241" i="49"/>
  <c r="V242" i="49"/>
  <c r="V243" i="49"/>
  <c r="V244" i="49"/>
  <c r="V245" i="49"/>
  <c r="V247" i="49"/>
  <c r="V248" i="49"/>
  <c r="V249" i="49"/>
  <c r="V250" i="49"/>
  <c r="V251" i="49"/>
  <c r="V252" i="49"/>
  <c r="V253" i="49"/>
  <c r="V254" i="49"/>
  <c r="V255" i="49"/>
  <c r="V256" i="49"/>
  <c r="V257" i="49"/>
  <c r="V258" i="49"/>
  <c r="V260" i="49"/>
  <c r="V261" i="49"/>
  <c r="V262" i="49"/>
  <c r="V271" i="49"/>
  <c r="V77" i="49"/>
  <c r="V78" i="49"/>
  <c r="V79" i="49"/>
  <c r="V80" i="49"/>
  <c r="V81" i="49"/>
  <c r="V82" i="49"/>
  <c r="V83" i="49"/>
  <c r="V84" i="49"/>
  <c r="V85" i="49"/>
  <c r="V86" i="49"/>
  <c r="V87" i="49"/>
  <c r="V88" i="49"/>
  <c r="V64" i="49"/>
  <c r="V65" i="49"/>
  <c r="V66" i="49"/>
  <c r="V67" i="49"/>
  <c r="V68" i="49"/>
  <c r="V69" i="49"/>
  <c r="V70" i="49"/>
  <c r="V71" i="49"/>
  <c r="V72" i="49"/>
  <c r="V73" i="49"/>
  <c r="V74" i="49"/>
  <c r="V75" i="49"/>
  <c r="V51" i="49"/>
  <c r="V52" i="49"/>
  <c r="V53" i="49"/>
  <c r="V54" i="49"/>
  <c r="V55" i="49"/>
  <c r="V56" i="49"/>
  <c r="V57" i="49"/>
  <c r="V58" i="49"/>
  <c r="V59" i="49"/>
  <c r="V60" i="49"/>
  <c r="V61" i="49"/>
  <c r="V62" i="49"/>
  <c r="V41" i="49"/>
  <c r="V42" i="49"/>
  <c r="V43" i="49"/>
  <c r="V44" i="49"/>
  <c r="V45" i="49"/>
  <c r="V46" i="49"/>
  <c r="V47" i="49"/>
  <c r="V48" i="49"/>
  <c r="V49" i="49"/>
  <c r="V33" i="49"/>
  <c r="V34" i="49"/>
  <c r="V35" i="49"/>
  <c r="V36" i="49"/>
  <c r="V15" i="49"/>
  <c r="V16" i="49"/>
  <c r="V17" i="49"/>
  <c r="V18" i="49"/>
  <c r="V19" i="49"/>
  <c r="V20" i="49"/>
  <c r="V21" i="49"/>
  <c r="V22" i="49"/>
  <c r="V23" i="49"/>
  <c r="V90" i="49"/>
  <c r="V91" i="49"/>
  <c r="V92" i="49"/>
  <c r="V93" i="49"/>
  <c r="V94" i="49"/>
  <c r="V95" i="49"/>
  <c r="V96" i="49"/>
  <c r="V97" i="49"/>
  <c r="V98" i="49"/>
  <c r="V99" i="49"/>
  <c r="V100" i="49"/>
  <c r="V101" i="49"/>
  <c r="V103" i="49"/>
  <c r="V104" i="49"/>
  <c r="V105" i="49"/>
  <c r="V106" i="49"/>
  <c r="V107" i="49"/>
  <c r="V108" i="49"/>
  <c r="V109" i="49"/>
  <c r="V110" i="49"/>
  <c r="V111" i="49"/>
  <c r="V112" i="49"/>
  <c r="V113" i="49"/>
  <c r="V114" i="49"/>
  <c r="V116" i="49"/>
  <c r="V117" i="49"/>
  <c r="V118" i="49"/>
  <c r="V119" i="49"/>
  <c r="V120" i="49"/>
  <c r="V121" i="49"/>
  <c r="V122" i="49"/>
  <c r="V123" i="49"/>
  <c r="V124" i="49"/>
  <c r="V125" i="49"/>
  <c r="V126" i="49"/>
  <c r="V127" i="49"/>
  <c r="V129" i="49"/>
  <c r="V130" i="49"/>
  <c r="V131" i="49"/>
  <c r="V132" i="49"/>
  <c r="V133" i="49"/>
  <c r="V134" i="49"/>
  <c r="V135" i="49"/>
  <c r="V136" i="49"/>
  <c r="V137" i="49"/>
  <c r="V138" i="49"/>
  <c r="V139" i="49"/>
  <c r="V140" i="49"/>
  <c r="AE247" i="49"/>
  <c r="AE248" i="49"/>
  <c r="AE249" i="49"/>
  <c r="AE250" i="49"/>
  <c r="AE251" i="49"/>
  <c r="AE252" i="49"/>
  <c r="AE253" i="49"/>
  <c r="AE254" i="49"/>
  <c r="AE255" i="49"/>
  <c r="AE256" i="49"/>
  <c r="AE257" i="49"/>
  <c r="AE258" i="49"/>
  <c r="AE260" i="49"/>
  <c r="AE261" i="49"/>
  <c r="AE262" i="49"/>
  <c r="AE271" i="49"/>
  <c r="AE90" i="49"/>
  <c r="AE91" i="49"/>
  <c r="AE92" i="49"/>
  <c r="AE93" i="49"/>
  <c r="AE94" i="49"/>
  <c r="AE95" i="49"/>
  <c r="AE96" i="49"/>
  <c r="AE97" i="49"/>
  <c r="AE98" i="49"/>
  <c r="AE99" i="49"/>
  <c r="AE100" i="49"/>
  <c r="AE101" i="49"/>
  <c r="AE103" i="49"/>
  <c r="AE104" i="49"/>
  <c r="AE105" i="49"/>
  <c r="AE106" i="49"/>
  <c r="AE107" i="49"/>
  <c r="AE108" i="49"/>
  <c r="AE109" i="49"/>
  <c r="AE110" i="49"/>
  <c r="AE111" i="49"/>
  <c r="AE112" i="49"/>
  <c r="AE113" i="49"/>
  <c r="AE114" i="49"/>
  <c r="AE116" i="49"/>
  <c r="AE117" i="49"/>
  <c r="AE118" i="49"/>
  <c r="AE119" i="49"/>
  <c r="AE120" i="49"/>
  <c r="AE121" i="49"/>
  <c r="AE122" i="49"/>
  <c r="AE123" i="49"/>
  <c r="AE124" i="49"/>
  <c r="AE125" i="49"/>
  <c r="AE126" i="49"/>
  <c r="AE127" i="49"/>
  <c r="AE129" i="49"/>
  <c r="AE130" i="49"/>
  <c r="AE131" i="49"/>
  <c r="AE132" i="49"/>
  <c r="AE133" i="49"/>
  <c r="AE134" i="49"/>
  <c r="AE135" i="49"/>
  <c r="AE136" i="49"/>
  <c r="AE137" i="49"/>
  <c r="AE138" i="49"/>
  <c r="AE139" i="49"/>
  <c r="AE140" i="49"/>
  <c r="E273" i="49"/>
  <c r="AF260" i="49"/>
  <c r="AF261" i="49"/>
  <c r="AF262" i="49"/>
  <c r="AF271" i="49"/>
  <c r="U271" i="49"/>
  <c r="U262" i="49"/>
  <c r="U261" i="49"/>
  <c r="U260" i="49"/>
  <c r="AF247" i="49"/>
  <c r="AF248" i="49"/>
  <c r="AF249" i="49"/>
  <c r="AF250" i="49"/>
  <c r="AF251" i="49"/>
  <c r="AF252" i="49"/>
  <c r="AF253" i="49"/>
  <c r="AF254" i="49"/>
  <c r="AF255" i="49"/>
  <c r="AF256" i="49"/>
  <c r="AF257" i="49"/>
  <c r="AF258" i="49"/>
  <c r="U258" i="49"/>
  <c r="U257" i="49"/>
  <c r="U256" i="49"/>
  <c r="U255" i="49"/>
  <c r="U254" i="49"/>
  <c r="U253" i="49"/>
  <c r="U252" i="49"/>
  <c r="U251" i="49"/>
  <c r="U250" i="49"/>
  <c r="U249" i="49"/>
  <c r="U248" i="49"/>
  <c r="U247" i="49"/>
  <c r="U245" i="49"/>
  <c r="U244" i="49"/>
  <c r="U243" i="49"/>
  <c r="U242" i="49"/>
  <c r="U241" i="49"/>
  <c r="U240" i="49"/>
  <c r="U239" i="49"/>
  <c r="U238" i="49"/>
  <c r="U237" i="49"/>
  <c r="U236" i="49"/>
  <c r="U235" i="49"/>
  <c r="U234" i="49"/>
  <c r="U232" i="49"/>
  <c r="U231" i="49"/>
  <c r="U230" i="49"/>
  <c r="U229" i="49"/>
  <c r="U228" i="49"/>
  <c r="U227" i="49"/>
  <c r="U226" i="49"/>
  <c r="U225" i="49"/>
  <c r="U224" i="49"/>
  <c r="U223" i="49"/>
  <c r="U222" i="49"/>
  <c r="U221" i="49"/>
  <c r="U219" i="49"/>
  <c r="U218" i="49"/>
  <c r="U217" i="49"/>
  <c r="U216" i="49"/>
  <c r="U215" i="49"/>
  <c r="U214" i="49"/>
  <c r="U213" i="49"/>
  <c r="U212" i="49"/>
  <c r="U211" i="49"/>
  <c r="U210" i="49"/>
  <c r="U209" i="49"/>
  <c r="U208" i="49"/>
  <c r="U206" i="49"/>
  <c r="U205" i="49"/>
  <c r="U204" i="49"/>
  <c r="U203" i="49"/>
  <c r="U202" i="49"/>
  <c r="U201" i="49"/>
  <c r="U200" i="49"/>
  <c r="U199" i="49"/>
  <c r="U198" i="49"/>
  <c r="U197" i="49"/>
  <c r="U196" i="49"/>
  <c r="U195" i="49"/>
  <c r="U193" i="49"/>
  <c r="U192" i="49"/>
  <c r="U191" i="49"/>
  <c r="U190" i="49"/>
  <c r="U189" i="49"/>
  <c r="U188" i="49"/>
  <c r="U187" i="49"/>
  <c r="U186" i="49"/>
  <c r="U185" i="49"/>
  <c r="U184" i="49"/>
  <c r="U183" i="49"/>
  <c r="U182" i="49"/>
  <c r="U180" i="49"/>
  <c r="U179" i="49"/>
  <c r="U178" i="49"/>
  <c r="U177" i="49"/>
  <c r="U176" i="49"/>
  <c r="U175" i="49"/>
  <c r="U174" i="49"/>
  <c r="U173" i="49"/>
  <c r="U172" i="49"/>
  <c r="U171" i="49"/>
  <c r="U170" i="49"/>
  <c r="U169" i="49"/>
  <c r="U167" i="49"/>
  <c r="U166" i="49"/>
  <c r="U165" i="49"/>
  <c r="U164" i="49"/>
  <c r="U163" i="49"/>
  <c r="U162" i="49"/>
  <c r="U161" i="49"/>
  <c r="U160" i="49"/>
  <c r="U159" i="49"/>
  <c r="U158" i="49"/>
  <c r="U157" i="49"/>
  <c r="U156" i="49"/>
  <c r="U154" i="49"/>
  <c r="U153" i="49"/>
  <c r="U152" i="49"/>
  <c r="U151" i="49"/>
  <c r="U150" i="49"/>
  <c r="U149" i="49"/>
  <c r="U148" i="49"/>
  <c r="U147" i="49"/>
  <c r="U146" i="49"/>
  <c r="U145" i="49"/>
  <c r="U144" i="49"/>
  <c r="U143" i="49"/>
  <c r="AF15" i="49"/>
  <c r="AF16" i="49"/>
  <c r="AF17" i="49"/>
  <c r="AF18" i="49"/>
  <c r="AF19" i="49"/>
  <c r="AF20" i="49"/>
  <c r="AF21" i="49"/>
  <c r="AF22" i="49"/>
  <c r="AF23" i="49"/>
  <c r="AF33" i="49"/>
  <c r="AF34" i="49"/>
  <c r="AF35" i="49"/>
  <c r="AF36" i="49"/>
  <c r="AF42" i="49"/>
  <c r="AF43" i="49"/>
  <c r="AF44" i="49"/>
  <c r="AF45" i="49"/>
  <c r="AF46" i="49"/>
  <c r="AF47" i="49"/>
  <c r="AF48" i="49"/>
  <c r="AF49" i="49"/>
  <c r="AF51" i="49"/>
  <c r="AF52" i="49"/>
  <c r="AF53" i="49"/>
  <c r="AF54" i="49"/>
  <c r="AF55" i="49"/>
  <c r="AF56" i="49"/>
  <c r="AF57" i="49"/>
  <c r="AF58" i="49"/>
  <c r="AF59" i="49"/>
  <c r="AF60" i="49"/>
  <c r="AF61" i="49"/>
  <c r="AF62" i="49"/>
  <c r="AF64" i="49"/>
  <c r="AF65" i="49"/>
  <c r="AF66" i="49"/>
  <c r="AF67" i="49"/>
  <c r="AF68" i="49"/>
  <c r="AF69" i="49"/>
  <c r="AF70" i="49"/>
  <c r="AF71" i="49"/>
  <c r="AF72" i="49"/>
  <c r="AF73" i="49"/>
  <c r="AF74" i="49"/>
  <c r="AF75" i="49"/>
  <c r="E142" i="49"/>
  <c r="AF129" i="49"/>
  <c r="AF130" i="49"/>
  <c r="AF131" i="49"/>
  <c r="AF132" i="49"/>
  <c r="AF133" i="49"/>
  <c r="AF134" i="49"/>
  <c r="AF135" i="49"/>
  <c r="AF136" i="49"/>
  <c r="AF137" i="49"/>
  <c r="AF138" i="49"/>
  <c r="AF139" i="49"/>
  <c r="AF140" i="49"/>
  <c r="U140" i="49"/>
  <c r="U139" i="49"/>
  <c r="U138" i="49"/>
  <c r="U137" i="49"/>
  <c r="U136" i="49"/>
  <c r="U135" i="49"/>
  <c r="U134" i="49"/>
  <c r="U133" i="49"/>
  <c r="U132" i="49"/>
  <c r="U131" i="49"/>
  <c r="U130" i="49"/>
  <c r="U129" i="49"/>
  <c r="AF116" i="49"/>
  <c r="AF117" i="49"/>
  <c r="AF118" i="49"/>
  <c r="AF119" i="49"/>
  <c r="AF120" i="49"/>
  <c r="AF121" i="49"/>
  <c r="AF122" i="49"/>
  <c r="AF123" i="49"/>
  <c r="AF124" i="49"/>
  <c r="AF125" i="49"/>
  <c r="AF126" i="49"/>
  <c r="AF127" i="49"/>
  <c r="U127" i="49"/>
  <c r="U126" i="49"/>
  <c r="U125" i="49"/>
  <c r="U124" i="49"/>
  <c r="U123" i="49"/>
  <c r="U122" i="49"/>
  <c r="U121" i="49"/>
  <c r="U120" i="49"/>
  <c r="U119" i="49"/>
  <c r="U118" i="49"/>
  <c r="U117" i="49"/>
  <c r="U116" i="49"/>
  <c r="AF103" i="49"/>
  <c r="AF104" i="49"/>
  <c r="AF105" i="49"/>
  <c r="AF106" i="49"/>
  <c r="AF107" i="49"/>
  <c r="AF108" i="49"/>
  <c r="AF109" i="49"/>
  <c r="AF110" i="49"/>
  <c r="AF111" i="49"/>
  <c r="AF112" i="49"/>
  <c r="AF113" i="49"/>
  <c r="AF114" i="49"/>
  <c r="U114" i="49"/>
  <c r="U113" i="49"/>
  <c r="U112" i="49"/>
  <c r="U111" i="49"/>
  <c r="U110" i="49"/>
  <c r="U109" i="49"/>
  <c r="U108" i="49"/>
  <c r="U107" i="49"/>
  <c r="U106" i="49"/>
  <c r="U105" i="49"/>
  <c r="U104" i="49"/>
  <c r="U103" i="49"/>
  <c r="AF90" i="49"/>
  <c r="AF91" i="49"/>
  <c r="AF92" i="49"/>
  <c r="AF93" i="49"/>
  <c r="AF94" i="49"/>
  <c r="AF95" i="49"/>
  <c r="AF96" i="49"/>
  <c r="AF97" i="49"/>
  <c r="AF98" i="49"/>
  <c r="AF99" i="49"/>
  <c r="AF100" i="49"/>
  <c r="AF101" i="49"/>
  <c r="U101" i="49"/>
  <c r="U100" i="49"/>
  <c r="U99" i="49"/>
  <c r="U98" i="49"/>
  <c r="U97" i="49"/>
  <c r="U96" i="49"/>
  <c r="U95" i="49"/>
  <c r="U94" i="49"/>
  <c r="U93" i="49"/>
  <c r="U92" i="49"/>
  <c r="U91" i="49"/>
  <c r="U90" i="49"/>
  <c r="AF77" i="49"/>
  <c r="AF78" i="49"/>
  <c r="AF79" i="49"/>
  <c r="AF80" i="49"/>
  <c r="AF81" i="49"/>
  <c r="AF82" i="49"/>
  <c r="AF83" i="49"/>
  <c r="AF84" i="49"/>
  <c r="AF85" i="49"/>
  <c r="AF86" i="49"/>
  <c r="AF87" i="49"/>
  <c r="AF88" i="49"/>
  <c r="U88" i="49"/>
  <c r="U87" i="49"/>
  <c r="U86" i="49"/>
  <c r="U85" i="49"/>
  <c r="U84" i="49"/>
  <c r="U83" i="49"/>
  <c r="U82" i="49"/>
  <c r="U81" i="49"/>
  <c r="U80" i="49"/>
  <c r="U79" i="49"/>
  <c r="U78" i="49"/>
  <c r="U77" i="49"/>
  <c r="U75" i="49"/>
  <c r="U74" i="49"/>
  <c r="U73" i="49"/>
  <c r="U72" i="49"/>
  <c r="U71" i="49"/>
  <c r="U70" i="49"/>
  <c r="U69" i="49"/>
  <c r="U68" i="49"/>
  <c r="U67" i="49"/>
  <c r="U66" i="49"/>
  <c r="U65" i="49"/>
  <c r="U64" i="49"/>
  <c r="U62" i="49"/>
  <c r="U61" i="49"/>
  <c r="U60" i="49"/>
  <c r="U59" i="49"/>
  <c r="U58" i="49"/>
  <c r="U57" i="49"/>
  <c r="U56" i="49"/>
  <c r="U55" i="49"/>
  <c r="U54" i="49"/>
  <c r="U53" i="49"/>
  <c r="U52" i="49"/>
  <c r="U51" i="49"/>
  <c r="U49" i="49"/>
  <c r="U48" i="49"/>
  <c r="U47" i="49"/>
  <c r="U46" i="49"/>
  <c r="U45" i="49"/>
  <c r="U44" i="49"/>
  <c r="U43" i="49"/>
  <c r="U42" i="49"/>
  <c r="U41" i="49"/>
  <c r="U36" i="49"/>
  <c r="U35" i="49"/>
  <c r="U34" i="49"/>
  <c r="U33" i="49"/>
  <c r="U23" i="49"/>
  <c r="U22" i="49"/>
  <c r="U21" i="49"/>
  <c r="U20" i="49"/>
  <c r="U19" i="49"/>
  <c r="U18" i="49"/>
  <c r="U17" i="49"/>
  <c r="U16" i="49"/>
  <c r="U15" i="49"/>
  <c r="U7" i="49"/>
  <c r="W7" i="49" s="1"/>
  <c r="AG8" i="49" s="1"/>
  <c r="AF8" i="49"/>
  <c r="AE8" i="49"/>
  <c r="U6" i="49"/>
  <c r="X6" i="49" s="1"/>
  <c r="AH7" i="49" s="1"/>
  <c r="W6" i="49"/>
  <c r="AG7" i="49" s="1"/>
  <c r="AF7" i="49"/>
  <c r="AE7" i="49"/>
  <c r="U5" i="49"/>
  <c r="X5" i="49" s="1"/>
  <c r="AH6" i="49" s="1"/>
  <c r="W5" i="49"/>
  <c r="AG6" i="49" s="1"/>
  <c r="AF6" i="49"/>
  <c r="AE6" i="49"/>
  <c r="U4" i="49"/>
  <c r="X4" i="49" s="1"/>
  <c r="AH5" i="49" s="1"/>
  <c r="AF5" i="49"/>
  <c r="AE5" i="49"/>
  <c r="U3" i="49"/>
  <c r="AF4" i="49"/>
  <c r="AE4" i="49"/>
  <c r="I4" i="49"/>
  <c r="AG3" i="49"/>
  <c r="AE3" i="49"/>
  <c r="AF143" i="48"/>
  <c r="AE143" i="48" s="1"/>
  <c r="AF144" i="48"/>
  <c r="AF145" i="48"/>
  <c r="AF146" i="48"/>
  <c r="AF147" i="48"/>
  <c r="AF148" i="48"/>
  <c r="AF149" i="48"/>
  <c r="AF150" i="48"/>
  <c r="AF151" i="48"/>
  <c r="AF152" i="48"/>
  <c r="AF153" i="48"/>
  <c r="AF154" i="48"/>
  <c r="AF156" i="48"/>
  <c r="AF157" i="48"/>
  <c r="AF158" i="48"/>
  <c r="AF159" i="48"/>
  <c r="AF160" i="48"/>
  <c r="AF161" i="48"/>
  <c r="AF162" i="48"/>
  <c r="AF163" i="48"/>
  <c r="AF164" i="48"/>
  <c r="AF165" i="48"/>
  <c r="AF166" i="48"/>
  <c r="AF167" i="48"/>
  <c r="AF169" i="48"/>
  <c r="AF170" i="48"/>
  <c r="AF171" i="48"/>
  <c r="AF172" i="48"/>
  <c r="AF173" i="48"/>
  <c r="AF174" i="48"/>
  <c r="AF175" i="48"/>
  <c r="AF176" i="48"/>
  <c r="AF177" i="48"/>
  <c r="AF178" i="48"/>
  <c r="AF179" i="48"/>
  <c r="AF180" i="48"/>
  <c r="AF182" i="48"/>
  <c r="AF183" i="48"/>
  <c r="AF184" i="48"/>
  <c r="AF185" i="48"/>
  <c r="AF186" i="48"/>
  <c r="AF187" i="48"/>
  <c r="AF188" i="48"/>
  <c r="AF189" i="48"/>
  <c r="AF190" i="48"/>
  <c r="AF191" i="48"/>
  <c r="AF192" i="48"/>
  <c r="AF193" i="48"/>
  <c r="AF195" i="48"/>
  <c r="AF196" i="48"/>
  <c r="AF197" i="48"/>
  <c r="AF198" i="48"/>
  <c r="AF199" i="48"/>
  <c r="AF200" i="48"/>
  <c r="AF201" i="48"/>
  <c r="AF202" i="48"/>
  <c r="AF203" i="48"/>
  <c r="AF204" i="48"/>
  <c r="AF205" i="48"/>
  <c r="AF206" i="48"/>
  <c r="AF208" i="48"/>
  <c r="AF209" i="48"/>
  <c r="AF210" i="48"/>
  <c r="AF211" i="48"/>
  <c r="AF212" i="48"/>
  <c r="AF213" i="48"/>
  <c r="AF214" i="48"/>
  <c r="AF215" i="48"/>
  <c r="AF216" i="48"/>
  <c r="AF217" i="48"/>
  <c r="AF218" i="48"/>
  <c r="AF219" i="48"/>
  <c r="AF221" i="48"/>
  <c r="AF222" i="48"/>
  <c r="AF223" i="48"/>
  <c r="AF224" i="48"/>
  <c r="AF225" i="48"/>
  <c r="AF226" i="48"/>
  <c r="AF227" i="48"/>
  <c r="AF228" i="48"/>
  <c r="AF229" i="48"/>
  <c r="AF230" i="48"/>
  <c r="AF231" i="48"/>
  <c r="AF232" i="48"/>
  <c r="AF234" i="48"/>
  <c r="AF235" i="48"/>
  <c r="AF236" i="48"/>
  <c r="AF237" i="48"/>
  <c r="AF238" i="48"/>
  <c r="AF239" i="48"/>
  <c r="AF240" i="48"/>
  <c r="AF241" i="48"/>
  <c r="AF242" i="48"/>
  <c r="AF243" i="48"/>
  <c r="AF244" i="48"/>
  <c r="AF245" i="48"/>
  <c r="AE144" i="48"/>
  <c r="AE145" i="48"/>
  <c r="AE146" i="48"/>
  <c r="AE147" i="48"/>
  <c r="AE148" i="48"/>
  <c r="AE149" i="48"/>
  <c r="AE150" i="48"/>
  <c r="AE151" i="48"/>
  <c r="AE152" i="48"/>
  <c r="AE153" i="48"/>
  <c r="AE154" i="48"/>
  <c r="AE156" i="48"/>
  <c r="AE157" i="48"/>
  <c r="AE158" i="48"/>
  <c r="AE159" i="48"/>
  <c r="AE160" i="48"/>
  <c r="AE161" i="48"/>
  <c r="AE162" i="48"/>
  <c r="AE163" i="48"/>
  <c r="AE164" i="48"/>
  <c r="AE165" i="48"/>
  <c r="AE166" i="48"/>
  <c r="AE167" i="48"/>
  <c r="AE169" i="48"/>
  <c r="AE170" i="48"/>
  <c r="AE171" i="48"/>
  <c r="AE172" i="48"/>
  <c r="AE173" i="48"/>
  <c r="AE174" i="48"/>
  <c r="AE175" i="48"/>
  <c r="AE176" i="48"/>
  <c r="AE177" i="48"/>
  <c r="AE178" i="48"/>
  <c r="AE179" i="48"/>
  <c r="AE180" i="48"/>
  <c r="AE182" i="48"/>
  <c r="AE183" i="48"/>
  <c r="AE184" i="48"/>
  <c r="AE185" i="48"/>
  <c r="AE186" i="48"/>
  <c r="AE187" i="48"/>
  <c r="AE188" i="48"/>
  <c r="AE189" i="48"/>
  <c r="AE190" i="48"/>
  <c r="AE191" i="48"/>
  <c r="AE192" i="48"/>
  <c r="AE193" i="48"/>
  <c r="AE195" i="48"/>
  <c r="AE196" i="48"/>
  <c r="AE197" i="48"/>
  <c r="AE198" i="48"/>
  <c r="AE199" i="48"/>
  <c r="AE200" i="48"/>
  <c r="AE201" i="48"/>
  <c r="AE202" i="48"/>
  <c r="AE203" i="48"/>
  <c r="AE204" i="48"/>
  <c r="AE205" i="48"/>
  <c r="AE206" i="48"/>
  <c r="AE208" i="48"/>
  <c r="AE209" i="48"/>
  <c r="AE210" i="48"/>
  <c r="AE211" i="48"/>
  <c r="AE212" i="48"/>
  <c r="AE213" i="48"/>
  <c r="AE214" i="48"/>
  <c r="AE215" i="48"/>
  <c r="AE216" i="48"/>
  <c r="AE217" i="48"/>
  <c r="AE218" i="48"/>
  <c r="AE219" i="48"/>
  <c r="AE221" i="48"/>
  <c r="AE222" i="48"/>
  <c r="AE223" i="48"/>
  <c r="AE224" i="48"/>
  <c r="AE225" i="48"/>
  <c r="AE226" i="48"/>
  <c r="AE227" i="48"/>
  <c r="AE228" i="48"/>
  <c r="AE229" i="48"/>
  <c r="AE230" i="48"/>
  <c r="AE231" i="48"/>
  <c r="AE232" i="48"/>
  <c r="AE234" i="48"/>
  <c r="AE235" i="48"/>
  <c r="AE236" i="48"/>
  <c r="AE237" i="48"/>
  <c r="AE238" i="48"/>
  <c r="AE239" i="48"/>
  <c r="AE240" i="48"/>
  <c r="AE241" i="48"/>
  <c r="AE242" i="48"/>
  <c r="AE243" i="48"/>
  <c r="AE244" i="48"/>
  <c r="AE245" i="48"/>
  <c r="AF12" i="48"/>
  <c r="AE12" i="48" s="1"/>
  <c r="AF13" i="48"/>
  <c r="AE13" i="48" s="1"/>
  <c r="AF14" i="48"/>
  <c r="AE14" i="48" s="1"/>
  <c r="AF15" i="48"/>
  <c r="AE15" i="48" s="1"/>
  <c r="AE16" i="48"/>
  <c r="AE17" i="48"/>
  <c r="AE18" i="48"/>
  <c r="AE19" i="48"/>
  <c r="AE20" i="48"/>
  <c r="AE21" i="48"/>
  <c r="AE22" i="48"/>
  <c r="AE23" i="48"/>
  <c r="AF25" i="48"/>
  <c r="AE25" i="48"/>
  <c r="AF26" i="48"/>
  <c r="AE26" i="48" s="1"/>
  <c r="AF27" i="48"/>
  <c r="AE27" i="48" s="1"/>
  <c r="AF28" i="48"/>
  <c r="AE28" i="48" s="1"/>
  <c r="AE29" i="48"/>
  <c r="AE30" i="48"/>
  <c r="AE31" i="48"/>
  <c r="AE32" i="48"/>
  <c r="AE33" i="48"/>
  <c r="AE34" i="48"/>
  <c r="AE35" i="48"/>
  <c r="AE36" i="48"/>
  <c r="AF38" i="48"/>
  <c r="AE38" i="48" s="1"/>
  <c r="AF39" i="48"/>
  <c r="AE39" i="48"/>
  <c r="AF40" i="48"/>
  <c r="AE40" i="48" s="1"/>
  <c r="AF41" i="48"/>
  <c r="AE41" i="48" s="1"/>
  <c r="AE43" i="48"/>
  <c r="AE44" i="48"/>
  <c r="AE45" i="48"/>
  <c r="AE46" i="48"/>
  <c r="AE47" i="48"/>
  <c r="AE48" i="48"/>
  <c r="AE49" i="48"/>
  <c r="AE51" i="48"/>
  <c r="AE52" i="48"/>
  <c r="AE53" i="48"/>
  <c r="AE54" i="48"/>
  <c r="AE55" i="48"/>
  <c r="AE56" i="48"/>
  <c r="AE57" i="48"/>
  <c r="AE58" i="48"/>
  <c r="AE59" i="48"/>
  <c r="AE60" i="48"/>
  <c r="AE61" i="48"/>
  <c r="AE62" i="48"/>
  <c r="AE64" i="48"/>
  <c r="AE65" i="48"/>
  <c r="AE66" i="48"/>
  <c r="AE67" i="48"/>
  <c r="AE68" i="48"/>
  <c r="AE69" i="48"/>
  <c r="AE70" i="48"/>
  <c r="AE71" i="48"/>
  <c r="AE72" i="48"/>
  <c r="AE73" i="48"/>
  <c r="AE74" i="48"/>
  <c r="AE75" i="48"/>
  <c r="AE77" i="48"/>
  <c r="AE78" i="48"/>
  <c r="AE79" i="48"/>
  <c r="AE80" i="48"/>
  <c r="AE81" i="48"/>
  <c r="AE82" i="48"/>
  <c r="AE83" i="48"/>
  <c r="AE84" i="48"/>
  <c r="AE85" i="48"/>
  <c r="AE86" i="48"/>
  <c r="AE87" i="48"/>
  <c r="AE88" i="48"/>
  <c r="U143" i="48"/>
  <c r="V143" i="48"/>
  <c r="Y143" i="48"/>
  <c r="V144" i="48"/>
  <c r="Y144" i="48"/>
  <c r="V145" i="48"/>
  <c r="Y145" i="48"/>
  <c r="Y146" i="48"/>
  <c r="Y147" i="48"/>
  <c r="Y148" i="48"/>
  <c r="Y149" i="48"/>
  <c r="Y150" i="48"/>
  <c r="Y151" i="48"/>
  <c r="Y152" i="48"/>
  <c r="Y153" i="48"/>
  <c r="Y154" i="48"/>
  <c r="Y156" i="48"/>
  <c r="Y157" i="48"/>
  <c r="Y158" i="48"/>
  <c r="Y159" i="48"/>
  <c r="Y160" i="48"/>
  <c r="Y161" i="48"/>
  <c r="Y162" i="48"/>
  <c r="Y163" i="48"/>
  <c r="Y164" i="48"/>
  <c r="Y165" i="48"/>
  <c r="Y166" i="48"/>
  <c r="Y167" i="48"/>
  <c r="Y169" i="48"/>
  <c r="Y170" i="48"/>
  <c r="Y171" i="48"/>
  <c r="Y172" i="48"/>
  <c r="Y173" i="48"/>
  <c r="Y174" i="48"/>
  <c r="Y175" i="48"/>
  <c r="Y176" i="48"/>
  <c r="Y177" i="48"/>
  <c r="Y178" i="48"/>
  <c r="Y179" i="48"/>
  <c r="Y180" i="48"/>
  <c r="Y182" i="48"/>
  <c r="Y183" i="48"/>
  <c r="Y184" i="48"/>
  <c r="Y185" i="48"/>
  <c r="Y186" i="48"/>
  <c r="Y187" i="48"/>
  <c r="Y188" i="48"/>
  <c r="Y189" i="48"/>
  <c r="Y190" i="48"/>
  <c r="Y191" i="48"/>
  <c r="Y192" i="48"/>
  <c r="Y193" i="48"/>
  <c r="Y195" i="48"/>
  <c r="Y196" i="48"/>
  <c r="Y197" i="48"/>
  <c r="Y198" i="48"/>
  <c r="Y199" i="48"/>
  <c r="Y200" i="48"/>
  <c r="Y201" i="48"/>
  <c r="Y202" i="48"/>
  <c r="Y203" i="48"/>
  <c r="Y204" i="48"/>
  <c r="Y205" i="48"/>
  <c r="Y206" i="48"/>
  <c r="Y208" i="48"/>
  <c r="Y209" i="48"/>
  <c r="Y210" i="48"/>
  <c r="Y211" i="48"/>
  <c r="Y212" i="48"/>
  <c r="Y213" i="48"/>
  <c r="Y214" i="48"/>
  <c r="Y215" i="48"/>
  <c r="Y216" i="48"/>
  <c r="Y217" i="48"/>
  <c r="Y218" i="48"/>
  <c r="Y219" i="48"/>
  <c r="Y221" i="48"/>
  <c r="Y222" i="48"/>
  <c r="Y223" i="48"/>
  <c r="Y224" i="48"/>
  <c r="Y225" i="48"/>
  <c r="Y226" i="48"/>
  <c r="Y227" i="48"/>
  <c r="Y228" i="48"/>
  <c r="Y229" i="48"/>
  <c r="Y230" i="48"/>
  <c r="Y231" i="48"/>
  <c r="Y232" i="48"/>
  <c r="Y234" i="48"/>
  <c r="Y235" i="48"/>
  <c r="Y236" i="48"/>
  <c r="Y237" i="48"/>
  <c r="Y238" i="48"/>
  <c r="Y239" i="48"/>
  <c r="Y240" i="48"/>
  <c r="Y241" i="48"/>
  <c r="Y242" i="48"/>
  <c r="Y243" i="48"/>
  <c r="Y244" i="48"/>
  <c r="Y245" i="48"/>
  <c r="Y247" i="48"/>
  <c r="Y248" i="48"/>
  <c r="Y249" i="48"/>
  <c r="Y250" i="48"/>
  <c r="Y251" i="48"/>
  <c r="Y252" i="48"/>
  <c r="Y253" i="48"/>
  <c r="Y254" i="48"/>
  <c r="Y255" i="48"/>
  <c r="Y256" i="48"/>
  <c r="Y257" i="48"/>
  <c r="Y258" i="48"/>
  <c r="Y260" i="48"/>
  <c r="Y261" i="48"/>
  <c r="Y262" i="48"/>
  <c r="Y271" i="48"/>
  <c r="Y77" i="48"/>
  <c r="Y78" i="48"/>
  <c r="Y79" i="48"/>
  <c r="Y80" i="48"/>
  <c r="Y81" i="48"/>
  <c r="Y82" i="48"/>
  <c r="Y83" i="48"/>
  <c r="Y84" i="48"/>
  <c r="Y85" i="48"/>
  <c r="Y86" i="48"/>
  <c r="Y87" i="48"/>
  <c r="Y88" i="48"/>
  <c r="Y64" i="48"/>
  <c r="Y65" i="48"/>
  <c r="Y66" i="48"/>
  <c r="Y67" i="48"/>
  <c r="Y68" i="48"/>
  <c r="Y69" i="48"/>
  <c r="Y70" i="48"/>
  <c r="Y71" i="48"/>
  <c r="Y72" i="48"/>
  <c r="Y73" i="48"/>
  <c r="Y74" i="48"/>
  <c r="Y75" i="48"/>
  <c r="Y51" i="48"/>
  <c r="Y52" i="48"/>
  <c r="Y53" i="48"/>
  <c r="Y54" i="48"/>
  <c r="Y55" i="48"/>
  <c r="Y56" i="48"/>
  <c r="Y57" i="48"/>
  <c r="Y58" i="48"/>
  <c r="Y59" i="48"/>
  <c r="Y60" i="48"/>
  <c r="Y61" i="48"/>
  <c r="Y62" i="48"/>
  <c r="U38" i="48"/>
  <c r="V38" i="48" s="1"/>
  <c r="Y38" i="48" s="1"/>
  <c r="U39" i="48"/>
  <c r="V39" i="48"/>
  <c r="Y39" i="48"/>
  <c r="U40" i="48"/>
  <c r="V40" i="48" s="1"/>
  <c r="U41" i="48"/>
  <c r="V41" i="48" s="1"/>
  <c r="Y43" i="48"/>
  <c r="Y44" i="48"/>
  <c r="Y45" i="48"/>
  <c r="Y46" i="48"/>
  <c r="Y47" i="48"/>
  <c r="Y48" i="48"/>
  <c r="Y49" i="48"/>
  <c r="U25" i="48"/>
  <c r="V25" i="48" s="1"/>
  <c r="Y25" i="48" s="1"/>
  <c r="U26" i="48"/>
  <c r="V26" i="48" s="1"/>
  <c r="U27" i="48"/>
  <c r="V27" i="48" s="1"/>
  <c r="U28" i="48"/>
  <c r="V28" i="48" s="1"/>
  <c r="Y29" i="48"/>
  <c r="Y30" i="48"/>
  <c r="Y31" i="48"/>
  <c r="Y32" i="48"/>
  <c r="Y33" i="48"/>
  <c r="Y34" i="48"/>
  <c r="Y35" i="48"/>
  <c r="Y36" i="48"/>
  <c r="U12" i="48"/>
  <c r="V12" i="48" s="1"/>
  <c r="U13" i="48"/>
  <c r="V13" i="48" s="1"/>
  <c r="U14" i="48"/>
  <c r="V14" i="48" s="1"/>
  <c r="U15" i="48"/>
  <c r="V15" i="48"/>
  <c r="Y15" i="48" s="1"/>
  <c r="Y16" i="48"/>
  <c r="Y17" i="48"/>
  <c r="Y18" i="48"/>
  <c r="Y19" i="48"/>
  <c r="Y20" i="48"/>
  <c r="Y21" i="48"/>
  <c r="Y22" i="48"/>
  <c r="Y23" i="48"/>
  <c r="Y90" i="48"/>
  <c r="Y91" i="48"/>
  <c r="Y92" i="48"/>
  <c r="Y93" i="48"/>
  <c r="Y94" i="48"/>
  <c r="Y95" i="48"/>
  <c r="Y96" i="48"/>
  <c r="Y97" i="48"/>
  <c r="Y98" i="48"/>
  <c r="Y99" i="48"/>
  <c r="Y100" i="48"/>
  <c r="Y101" i="48"/>
  <c r="Y103" i="48"/>
  <c r="Y104" i="48"/>
  <c r="Y105" i="48"/>
  <c r="Y106" i="48"/>
  <c r="Y107" i="48"/>
  <c r="Y108" i="48"/>
  <c r="Y109" i="48"/>
  <c r="Y110" i="48"/>
  <c r="Y111" i="48"/>
  <c r="Y112" i="48"/>
  <c r="Y113" i="48"/>
  <c r="Y114" i="48"/>
  <c r="Y116" i="48"/>
  <c r="Y117" i="48"/>
  <c r="Y118" i="48"/>
  <c r="Y119" i="48"/>
  <c r="Y120" i="48"/>
  <c r="Y121" i="48"/>
  <c r="Y122" i="48"/>
  <c r="Y123" i="48"/>
  <c r="Y124" i="48"/>
  <c r="Y125" i="48"/>
  <c r="Y126" i="48"/>
  <c r="Y127" i="48"/>
  <c r="Y129" i="48"/>
  <c r="Y130" i="48"/>
  <c r="Y131" i="48"/>
  <c r="Y132" i="48"/>
  <c r="Y133" i="48"/>
  <c r="Y134" i="48"/>
  <c r="Y135" i="48"/>
  <c r="Y136" i="48"/>
  <c r="Y137" i="48"/>
  <c r="Y138" i="48"/>
  <c r="Y139" i="48"/>
  <c r="Y140" i="48"/>
  <c r="X143" i="48"/>
  <c r="X144" i="48"/>
  <c r="X145" i="48"/>
  <c r="X146" i="48"/>
  <c r="X147" i="48"/>
  <c r="X148" i="48"/>
  <c r="X149" i="48"/>
  <c r="X150" i="48"/>
  <c r="X151" i="48"/>
  <c r="X152" i="48"/>
  <c r="X153" i="48"/>
  <c r="X154" i="48"/>
  <c r="X156" i="48"/>
  <c r="X157" i="48"/>
  <c r="X158" i="48"/>
  <c r="X159" i="48"/>
  <c r="X160" i="48"/>
  <c r="X161" i="48"/>
  <c r="X162" i="48"/>
  <c r="X163" i="48"/>
  <c r="X164" i="48"/>
  <c r="X165" i="48"/>
  <c r="X166" i="48"/>
  <c r="X167" i="48"/>
  <c r="X169" i="48"/>
  <c r="X170" i="48"/>
  <c r="X171" i="48"/>
  <c r="X172" i="48"/>
  <c r="X173" i="48"/>
  <c r="X174" i="48"/>
  <c r="X175" i="48"/>
  <c r="X176" i="48"/>
  <c r="X177" i="48"/>
  <c r="X178" i="48"/>
  <c r="X179" i="48"/>
  <c r="X180" i="48"/>
  <c r="X182" i="48"/>
  <c r="X183" i="48"/>
  <c r="X184" i="48"/>
  <c r="X185" i="48"/>
  <c r="X186" i="48"/>
  <c r="X187" i="48"/>
  <c r="X188" i="48"/>
  <c r="X189" i="48"/>
  <c r="X190" i="48"/>
  <c r="X191" i="48"/>
  <c r="X192" i="48"/>
  <c r="X193" i="48"/>
  <c r="X195" i="48"/>
  <c r="X196" i="48"/>
  <c r="X197" i="48"/>
  <c r="X198" i="48"/>
  <c r="X199" i="48"/>
  <c r="X200" i="48"/>
  <c r="X201" i="48"/>
  <c r="X202" i="48"/>
  <c r="X203" i="48"/>
  <c r="X204" i="48"/>
  <c r="X205" i="48"/>
  <c r="X206" i="48"/>
  <c r="X208" i="48"/>
  <c r="X209" i="48"/>
  <c r="X210" i="48"/>
  <c r="X211" i="48"/>
  <c r="X212" i="48"/>
  <c r="X213" i="48"/>
  <c r="X214" i="48"/>
  <c r="X215" i="48"/>
  <c r="X216" i="48"/>
  <c r="X217" i="48"/>
  <c r="X218" i="48"/>
  <c r="X219" i="48"/>
  <c r="X221" i="48"/>
  <c r="X222" i="48"/>
  <c r="X223" i="48"/>
  <c r="X224" i="48"/>
  <c r="X225" i="48"/>
  <c r="X226" i="48"/>
  <c r="X227" i="48"/>
  <c r="X228" i="48"/>
  <c r="X229" i="48"/>
  <c r="X230" i="48"/>
  <c r="X231" i="48"/>
  <c r="X232" i="48"/>
  <c r="X234" i="48"/>
  <c r="X235" i="48"/>
  <c r="X236" i="48"/>
  <c r="X237" i="48"/>
  <c r="X238" i="48"/>
  <c r="X239" i="48"/>
  <c r="X240" i="48"/>
  <c r="X241" i="48"/>
  <c r="X242" i="48"/>
  <c r="X243" i="48"/>
  <c r="X244" i="48"/>
  <c r="X245" i="48"/>
  <c r="X247" i="48"/>
  <c r="X248" i="48"/>
  <c r="X249" i="48"/>
  <c r="X250" i="48"/>
  <c r="X251" i="48"/>
  <c r="X252" i="48"/>
  <c r="X253" i="48"/>
  <c r="X254" i="48"/>
  <c r="X255" i="48"/>
  <c r="X256" i="48"/>
  <c r="X257" i="48"/>
  <c r="X258" i="48"/>
  <c r="X260" i="48"/>
  <c r="X261" i="48"/>
  <c r="X262" i="48"/>
  <c r="X271" i="48"/>
  <c r="X77" i="48"/>
  <c r="X78" i="48"/>
  <c r="X79" i="48"/>
  <c r="X80" i="48"/>
  <c r="X81" i="48"/>
  <c r="X82" i="48"/>
  <c r="X83" i="48"/>
  <c r="X84" i="48"/>
  <c r="X85" i="48"/>
  <c r="X86" i="48"/>
  <c r="X87" i="48"/>
  <c r="X88" i="48"/>
  <c r="X64" i="48"/>
  <c r="X65" i="48"/>
  <c r="X66" i="48"/>
  <c r="X67" i="48"/>
  <c r="X68" i="48"/>
  <c r="X69" i="48"/>
  <c r="X70" i="48"/>
  <c r="X71" i="48"/>
  <c r="X72" i="48"/>
  <c r="X73" i="48"/>
  <c r="X74" i="48"/>
  <c r="X75" i="48"/>
  <c r="X51" i="48"/>
  <c r="X52" i="48"/>
  <c r="X53" i="48"/>
  <c r="X54" i="48"/>
  <c r="X55" i="48"/>
  <c r="X56" i="48"/>
  <c r="X57" i="48"/>
  <c r="X58" i="48"/>
  <c r="X59" i="48"/>
  <c r="X60" i="48"/>
  <c r="X61" i="48"/>
  <c r="X62" i="48"/>
  <c r="X39" i="48"/>
  <c r="X43" i="48"/>
  <c r="X44" i="48"/>
  <c r="X45" i="48"/>
  <c r="X46" i="48"/>
  <c r="X47" i="48"/>
  <c r="X48" i="48"/>
  <c r="X49" i="48"/>
  <c r="X29" i="48"/>
  <c r="X30" i="48"/>
  <c r="X31" i="48"/>
  <c r="X32" i="48"/>
  <c r="X33" i="48"/>
  <c r="X34" i="48"/>
  <c r="X35" i="48"/>
  <c r="X36" i="48"/>
  <c r="X16" i="48"/>
  <c r="X17" i="48"/>
  <c r="X18" i="48"/>
  <c r="X19" i="48"/>
  <c r="X20" i="48"/>
  <c r="X21" i="48"/>
  <c r="X22" i="48"/>
  <c r="X23" i="48"/>
  <c r="X90" i="48"/>
  <c r="X91" i="48"/>
  <c r="X92" i="48"/>
  <c r="X93" i="48"/>
  <c r="X94" i="48"/>
  <c r="X95" i="48"/>
  <c r="X96" i="48"/>
  <c r="X97" i="48"/>
  <c r="X98" i="48"/>
  <c r="X99" i="48"/>
  <c r="X100" i="48"/>
  <c r="X101" i="48"/>
  <c r="X103" i="48"/>
  <c r="X104" i="48"/>
  <c r="X105" i="48"/>
  <c r="X106" i="48"/>
  <c r="X107" i="48"/>
  <c r="X108" i="48"/>
  <c r="X109" i="48"/>
  <c r="X110" i="48"/>
  <c r="X111" i="48"/>
  <c r="X112" i="48"/>
  <c r="X113" i="48"/>
  <c r="X114" i="48"/>
  <c r="X116" i="48"/>
  <c r="X117" i="48"/>
  <c r="X118" i="48"/>
  <c r="X119" i="48"/>
  <c r="X120" i="48"/>
  <c r="X121" i="48"/>
  <c r="X122" i="48"/>
  <c r="X123" i="48"/>
  <c r="X124" i="48"/>
  <c r="X125" i="48"/>
  <c r="X126" i="48"/>
  <c r="X127" i="48"/>
  <c r="X129" i="48"/>
  <c r="X130" i="48"/>
  <c r="X131" i="48"/>
  <c r="X132" i="48"/>
  <c r="X133" i="48"/>
  <c r="X134" i="48"/>
  <c r="X135" i="48"/>
  <c r="X136" i="48"/>
  <c r="X137" i="48"/>
  <c r="X138" i="48"/>
  <c r="X139" i="48"/>
  <c r="X140" i="48"/>
  <c r="W155" i="48"/>
  <c r="W168" i="48"/>
  <c r="W181" i="48"/>
  <c r="W194" i="48"/>
  <c r="W207" i="48"/>
  <c r="W220" i="48"/>
  <c r="W233" i="48"/>
  <c r="W246" i="48"/>
  <c r="W259" i="48"/>
  <c r="W272" i="48"/>
  <c r="W89" i="48"/>
  <c r="W76" i="48"/>
  <c r="W63" i="48"/>
  <c r="W50" i="48"/>
  <c r="W37" i="48"/>
  <c r="W24" i="48"/>
  <c r="W102" i="48"/>
  <c r="W115" i="48"/>
  <c r="W128" i="48"/>
  <c r="W141" i="48"/>
  <c r="V146" i="48"/>
  <c r="V147" i="48"/>
  <c r="V148" i="48"/>
  <c r="V149" i="48"/>
  <c r="V150" i="48"/>
  <c r="V151" i="48"/>
  <c r="V152" i="48"/>
  <c r="V153" i="48"/>
  <c r="V154" i="48"/>
  <c r="V156" i="48"/>
  <c r="V157" i="48"/>
  <c r="V158" i="48"/>
  <c r="V159" i="48"/>
  <c r="V160" i="48"/>
  <c r="V161" i="48"/>
  <c r="V162" i="48"/>
  <c r="V163" i="48"/>
  <c r="V164" i="48"/>
  <c r="V165" i="48"/>
  <c r="V166" i="48"/>
  <c r="V167" i="48"/>
  <c r="V169" i="48"/>
  <c r="V170" i="48"/>
  <c r="V171" i="48"/>
  <c r="V172" i="48"/>
  <c r="V173" i="48"/>
  <c r="V174" i="48"/>
  <c r="V175" i="48"/>
  <c r="V176" i="48"/>
  <c r="V177" i="48"/>
  <c r="V178" i="48"/>
  <c r="V179" i="48"/>
  <c r="V180" i="48"/>
  <c r="V182" i="48"/>
  <c r="V183" i="48"/>
  <c r="V184" i="48"/>
  <c r="V185" i="48"/>
  <c r="V186" i="48"/>
  <c r="V187" i="48"/>
  <c r="V188" i="48"/>
  <c r="V189" i="48"/>
  <c r="V190" i="48"/>
  <c r="V191" i="48"/>
  <c r="V192" i="48"/>
  <c r="V193" i="48"/>
  <c r="V195" i="48"/>
  <c r="V196" i="48"/>
  <c r="V197" i="48"/>
  <c r="V198" i="48"/>
  <c r="V199" i="48"/>
  <c r="V200" i="48"/>
  <c r="V201" i="48"/>
  <c r="V202" i="48"/>
  <c r="V203" i="48"/>
  <c r="V204" i="48"/>
  <c r="V205" i="48"/>
  <c r="V206" i="48"/>
  <c r="V208" i="48"/>
  <c r="V209" i="48"/>
  <c r="V210" i="48"/>
  <c r="V211" i="48"/>
  <c r="V212" i="48"/>
  <c r="V213" i="48"/>
  <c r="V214" i="48"/>
  <c r="V215" i="48"/>
  <c r="V216" i="48"/>
  <c r="V217" i="48"/>
  <c r="V218" i="48"/>
  <c r="V219" i="48"/>
  <c r="V221" i="48"/>
  <c r="V222" i="48"/>
  <c r="V223" i="48"/>
  <c r="V224" i="48"/>
  <c r="V225" i="48"/>
  <c r="V226" i="48"/>
  <c r="V227" i="48"/>
  <c r="V228" i="48"/>
  <c r="V229" i="48"/>
  <c r="V230" i="48"/>
  <c r="V231" i="48"/>
  <c r="V232" i="48"/>
  <c r="V234" i="48"/>
  <c r="V235" i="48"/>
  <c r="V236" i="48"/>
  <c r="V237" i="48"/>
  <c r="V238" i="48"/>
  <c r="V239" i="48"/>
  <c r="V240" i="48"/>
  <c r="V241" i="48"/>
  <c r="V242" i="48"/>
  <c r="V243" i="48"/>
  <c r="V244" i="48"/>
  <c r="V245" i="48"/>
  <c r="V247" i="48"/>
  <c r="V248" i="48"/>
  <c r="V249" i="48"/>
  <c r="V250" i="48"/>
  <c r="V251" i="48"/>
  <c r="V252" i="48"/>
  <c r="V253" i="48"/>
  <c r="V254" i="48"/>
  <c r="V255" i="48"/>
  <c r="V256" i="48"/>
  <c r="V257" i="48"/>
  <c r="V258" i="48"/>
  <c r="V260" i="48"/>
  <c r="V261" i="48"/>
  <c r="V262" i="48"/>
  <c r="V271" i="48"/>
  <c r="V77" i="48"/>
  <c r="V78" i="48"/>
  <c r="V79" i="48"/>
  <c r="V80" i="48"/>
  <c r="V81" i="48"/>
  <c r="V82" i="48"/>
  <c r="V83" i="48"/>
  <c r="V84" i="48"/>
  <c r="V85" i="48"/>
  <c r="V86" i="48"/>
  <c r="V87" i="48"/>
  <c r="V88" i="48"/>
  <c r="V64" i="48"/>
  <c r="V65" i="48"/>
  <c r="V66" i="48"/>
  <c r="V67" i="48"/>
  <c r="V68" i="48"/>
  <c r="V69" i="48"/>
  <c r="V70" i="48"/>
  <c r="V71" i="48"/>
  <c r="V72" i="48"/>
  <c r="V73" i="48"/>
  <c r="V74" i="48"/>
  <c r="V75" i="48"/>
  <c r="V51" i="48"/>
  <c r="V52" i="48"/>
  <c r="V53" i="48"/>
  <c r="V54" i="48"/>
  <c r="V55" i="48"/>
  <c r="V56" i="48"/>
  <c r="V57" i="48"/>
  <c r="V58" i="48"/>
  <c r="V59" i="48"/>
  <c r="V60" i="48"/>
  <c r="V61" i="48"/>
  <c r="V62" i="48"/>
  <c r="V43" i="48"/>
  <c r="V44" i="48"/>
  <c r="V45" i="48"/>
  <c r="V46" i="48"/>
  <c r="V47" i="48"/>
  <c r="V48" i="48"/>
  <c r="V49" i="48"/>
  <c r="V29" i="48"/>
  <c r="V30" i="48"/>
  <c r="V31" i="48"/>
  <c r="V32" i="48"/>
  <c r="V33" i="48"/>
  <c r="V34" i="48"/>
  <c r="V35" i="48"/>
  <c r="V36" i="48"/>
  <c r="V16" i="48"/>
  <c r="V17" i="48"/>
  <c r="V18" i="48"/>
  <c r="V19" i="48"/>
  <c r="V20" i="48"/>
  <c r="V21" i="48"/>
  <c r="V22" i="48"/>
  <c r="V23" i="48"/>
  <c r="V90" i="48"/>
  <c r="V91" i="48"/>
  <c r="V92" i="48"/>
  <c r="V93" i="48"/>
  <c r="V94" i="48"/>
  <c r="V95" i="48"/>
  <c r="V96" i="48"/>
  <c r="V97" i="48"/>
  <c r="V98" i="48"/>
  <c r="V99" i="48"/>
  <c r="V100" i="48"/>
  <c r="V101" i="48"/>
  <c r="V103" i="48"/>
  <c r="V104" i="48"/>
  <c r="V105" i="48"/>
  <c r="V106" i="48"/>
  <c r="V107" i="48"/>
  <c r="V108" i="48"/>
  <c r="V109" i="48"/>
  <c r="V110" i="48"/>
  <c r="V111" i="48"/>
  <c r="V112" i="48"/>
  <c r="V113" i="48"/>
  <c r="V114" i="48"/>
  <c r="V116" i="48"/>
  <c r="V117" i="48"/>
  <c r="V118" i="48"/>
  <c r="V119" i="48"/>
  <c r="V120" i="48"/>
  <c r="V121" i="48"/>
  <c r="V122" i="48"/>
  <c r="V123" i="48"/>
  <c r="V124" i="48"/>
  <c r="V125" i="48"/>
  <c r="V126" i="48"/>
  <c r="V127" i="48"/>
  <c r="V129" i="48"/>
  <c r="V130" i="48"/>
  <c r="V131" i="48"/>
  <c r="V132" i="48"/>
  <c r="V133" i="48"/>
  <c r="V134" i="48"/>
  <c r="V135" i="48"/>
  <c r="V136" i="48"/>
  <c r="V137" i="48"/>
  <c r="V138" i="48"/>
  <c r="V139" i="48"/>
  <c r="V140" i="48"/>
  <c r="AE247" i="48"/>
  <c r="AE248" i="48"/>
  <c r="AE249" i="48"/>
  <c r="AE250" i="48"/>
  <c r="AE251" i="48"/>
  <c r="AE252" i="48"/>
  <c r="AE253" i="48"/>
  <c r="AE254" i="48"/>
  <c r="AE255" i="48"/>
  <c r="AE256" i="48"/>
  <c r="AE257" i="48"/>
  <c r="AE258" i="48"/>
  <c r="AE260" i="48"/>
  <c r="AE261" i="48"/>
  <c r="AE262" i="48"/>
  <c r="AE271" i="48"/>
  <c r="AE90" i="48"/>
  <c r="AE91" i="48"/>
  <c r="AE92" i="48"/>
  <c r="AE93" i="48"/>
  <c r="AE94" i="48"/>
  <c r="AE95" i="48"/>
  <c r="AE96" i="48"/>
  <c r="AE97" i="48"/>
  <c r="AE98" i="48"/>
  <c r="AE99" i="48"/>
  <c r="AE100" i="48"/>
  <c r="AE101" i="48"/>
  <c r="AE103" i="48"/>
  <c r="AE104" i="48"/>
  <c r="AE105" i="48"/>
  <c r="AE106" i="48"/>
  <c r="AE107" i="48"/>
  <c r="AE108" i="48"/>
  <c r="AE109" i="48"/>
  <c r="AE110" i="48"/>
  <c r="AE111" i="48"/>
  <c r="AE112" i="48"/>
  <c r="AE113" i="48"/>
  <c r="AE114" i="48"/>
  <c r="AE116" i="48"/>
  <c r="AE117" i="48"/>
  <c r="AE118" i="48"/>
  <c r="AE119" i="48"/>
  <c r="AE120" i="48"/>
  <c r="AE121" i="48"/>
  <c r="AE122" i="48"/>
  <c r="AE123" i="48"/>
  <c r="AE124" i="48"/>
  <c r="AE125" i="48"/>
  <c r="AE126" i="48"/>
  <c r="AE127" i="48"/>
  <c r="AE129" i="48"/>
  <c r="AE130" i="48"/>
  <c r="AE131" i="48"/>
  <c r="AE132" i="48"/>
  <c r="AE133" i="48"/>
  <c r="AE134" i="48"/>
  <c r="AE135" i="48"/>
  <c r="AE136" i="48"/>
  <c r="AE137" i="48"/>
  <c r="AE138" i="48"/>
  <c r="AE139" i="48"/>
  <c r="AE140" i="48"/>
  <c r="E273" i="48"/>
  <c r="AF260" i="48"/>
  <c r="AF261" i="48"/>
  <c r="AF262" i="48"/>
  <c r="AF271" i="48"/>
  <c r="U271" i="48"/>
  <c r="U262" i="48"/>
  <c r="U261" i="48"/>
  <c r="U260" i="48"/>
  <c r="AF247" i="48"/>
  <c r="AF248" i="48"/>
  <c r="AF249" i="48"/>
  <c r="AF250" i="48"/>
  <c r="AF251" i="48"/>
  <c r="AF252" i="48"/>
  <c r="AF253" i="48"/>
  <c r="AF254" i="48"/>
  <c r="AF255" i="48"/>
  <c r="AF256" i="48"/>
  <c r="AF257" i="48"/>
  <c r="AF258" i="48"/>
  <c r="U258" i="48"/>
  <c r="U257" i="48"/>
  <c r="U256" i="48"/>
  <c r="U255" i="48"/>
  <c r="U254" i="48"/>
  <c r="U253" i="48"/>
  <c r="U252" i="48"/>
  <c r="U251" i="48"/>
  <c r="U250" i="48"/>
  <c r="U249" i="48"/>
  <c r="U248" i="48"/>
  <c r="U247" i="48"/>
  <c r="U245" i="48"/>
  <c r="U244" i="48"/>
  <c r="U243" i="48"/>
  <c r="U242" i="48"/>
  <c r="U241" i="48"/>
  <c r="U240" i="48"/>
  <c r="U239" i="48"/>
  <c r="U238" i="48"/>
  <c r="U237" i="48"/>
  <c r="U236" i="48"/>
  <c r="U235" i="48"/>
  <c r="U234" i="48"/>
  <c r="U232" i="48"/>
  <c r="U231" i="48"/>
  <c r="U230" i="48"/>
  <c r="U229" i="48"/>
  <c r="U228" i="48"/>
  <c r="U227" i="48"/>
  <c r="U226" i="48"/>
  <c r="U225" i="48"/>
  <c r="U224" i="48"/>
  <c r="U223" i="48"/>
  <c r="U222" i="48"/>
  <c r="U221" i="48"/>
  <c r="U219" i="48"/>
  <c r="U218" i="48"/>
  <c r="U217" i="48"/>
  <c r="U216" i="48"/>
  <c r="U215" i="48"/>
  <c r="U214" i="48"/>
  <c r="U213" i="48"/>
  <c r="U212" i="48"/>
  <c r="U211" i="48"/>
  <c r="U210" i="48"/>
  <c r="U209" i="48"/>
  <c r="U208" i="48"/>
  <c r="U206" i="48"/>
  <c r="U205" i="48"/>
  <c r="U204" i="48"/>
  <c r="U203" i="48"/>
  <c r="U202" i="48"/>
  <c r="U201" i="48"/>
  <c r="U200" i="48"/>
  <c r="U199" i="48"/>
  <c r="U198" i="48"/>
  <c r="U197" i="48"/>
  <c r="U196" i="48"/>
  <c r="U195" i="48"/>
  <c r="U193" i="48"/>
  <c r="U192" i="48"/>
  <c r="U191" i="48"/>
  <c r="U190" i="48"/>
  <c r="U189" i="48"/>
  <c r="U188" i="48"/>
  <c r="U187" i="48"/>
  <c r="U186" i="48"/>
  <c r="U185" i="48"/>
  <c r="U184" i="48"/>
  <c r="U183" i="48"/>
  <c r="U182" i="48"/>
  <c r="U180" i="48"/>
  <c r="U179" i="48"/>
  <c r="U178" i="48"/>
  <c r="U177" i="48"/>
  <c r="U176" i="48"/>
  <c r="U175" i="48"/>
  <c r="U174" i="48"/>
  <c r="U173" i="48"/>
  <c r="U172" i="48"/>
  <c r="U171" i="48"/>
  <c r="U170" i="48"/>
  <c r="U169" i="48"/>
  <c r="U167" i="48"/>
  <c r="U166" i="48"/>
  <c r="U165" i="48"/>
  <c r="U164" i="48"/>
  <c r="U163" i="48"/>
  <c r="U162" i="48"/>
  <c r="U161" i="48"/>
  <c r="U160" i="48"/>
  <c r="U159" i="48"/>
  <c r="U158" i="48"/>
  <c r="U157" i="48"/>
  <c r="U156" i="48"/>
  <c r="U154" i="48"/>
  <c r="U153" i="48"/>
  <c r="U152" i="48"/>
  <c r="U151" i="48"/>
  <c r="U150" i="48"/>
  <c r="U149" i="48"/>
  <c r="U148" i="48"/>
  <c r="U147" i="48"/>
  <c r="U146" i="48"/>
  <c r="U145" i="48"/>
  <c r="U144" i="48"/>
  <c r="AF16" i="48"/>
  <c r="AF17" i="48"/>
  <c r="AF18" i="48"/>
  <c r="AF19" i="48"/>
  <c r="AF20" i="48"/>
  <c r="AF21" i="48"/>
  <c r="AF22" i="48"/>
  <c r="AF23" i="48"/>
  <c r="AF29" i="48"/>
  <c r="AF30" i="48"/>
  <c r="AF31" i="48"/>
  <c r="AF32" i="48"/>
  <c r="AF33" i="48"/>
  <c r="AF34" i="48"/>
  <c r="AF35" i="48"/>
  <c r="AF36" i="48"/>
  <c r="AF42" i="48"/>
  <c r="AE42" i="48" s="1"/>
  <c r="AF43" i="48"/>
  <c r="AF44" i="48"/>
  <c r="AF45" i="48"/>
  <c r="AF46" i="48"/>
  <c r="AF47" i="48"/>
  <c r="AF48" i="48"/>
  <c r="AF49" i="48"/>
  <c r="AF51" i="48"/>
  <c r="AF52" i="48"/>
  <c r="AF53" i="48"/>
  <c r="AF54" i="48"/>
  <c r="AF55" i="48"/>
  <c r="AF56" i="48"/>
  <c r="AF57" i="48"/>
  <c r="AF58" i="48"/>
  <c r="AF59" i="48"/>
  <c r="AF60" i="48"/>
  <c r="AF61" i="48"/>
  <c r="AF62" i="48"/>
  <c r="AF64" i="48"/>
  <c r="AF65" i="48"/>
  <c r="AF66" i="48"/>
  <c r="AF67" i="48"/>
  <c r="AF68" i="48"/>
  <c r="AF69" i="48"/>
  <c r="AF70" i="48"/>
  <c r="AF71" i="48"/>
  <c r="AF72" i="48"/>
  <c r="AF73" i="48"/>
  <c r="AF74" i="48"/>
  <c r="AF75" i="48"/>
  <c r="E142" i="48"/>
  <c r="AF129" i="48"/>
  <c r="AF130" i="48"/>
  <c r="AF131" i="48"/>
  <c r="AF132" i="48"/>
  <c r="AF133" i="48"/>
  <c r="AF134" i="48"/>
  <c r="AF135" i="48"/>
  <c r="AF136" i="48"/>
  <c r="AF137" i="48"/>
  <c r="AF138" i="48"/>
  <c r="AF139" i="48"/>
  <c r="AF140" i="48"/>
  <c r="U140" i="48"/>
  <c r="U139" i="48"/>
  <c r="U138" i="48"/>
  <c r="U137" i="48"/>
  <c r="U136" i="48"/>
  <c r="U135" i="48"/>
  <c r="U134" i="48"/>
  <c r="U133" i="48"/>
  <c r="U132" i="48"/>
  <c r="U131" i="48"/>
  <c r="U130" i="48"/>
  <c r="U129" i="48"/>
  <c r="AF116" i="48"/>
  <c r="AF117" i="48"/>
  <c r="AF118" i="48"/>
  <c r="AF119" i="48"/>
  <c r="AF120" i="48"/>
  <c r="AF121" i="48"/>
  <c r="AF122" i="48"/>
  <c r="AF123" i="48"/>
  <c r="AF124" i="48"/>
  <c r="AF125" i="48"/>
  <c r="AF126" i="48"/>
  <c r="AF127" i="48"/>
  <c r="U127" i="48"/>
  <c r="U126" i="48"/>
  <c r="U125" i="48"/>
  <c r="U124" i="48"/>
  <c r="U123" i="48"/>
  <c r="U122" i="48"/>
  <c r="U121" i="48"/>
  <c r="U120" i="48"/>
  <c r="U119" i="48"/>
  <c r="U118" i="48"/>
  <c r="U117" i="48"/>
  <c r="U116" i="48"/>
  <c r="AF103" i="48"/>
  <c r="AF104" i="48"/>
  <c r="AF105" i="48"/>
  <c r="AF106" i="48"/>
  <c r="AF107" i="48"/>
  <c r="AF108" i="48"/>
  <c r="AF109" i="48"/>
  <c r="AF110" i="48"/>
  <c r="AF111" i="48"/>
  <c r="AF112" i="48"/>
  <c r="AF113" i="48"/>
  <c r="AF114" i="48"/>
  <c r="U114" i="48"/>
  <c r="U113" i="48"/>
  <c r="U112" i="48"/>
  <c r="U111" i="48"/>
  <c r="U110" i="48"/>
  <c r="U109" i="48"/>
  <c r="U108" i="48"/>
  <c r="U107" i="48"/>
  <c r="U106" i="48"/>
  <c r="U105" i="48"/>
  <c r="U104" i="48"/>
  <c r="U103" i="48"/>
  <c r="AF90" i="48"/>
  <c r="AF91" i="48"/>
  <c r="AF92" i="48"/>
  <c r="AF93" i="48"/>
  <c r="AF94" i="48"/>
  <c r="AF95" i="48"/>
  <c r="AF96" i="48"/>
  <c r="AF97" i="48"/>
  <c r="AF98" i="48"/>
  <c r="AF99" i="48"/>
  <c r="AF100" i="48"/>
  <c r="AF101" i="48"/>
  <c r="U101" i="48"/>
  <c r="U100" i="48"/>
  <c r="U99" i="48"/>
  <c r="U98" i="48"/>
  <c r="U97" i="48"/>
  <c r="U96" i="48"/>
  <c r="U95" i="48"/>
  <c r="U94" i="48"/>
  <c r="U93" i="48"/>
  <c r="U92" i="48"/>
  <c r="U91" i="48"/>
  <c r="U90" i="48"/>
  <c r="AF77" i="48"/>
  <c r="AF78" i="48"/>
  <c r="AF79" i="48"/>
  <c r="AF80" i="48"/>
  <c r="AF81" i="48"/>
  <c r="AF82" i="48"/>
  <c r="AF83" i="48"/>
  <c r="AF84" i="48"/>
  <c r="AF85" i="48"/>
  <c r="AF86" i="48"/>
  <c r="AF87" i="48"/>
  <c r="AF88" i="48"/>
  <c r="U88" i="48"/>
  <c r="U87" i="48"/>
  <c r="U86" i="48"/>
  <c r="U85" i="48"/>
  <c r="U84" i="48"/>
  <c r="U83" i="48"/>
  <c r="U82" i="48"/>
  <c r="U81" i="48"/>
  <c r="U80" i="48"/>
  <c r="U79" i="48"/>
  <c r="U78" i="48"/>
  <c r="U77" i="48"/>
  <c r="U75" i="48"/>
  <c r="U74" i="48"/>
  <c r="U73" i="48"/>
  <c r="U72" i="48"/>
  <c r="U71" i="48"/>
  <c r="U70" i="48"/>
  <c r="U69" i="48"/>
  <c r="U68" i="48"/>
  <c r="U67" i="48"/>
  <c r="U66" i="48"/>
  <c r="U65" i="48"/>
  <c r="U64" i="48"/>
  <c r="U62" i="48"/>
  <c r="U61" i="48"/>
  <c r="U60" i="48"/>
  <c r="U59" i="48"/>
  <c r="U58" i="48"/>
  <c r="U57" i="48"/>
  <c r="U56" i="48"/>
  <c r="U55" i="48"/>
  <c r="U54" i="48"/>
  <c r="U53" i="48"/>
  <c r="U52" i="48"/>
  <c r="U51" i="48"/>
  <c r="U49" i="48"/>
  <c r="U48" i="48"/>
  <c r="U47" i="48"/>
  <c r="U46" i="48"/>
  <c r="U45" i="48"/>
  <c r="U44" i="48"/>
  <c r="U43" i="48"/>
  <c r="U42" i="48"/>
  <c r="V42" i="48" s="1"/>
  <c r="Y42" i="48" s="1"/>
  <c r="U36" i="48"/>
  <c r="U35" i="48"/>
  <c r="U34" i="48"/>
  <c r="U33" i="48"/>
  <c r="U32" i="48"/>
  <c r="U31" i="48"/>
  <c r="U30" i="48"/>
  <c r="U29" i="48"/>
  <c r="U23" i="48"/>
  <c r="U22" i="48"/>
  <c r="U21" i="48"/>
  <c r="U20" i="48"/>
  <c r="U19" i="48"/>
  <c r="U18" i="48"/>
  <c r="U17" i="48"/>
  <c r="U16" i="48"/>
  <c r="U7" i="48"/>
  <c r="X7" i="48" s="1"/>
  <c r="AH8" i="48" s="1"/>
  <c r="AF8" i="48"/>
  <c r="AE8" i="48"/>
  <c r="U6" i="48"/>
  <c r="W6" i="48" s="1"/>
  <c r="AG7" i="48" s="1"/>
  <c r="AF7" i="48"/>
  <c r="AE7" i="48"/>
  <c r="U5" i="48"/>
  <c r="X5" i="48" s="1"/>
  <c r="AH6" i="48" s="1"/>
  <c r="AF6" i="48"/>
  <c r="AE6" i="48"/>
  <c r="U4" i="48"/>
  <c r="W4" i="48" s="1"/>
  <c r="AG5" i="48" s="1"/>
  <c r="AF5" i="48"/>
  <c r="AE5" i="48"/>
  <c r="U3" i="48"/>
  <c r="AF4" i="48"/>
  <c r="AE4" i="48"/>
  <c r="I4" i="48"/>
  <c r="AG3" i="48"/>
  <c r="AE3" i="48"/>
  <c r="AF143" i="47"/>
  <c r="AE143" i="47" s="1"/>
  <c r="AF144" i="47"/>
  <c r="AF145" i="47"/>
  <c r="AF146" i="47"/>
  <c r="AF147" i="47"/>
  <c r="AF148" i="47"/>
  <c r="AF149" i="47"/>
  <c r="AF150" i="47"/>
  <c r="AF151" i="47"/>
  <c r="AF152" i="47"/>
  <c r="AF153" i="47"/>
  <c r="AF154" i="47"/>
  <c r="AF156" i="47"/>
  <c r="AF157" i="47"/>
  <c r="AF158" i="47"/>
  <c r="AF159" i="47"/>
  <c r="AF160" i="47"/>
  <c r="AF161" i="47"/>
  <c r="AF162" i="47"/>
  <c r="AF163" i="47"/>
  <c r="AF164" i="47"/>
  <c r="AF165" i="47"/>
  <c r="AF166" i="47"/>
  <c r="AF167" i="47"/>
  <c r="AF169" i="47"/>
  <c r="AF170" i="47"/>
  <c r="AF171" i="47"/>
  <c r="AF172" i="47"/>
  <c r="AF173" i="47"/>
  <c r="AF174" i="47"/>
  <c r="AF175" i="47"/>
  <c r="AF176" i="47"/>
  <c r="AF177" i="47"/>
  <c r="AF178" i="47"/>
  <c r="AF179" i="47"/>
  <c r="AF180" i="47"/>
  <c r="AF182" i="47"/>
  <c r="AF183" i="47"/>
  <c r="AF184" i="47"/>
  <c r="AF185" i="47"/>
  <c r="AF186" i="47"/>
  <c r="AF187" i="47"/>
  <c r="AF188" i="47"/>
  <c r="AF189" i="47"/>
  <c r="AF190" i="47"/>
  <c r="AF191" i="47"/>
  <c r="AF192" i="47"/>
  <c r="AF193" i="47"/>
  <c r="AF195" i="47"/>
  <c r="AF196" i="47"/>
  <c r="AF197" i="47"/>
  <c r="AF198" i="47"/>
  <c r="AF199" i="47"/>
  <c r="AF200" i="47"/>
  <c r="AF201" i="47"/>
  <c r="AF202" i="47"/>
  <c r="AF203" i="47"/>
  <c r="AF204" i="47"/>
  <c r="AF205" i="47"/>
  <c r="AF206" i="47"/>
  <c r="AF208" i="47"/>
  <c r="AF209" i="47"/>
  <c r="AF210" i="47"/>
  <c r="AF211" i="47"/>
  <c r="AF212" i="47"/>
  <c r="AF213" i="47"/>
  <c r="AF214" i="47"/>
  <c r="AF215" i="47"/>
  <c r="AF216" i="47"/>
  <c r="AF217" i="47"/>
  <c r="AF218" i="47"/>
  <c r="AF219" i="47"/>
  <c r="AF221" i="47"/>
  <c r="AF222" i="47"/>
  <c r="AF223" i="47"/>
  <c r="AF224" i="47"/>
  <c r="AF225" i="47"/>
  <c r="AF226" i="47"/>
  <c r="AF227" i="47"/>
  <c r="AF228" i="47"/>
  <c r="AF229" i="47"/>
  <c r="AF230" i="47"/>
  <c r="AF231" i="47"/>
  <c r="AF232" i="47"/>
  <c r="AF234" i="47"/>
  <c r="AF235" i="47"/>
  <c r="AF236" i="47"/>
  <c r="AF237" i="47"/>
  <c r="AF238" i="47"/>
  <c r="AF239" i="47"/>
  <c r="AF240" i="47"/>
  <c r="AF241" i="47"/>
  <c r="AF242" i="47"/>
  <c r="AF243" i="47"/>
  <c r="AF244" i="47"/>
  <c r="AF245" i="47"/>
  <c r="AE144" i="47"/>
  <c r="AE145" i="47"/>
  <c r="AE146" i="47"/>
  <c r="AE147" i="47"/>
  <c r="AE148" i="47"/>
  <c r="AE149" i="47"/>
  <c r="AE150" i="47"/>
  <c r="AE151" i="47"/>
  <c r="AE152" i="47"/>
  <c r="AE153" i="47"/>
  <c r="AE154" i="47"/>
  <c r="AE156" i="47"/>
  <c r="AE157" i="47"/>
  <c r="AE158" i="47"/>
  <c r="AE159" i="47"/>
  <c r="AE160" i="47"/>
  <c r="AE161" i="47"/>
  <c r="AE162" i="47"/>
  <c r="AE163" i="47"/>
  <c r="AE164" i="47"/>
  <c r="AE165" i="47"/>
  <c r="AE166" i="47"/>
  <c r="AE167" i="47"/>
  <c r="AE169" i="47"/>
  <c r="AE170" i="47"/>
  <c r="AE171" i="47"/>
  <c r="AE172" i="47"/>
  <c r="AE173" i="47"/>
  <c r="AE174" i="47"/>
  <c r="AE175" i="47"/>
  <c r="AE176" i="47"/>
  <c r="AE177" i="47"/>
  <c r="AE178" i="47"/>
  <c r="AE179" i="47"/>
  <c r="AE180" i="47"/>
  <c r="AE182" i="47"/>
  <c r="AE183" i="47"/>
  <c r="AE184" i="47"/>
  <c r="AE185" i="47"/>
  <c r="AE186" i="47"/>
  <c r="AE187" i="47"/>
  <c r="AE188" i="47"/>
  <c r="AE189" i="47"/>
  <c r="AE190" i="47"/>
  <c r="AE191" i="47"/>
  <c r="AE192" i="47"/>
  <c r="AE193" i="47"/>
  <c r="AE195" i="47"/>
  <c r="AE196" i="47"/>
  <c r="AE197" i="47"/>
  <c r="AE198" i="47"/>
  <c r="AE199" i="47"/>
  <c r="AE200" i="47"/>
  <c r="AE201" i="47"/>
  <c r="AE202" i="47"/>
  <c r="AE203" i="47"/>
  <c r="AE204" i="47"/>
  <c r="AE205" i="47"/>
  <c r="AE206" i="47"/>
  <c r="AE208" i="47"/>
  <c r="AE209" i="47"/>
  <c r="AE210" i="47"/>
  <c r="AE211" i="47"/>
  <c r="AE212" i="47"/>
  <c r="AE213" i="47"/>
  <c r="AE214" i="47"/>
  <c r="AE215" i="47"/>
  <c r="AE216" i="47"/>
  <c r="AE217" i="47"/>
  <c r="AE218" i="47"/>
  <c r="AE219" i="47"/>
  <c r="AE221" i="47"/>
  <c r="AE222" i="47"/>
  <c r="AE223" i="47"/>
  <c r="AE224" i="47"/>
  <c r="AE225" i="47"/>
  <c r="AE226" i="47"/>
  <c r="AE227" i="47"/>
  <c r="AE228" i="47"/>
  <c r="AE229" i="47"/>
  <c r="AE230" i="47"/>
  <c r="AE231" i="47"/>
  <c r="AE232" i="47"/>
  <c r="AE234" i="47"/>
  <c r="AE235" i="47"/>
  <c r="AE236" i="47"/>
  <c r="AE237" i="47"/>
  <c r="AE238" i="47"/>
  <c r="AE239" i="47"/>
  <c r="AE240" i="47"/>
  <c r="AE241" i="47"/>
  <c r="AE242" i="47"/>
  <c r="AE243" i="47"/>
  <c r="AE244" i="47"/>
  <c r="AE245" i="47"/>
  <c r="AE16" i="47"/>
  <c r="AE17" i="47"/>
  <c r="AE18" i="47"/>
  <c r="AE19" i="47"/>
  <c r="AE20" i="47"/>
  <c r="AE21" i="47"/>
  <c r="AE23" i="47"/>
  <c r="AE28" i="47"/>
  <c r="AE29" i="47"/>
  <c r="AE30" i="47"/>
  <c r="AE31" i="47"/>
  <c r="AE32" i="47"/>
  <c r="AE33" i="47"/>
  <c r="AE34" i="47"/>
  <c r="AE35" i="47"/>
  <c r="AE36" i="47"/>
  <c r="AE43" i="47"/>
  <c r="AE44" i="47"/>
  <c r="AE45" i="47"/>
  <c r="AE46" i="47"/>
  <c r="AE47" i="47"/>
  <c r="AE48" i="47"/>
  <c r="AE49" i="47"/>
  <c r="AE51" i="47"/>
  <c r="AE52" i="47"/>
  <c r="AE53" i="47"/>
  <c r="AE54" i="47"/>
  <c r="AE55" i="47"/>
  <c r="AE56" i="47"/>
  <c r="AE57" i="47"/>
  <c r="AE58" i="47"/>
  <c r="AE59" i="47"/>
  <c r="AE60" i="47"/>
  <c r="AE61" i="47"/>
  <c r="AE62" i="47"/>
  <c r="AE64" i="47"/>
  <c r="AE65" i="47"/>
  <c r="AE66" i="47"/>
  <c r="AE67" i="47"/>
  <c r="AE68" i="47"/>
  <c r="AE69" i="47"/>
  <c r="AE70" i="47"/>
  <c r="AE71" i="47"/>
  <c r="AE72" i="47"/>
  <c r="AE73" i="47"/>
  <c r="AE74" i="47"/>
  <c r="AE75" i="47"/>
  <c r="AE77" i="47"/>
  <c r="AE78" i="47"/>
  <c r="AE79" i="47"/>
  <c r="AE80" i="47"/>
  <c r="AE81" i="47"/>
  <c r="AE82" i="47"/>
  <c r="AE83" i="47"/>
  <c r="AE84" i="47"/>
  <c r="AE85" i="47"/>
  <c r="AE86" i="47"/>
  <c r="AE87" i="47"/>
  <c r="AE88" i="47"/>
  <c r="V143" i="47"/>
  <c r="X143" i="47"/>
  <c r="Y143" i="47"/>
  <c r="V144" i="47"/>
  <c r="Y144" i="47"/>
  <c r="V145" i="47"/>
  <c r="Y145" i="47"/>
  <c r="Y146" i="47"/>
  <c r="Y147" i="47"/>
  <c r="Y148" i="47"/>
  <c r="Y149" i="47"/>
  <c r="Y150" i="47"/>
  <c r="Y151" i="47"/>
  <c r="Y152" i="47"/>
  <c r="Y153" i="47"/>
  <c r="Y154" i="47"/>
  <c r="Y156" i="47"/>
  <c r="Y157" i="47"/>
  <c r="Y158" i="47"/>
  <c r="Y159" i="47"/>
  <c r="Y160" i="47"/>
  <c r="Y161" i="47"/>
  <c r="Y162" i="47"/>
  <c r="Y163" i="47"/>
  <c r="Y164" i="47"/>
  <c r="Y165" i="47"/>
  <c r="Y166" i="47"/>
  <c r="Y167" i="47"/>
  <c r="Y169" i="47"/>
  <c r="Y170" i="47"/>
  <c r="Y171" i="47"/>
  <c r="Y172" i="47"/>
  <c r="Y173" i="47"/>
  <c r="Y174" i="47"/>
  <c r="Y175" i="47"/>
  <c r="Y176" i="47"/>
  <c r="Y177" i="47"/>
  <c r="Y178" i="47"/>
  <c r="Y179" i="47"/>
  <c r="Y180" i="47"/>
  <c r="Y182" i="47"/>
  <c r="Y183" i="47"/>
  <c r="Y184" i="47"/>
  <c r="Y185" i="47"/>
  <c r="Y186" i="47"/>
  <c r="Y187" i="47"/>
  <c r="Y188" i="47"/>
  <c r="Y189" i="47"/>
  <c r="Y190" i="47"/>
  <c r="Y191" i="47"/>
  <c r="Y192" i="47"/>
  <c r="Y193" i="47"/>
  <c r="Y195" i="47"/>
  <c r="Y196" i="47"/>
  <c r="Y197" i="47"/>
  <c r="Y198" i="47"/>
  <c r="Y199" i="47"/>
  <c r="Y200" i="47"/>
  <c r="Y201" i="47"/>
  <c r="Y202" i="47"/>
  <c r="Y203" i="47"/>
  <c r="Y204" i="47"/>
  <c r="Y205" i="47"/>
  <c r="Y206" i="47"/>
  <c r="Y208" i="47"/>
  <c r="Y209" i="47"/>
  <c r="Y210" i="47"/>
  <c r="Y211" i="47"/>
  <c r="Y212" i="47"/>
  <c r="Y213" i="47"/>
  <c r="Y214" i="47"/>
  <c r="Y215" i="47"/>
  <c r="Y216" i="47"/>
  <c r="Y217" i="47"/>
  <c r="Y218" i="47"/>
  <c r="Y219" i="47"/>
  <c r="Y221" i="47"/>
  <c r="Y222" i="47"/>
  <c r="Y223" i="47"/>
  <c r="Y224" i="47"/>
  <c r="Y225" i="47"/>
  <c r="Y226" i="47"/>
  <c r="Y227" i="47"/>
  <c r="Y228" i="47"/>
  <c r="Y229" i="47"/>
  <c r="Y230" i="47"/>
  <c r="Y231" i="47"/>
  <c r="Y232" i="47"/>
  <c r="Y234" i="47"/>
  <c r="Y235" i="47"/>
  <c r="Y236" i="47"/>
  <c r="Y237" i="47"/>
  <c r="Y238" i="47"/>
  <c r="Y239" i="47"/>
  <c r="Y240" i="47"/>
  <c r="Y241" i="47"/>
  <c r="Y242" i="47"/>
  <c r="Y243" i="47"/>
  <c r="Y244" i="47"/>
  <c r="Y245" i="47"/>
  <c r="Y247" i="47"/>
  <c r="Y248" i="47"/>
  <c r="Y249" i="47"/>
  <c r="Y250" i="47"/>
  <c r="Y251" i="47"/>
  <c r="Y252" i="47"/>
  <c r="Y253" i="47"/>
  <c r="Y254" i="47"/>
  <c r="Y255" i="47"/>
  <c r="Y256" i="47"/>
  <c r="Y257" i="47"/>
  <c r="Y258" i="47"/>
  <c r="Y260" i="47"/>
  <c r="Y261" i="47"/>
  <c r="Y262" i="47"/>
  <c r="Y271" i="47"/>
  <c r="Y77" i="47"/>
  <c r="Y78" i="47"/>
  <c r="Y79" i="47"/>
  <c r="Y80" i="47"/>
  <c r="Y81" i="47"/>
  <c r="Y82" i="47"/>
  <c r="Y83" i="47"/>
  <c r="Y84" i="47"/>
  <c r="Y85" i="47"/>
  <c r="Y86" i="47"/>
  <c r="Y87" i="47"/>
  <c r="Y88" i="47"/>
  <c r="Y64" i="47"/>
  <c r="Y65" i="47"/>
  <c r="Y66" i="47"/>
  <c r="Y67" i="47"/>
  <c r="Y68" i="47"/>
  <c r="Y69" i="47"/>
  <c r="Y70" i="47"/>
  <c r="Y71" i="47"/>
  <c r="Y72" i="47"/>
  <c r="Y73" i="47"/>
  <c r="Y74" i="47"/>
  <c r="Y75" i="47"/>
  <c r="Y51" i="47"/>
  <c r="Y52" i="47"/>
  <c r="Y53" i="47"/>
  <c r="Y54" i="47"/>
  <c r="Y55" i="47"/>
  <c r="Y56" i="47"/>
  <c r="Y57" i="47"/>
  <c r="Y58" i="47"/>
  <c r="Y59" i="47"/>
  <c r="Y60" i="47"/>
  <c r="Y61" i="47"/>
  <c r="Y62" i="47"/>
  <c r="Y63" i="47"/>
  <c r="V41" i="47"/>
  <c r="X41" i="47"/>
  <c r="Y41" i="47"/>
  <c r="Y43" i="47"/>
  <c r="Y44" i="47"/>
  <c r="Y45" i="47"/>
  <c r="Y46" i="47"/>
  <c r="Y47" i="47"/>
  <c r="Y48" i="47"/>
  <c r="Y28" i="47"/>
  <c r="Y29" i="47"/>
  <c r="Y30" i="47"/>
  <c r="Y31" i="47"/>
  <c r="Y32" i="47"/>
  <c r="Y33" i="47"/>
  <c r="Y34" i="47"/>
  <c r="Y35" i="47"/>
  <c r="Y36" i="47"/>
  <c r="V13" i="47"/>
  <c r="Y16" i="47"/>
  <c r="Y17" i="47"/>
  <c r="Y18" i="47"/>
  <c r="Y19" i="47"/>
  <c r="Y20" i="47"/>
  <c r="Y21" i="47"/>
  <c r="Y22" i="47"/>
  <c r="Y23" i="47"/>
  <c r="Y90" i="47"/>
  <c r="Y91" i="47"/>
  <c r="Y92" i="47"/>
  <c r="Y93" i="47"/>
  <c r="Y94" i="47"/>
  <c r="Y95" i="47"/>
  <c r="Y96" i="47"/>
  <c r="Y97" i="47"/>
  <c r="Y98" i="47"/>
  <c r="Y99" i="47"/>
  <c r="Y100" i="47"/>
  <c r="Y101" i="47"/>
  <c r="Y103" i="47"/>
  <c r="Y104" i="47"/>
  <c r="Y105" i="47"/>
  <c r="Y106" i="47"/>
  <c r="Y107" i="47"/>
  <c r="Y108" i="47"/>
  <c r="Y109" i="47"/>
  <c r="Y110" i="47"/>
  <c r="Y111" i="47"/>
  <c r="Y112" i="47"/>
  <c r="Y113" i="47"/>
  <c r="Y114" i="47"/>
  <c r="Y116" i="47"/>
  <c r="Y117" i="47"/>
  <c r="Y118" i="47"/>
  <c r="Y119" i="47"/>
  <c r="Y120" i="47"/>
  <c r="Y121" i="47"/>
  <c r="Y122" i="47"/>
  <c r="Y123" i="47"/>
  <c r="Y124" i="47"/>
  <c r="Y125" i="47"/>
  <c r="Y126" i="47"/>
  <c r="Y127" i="47"/>
  <c r="Y129" i="47"/>
  <c r="Y130" i="47"/>
  <c r="Y131" i="47"/>
  <c r="Y132" i="47"/>
  <c r="Y133" i="47"/>
  <c r="Y134" i="47"/>
  <c r="Y135" i="47"/>
  <c r="Y136" i="47"/>
  <c r="Y137" i="47"/>
  <c r="Y138" i="47"/>
  <c r="Y139" i="47"/>
  <c r="Y140" i="47"/>
  <c r="X144" i="47"/>
  <c r="X145" i="47"/>
  <c r="X146" i="47"/>
  <c r="X147" i="47"/>
  <c r="X148" i="47"/>
  <c r="X149" i="47"/>
  <c r="X150" i="47"/>
  <c r="X151" i="47"/>
  <c r="X152" i="47"/>
  <c r="X153" i="47"/>
  <c r="X154" i="47"/>
  <c r="X156" i="47"/>
  <c r="X157" i="47"/>
  <c r="X158" i="47"/>
  <c r="X159" i="47"/>
  <c r="X160" i="47"/>
  <c r="X161" i="47"/>
  <c r="X162" i="47"/>
  <c r="X163" i="47"/>
  <c r="X164" i="47"/>
  <c r="X165" i="47"/>
  <c r="X166" i="47"/>
  <c r="X167" i="47"/>
  <c r="X169" i="47"/>
  <c r="X170" i="47"/>
  <c r="X171" i="47"/>
  <c r="X172" i="47"/>
  <c r="X173" i="47"/>
  <c r="X174" i="47"/>
  <c r="X175" i="47"/>
  <c r="X176" i="47"/>
  <c r="X177" i="47"/>
  <c r="X178" i="47"/>
  <c r="X179" i="47"/>
  <c r="X180" i="47"/>
  <c r="X182" i="47"/>
  <c r="X183" i="47"/>
  <c r="X184" i="47"/>
  <c r="X185" i="47"/>
  <c r="X186" i="47"/>
  <c r="X187" i="47"/>
  <c r="X188" i="47"/>
  <c r="X189" i="47"/>
  <c r="X190" i="47"/>
  <c r="X191" i="47"/>
  <c r="X192" i="47"/>
  <c r="X193" i="47"/>
  <c r="X195" i="47"/>
  <c r="X196" i="47"/>
  <c r="X197" i="47"/>
  <c r="X198" i="47"/>
  <c r="X199" i="47"/>
  <c r="X200" i="47"/>
  <c r="X201" i="47"/>
  <c r="X202" i="47"/>
  <c r="X203" i="47"/>
  <c r="X204" i="47"/>
  <c r="X205" i="47"/>
  <c r="X206" i="47"/>
  <c r="X208" i="47"/>
  <c r="X209" i="47"/>
  <c r="X210" i="47"/>
  <c r="X211" i="47"/>
  <c r="X212" i="47"/>
  <c r="X213" i="47"/>
  <c r="X214" i="47"/>
  <c r="X215" i="47"/>
  <c r="X216" i="47"/>
  <c r="X217" i="47"/>
  <c r="X218" i="47"/>
  <c r="X219" i="47"/>
  <c r="X221" i="47"/>
  <c r="X222" i="47"/>
  <c r="X223" i="47"/>
  <c r="X224" i="47"/>
  <c r="X225" i="47"/>
  <c r="X226" i="47"/>
  <c r="X227" i="47"/>
  <c r="X228" i="47"/>
  <c r="X229" i="47"/>
  <c r="X230" i="47"/>
  <c r="X231" i="47"/>
  <c r="X232" i="47"/>
  <c r="X233" i="47"/>
  <c r="X234" i="47"/>
  <c r="X235" i="47"/>
  <c r="X236" i="47"/>
  <c r="X237" i="47"/>
  <c r="X238" i="47"/>
  <c r="X239" i="47"/>
  <c r="X240" i="47"/>
  <c r="X241" i="47"/>
  <c r="X242" i="47"/>
  <c r="X243" i="47"/>
  <c r="X244" i="47"/>
  <c r="X245" i="47"/>
  <c r="X247" i="47"/>
  <c r="X248" i="47"/>
  <c r="X249" i="47"/>
  <c r="X250" i="47"/>
  <c r="X251" i="47"/>
  <c r="X252" i="47"/>
  <c r="X253" i="47"/>
  <c r="X254" i="47"/>
  <c r="X255" i="47"/>
  <c r="X256" i="47"/>
  <c r="X257" i="47"/>
  <c r="X258" i="47"/>
  <c r="X260" i="47"/>
  <c r="X261" i="47"/>
  <c r="X262" i="47"/>
  <c r="X271" i="47"/>
  <c r="X77" i="47"/>
  <c r="X78" i="47"/>
  <c r="X79" i="47"/>
  <c r="X80" i="47"/>
  <c r="X81" i="47"/>
  <c r="X82" i="47"/>
  <c r="X83" i="47"/>
  <c r="X84" i="47"/>
  <c r="X85" i="47"/>
  <c r="X86" i="47"/>
  <c r="X87" i="47"/>
  <c r="X88" i="47"/>
  <c r="X64" i="47"/>
  <c r="X65" i="47"/>
  <c r="X66" i="47"/>
  <c r="X67" i="47"/>
  <c r="X68" i="47"/>
  <c r="X69" i="47"/>
  <c r="X70" i="47"/>
  <c r="X71" i="47"/>
  <c r="X72" i="47"/>
  <c r="X73" i="47"/>
  <c r="X74" i="47"/>
  <c r="X75" i="47"/>
  <c r="X51" i="47"/>
  <c r="X52" i="47"/>
  <c r="X53" i="47"/>
  <c r="X54" i="47"/>
  <c r="X55" i="47"/>
  <c r="X56" i="47"/>
  <c r="X57" i="47"/>
  <c r="X58" i="47"/>
  <c r="X59" i="47"/>
  <c r="X60" i="47"/>
  <c r="X61" i="47"/>
  <c r="X62" i="47"/>
  <c r="X43" i="47"/>
  <c r="X44" i="47"/>
  <c r="X45" i="47"/>
  <c r="X46" i="47"/>
  <c r="X47" i="47"/>
  <c r="X48" i="47"/>
  <c r="X28" i="47"/>
  <c r="X29" i="47"/>
  <c r="X30" i="47"/>
  <c r="X31" i="47"/>
  <c r="X32" i="47"/>
  <c r="X33" i="47"/>
  <c r="X34" i="47"/>
  <c r="X35" i="47"/>
  <c r="X36" i="47"/>
  <c r="X16" i="47"/>
  <c r="X17" i="47"/>
  <c r="X18" i="47"/>
  <c r="X19" i="47"/>
  <c r="X20" i="47"/>
  <c r="X21" i="47"/>
  <c r="X23" i="47"/>
  <c r="X90" i="47"/>
  <c r="X91" i="47"/>
  <c r="X92" i="47"/>
  <c r="X93" i="47"/>
  <c r="X94" i="47"/>
  <c r="X95" i="47"/>
  <c r="X96" i="47"/>
  <c r="X97" i="47"/>
  <c r="X98" i="47"/>
  <c r="X99" i="47"/>
  <c r="X100" i="47"/>
  <c r="X101" i="47"/>
  <c r="X103" i="47"/>
  <c r="X104" i="47"/>
  <c r="X105" i="47"/>
  <c r="X106" i="47"/>
  <c r="X107" i="47"/>
  <c r="X108" i="47"/>
  <c r="X109" i="47"/>
  <c r="X110" i="47"/>
  <c r="X111" i="47"/>
  <c r="X112" i="47"/>
  <c r="X113" i="47"/>
  <c r="X114" i="47"/>
  <c r="X116" i="47"/>
  <c r="X117" i="47"/>
  <c r="X118" i="47"/>
  <c r="X119" i="47"/>
  <c r="X120" i="47"/>
  <c r="X121" i="47"/>
  <c r="X122" i="47"/>
  <c r="X123" i="47"/>
  <c r="X124" i="47"/>
  <c r="X125" i="47"/>
  <c r="X126" i="47"/>
  <c r="X127" i="47"/>
  <c r="X129" i="47"/>
  <c r="X130" i="47"/>
  <c r="X131" i="47"/>
  <c r="X132" i="47"/>
  <c r="X133" i="47"/>
  <c r="X134" i="47"/>
  <c r="X135" i="47"/>
  <c r="X136" i="47"/>
  <c r="X137" i="47"/>
  <c r="X138" i="47"/>
  <c r="X139" i="47"/>
  <c r="X140" i="47"/>
  <c r="W155" i="47"/>
  <c r="W168" i="47"/>
  <c r="W181" i="47"/>
  <c r="W194" i="47"/>
  <c r="W207" i="47"/>
  <c r="W220" i="47"/>
  <c r="W233" i="47"/>
  <c r="W246" i="47"/>
  <c r="W259" i="47"/>
  <c r="W272" i="47"/>
  <c r="W89" i="47"/>
  <c r="W76" i="47"/>
  <c r="W63" i="47"/>
  <c r="W50" i="47"/>
  <c r="W37" i="47"/>
  <c r="W24" i="47"/>
  <c r="W102" i="47"/>
  <c r="W115" i="47"/>
  <c r="W128" i="47"/>
  <c r="W141" i="47"/>
  <c r="V146" i="47"/>
  <c r="V147" i="47"/>
  <c r="V148" i="47"/>
  <c r="V149" i="47"/>
  <c r="V150" i="47"/>
  <c r="V151" i="47"/>
  <c r="V152" i="47"/>
  <c r="V153" i="47"/>
  <c r="V154" i="47"/>
  <c r="V156" i="47"/>
  <c r="V157" i="47"/>
  <c r="V158" i="47"/>
  <c r="V159" i="47"/>
  <c r="V160" i="47"/>
  <c r="V161" i="47"/>
  <c r="V162" i="47"/>
  <c r="V163" i="47"/>
  <c r="V164" i="47"/>
  <c r="V165" i="47"/>
  <c r="V166" i="47"/>
  <c r="V167" i="47"/>
  <c r="V169" i="47"/>
  <c r="V170" i="47"/>
  <c r="V171" i="47"/>
  <c r="V172" i="47"/>
  <c r="V173" i="47"/>
  <c r="V174" i="47"/>
  <c r="V175" i="47"/>
  <c r="V176" i="47"/>
  <c r="V177" i="47"/>
  <c r="V178" i="47"/>
  <c r="V179" i="47"/>
  <c r="V180" i="47"/>
  <c r="V182" i="47"/>
  <c r="V183" i="47"/>
  <c r="V184" i="47"/>
  <c r="V185" i="47"/>
  <c r="V186" i="47"/>
  <c r="V187" i="47"/>
  <c r="V188" i="47"/>
  <c r="V189" i="47"/>
  <c r="V190" i="47"/>
  <c r="V191" i="47"/>
  <c r="V192" i="47"/>
  <c r="V193" i="47"/>
  <c r="V195" i="47"/>
  <c r="V196" i="47"/>
  <c r="V197" i="47"/>
  <c r="V198" i="47"/>
  <c r="V199" i="47"/>
  <c r="V200" i="47"/>
  <c r="V201" i="47"/>
  <c r="V202" i="47"/>
  <c r="V203" i="47"/>
  <c r="V204" i="47"/>
  <c r="V205" i="47"/>
  <c r="V206" i="47"/>
  <c r="V208" i="47"/>
  <c r="V209" i="47"/>
  <c r="V210" i="47"/>
  <c r="V211" i="47"/>
  <c r="V212" i="47"/>
  <c r="V213" i="47"/>
  <c r="V214" i="47"/>
  <c r="V215" i="47"/>
  <c r="V216" i="47"/>
  <c r="V217" i="47"/>
  <c r="V218" i="47"/>
  <c r="V219" i="47"/>
  <c r="V221" i="47"/>
  <c r="V222" i="47"/>
  <c r="V223" i="47"/>
  <c r="V224" i="47"/>
  <c r="V225" i="47"/>
  <c r="V226" i="47"/>
  <c r="V227" i="47"/>
  <c r="V228" i="47"/>
  <c r="V229" i="47"/>
  <c r="V230" i="47"/>
  <c r="V231" i="47"/>
  <c r="V232" i="47"/>
  <c r="V234" i="47"/>
  <c r="V235" i="47"/>
  <c r="V236" i="47"/>
  <c r="V237" i="47"/>
  <c r="V238" i="47"/>
  <c r="V239" i="47"/>
  <c r="V240" i="47"/>
  <c r="V241" i="47"/>
  <c r="V242" i="47"/>
  <c r="V243" i="47"/>
  <c r="V244" i="47"/>
  <c r="V245" i="47"/>
  <c r="V247" i="47"/>
  <c r="V248" i="47"/>
  <c r="V249" i="47"/>
  <c r="V250" i="47"/>
  <c r="V251" i="47"/>
  <c r="V252" i="47"/>
  <c r="V253" i="47"/>
  <c r="V254" i="47"/>
  <c r="V255" i="47"/>
  <c r="V256" i="47"/>
  <c r="V257" i="47"/>
  <c r="V258" i="47"/>
  <c r="V260" i="47"/>
  <c r="V261" i="47"/>
  <c r="V262" i="47"/>
  <c r="V271" i="47"/>
  <c r="V77" i="47"/>
  <c r="V78" i="47"/>
  <c r="V79" i="47"/>
  <c r="V80" i="47"/>
  <c r="V81" i="47"/>
  <c r="V82" i="47"/>
  <c r="V83" i="47"/>
  <c r="V84" i="47"/>
  <c r="V85" i="47"/>
  <c r="V86" i="47"/>
  <c r="V87" i="47"/>
  <c r="V88" i="47"/>
  <c r="V64" i="47"/>
  <c r="V65" i="47"/>
  <c r="V66" i="47"/>
  <c r="V67" i="47"/>
  <c r="V68" i="47"/>
  <c r="V69" i="47"/>
  <c r="V70" i="47"/>
  <c r="V71" i="47"/>
  <c r="V72" i="47"/>
  <c r="V73" i="47"/>
  <c r="V74" i="47"/>
  <c r="V75" i="47"/>
  <c r="V51" i="47"/>
  <c r="V52" i="47"/>
  <c r="V53" i="47"/>
  <c r="V54" i="47"/>
  <c r="V55" i="47"/>
  <c r="V56" i="47"/>
  <c r="V57" i="47"/>
  <c r="V58" i="47"/>
  <c r="V59" i="47"/>
  <c r="V60" i="47"/>
  <c r="V61" i="47"/>
  <c r="V62" i="47"/>
  <c r="V43" i="47"/>
  <c r="V44" i="47"/>
  <c r="V45" i="47"/>
  <c r="V46" i="47"/>
  <c r="V47" i="47"/>
  <c r="V48" i="47"/>
  <c r="V28" i="47"/>
  <c r="V29" i="47"/>
  <c r="V30" i="47"/>
  <c r="V31" i="47"/>
  <c r="V32" i="47"/>
  <c r="V33" i="47"/>
  <c r="V34" i="47"/>
  <c r="V35" i="47"/>
  <c r="V36" i="47"/>
  <c r="V16" i="47"/>
  <c r="V17" i="47"/>
  <c r="V18" i="47"/>
  <c r="V19" i="47"/>
  <c r="V20" i="47"/>
  <c r="V21" i="47"/>
  <c r="V22" i="47"/>
  <c r="X22" i="47" s="1"/>
  <c r="V23" i="47"/>
  <c r="V90" i="47"/>
  <c r="V91" i="47"/>
  <c r="V92" i="47"/>
  <c r="V93" i="47"/>
  <c r="V94" i="47"/>
  <c r="V95" i="47"/>
  <c r="V96" i="47"/>
  <c r="V97" i="47"/>
  <c r="V98" i="47"/>
  <c r="V99" i="47"/>
  <c r="V100" i="47"/>
  <c r="V101" i="47"/>
  <c r="V103" i="47"/>
  <c r="V104" i="47"/>
  <c r="V105" i="47"/>
  <c r="V106" i="47"/>
  <c r="V107" i="47"/>
  <c r="V108" i="47"/>
  <c r="V109" i="47"/>
  <c r="V110" i="47"/>
  <c r="V111" i="47"/>
  <c r="V112" i="47"/>
  <c r="V113" i="47"/>
  <c r="V114" i="47"/>
  <c r="V116" i="47"/>
  <c r="V117" i="47"/>
  <c r="V118" i="47"/>
  <c r="V119" i="47"/>
  <c r="V120" i="47"/>
  <c r="V121" i="47"/>
  <c r="V122" i="47"/>
  <c r="V123" i="47"/>
  <c r="V124" i="47"/>
  <c r="V125" i="47"/>
  <c r="V126" i="47"/>
  <c r="V127" i="47"/>
  <c r="V129" i="47"/>
  <c r="V130" i="47"/>
  <c r="V131" i="47"/>
  <c r="V132" i="47"/>
  <c r="V133" i="47"/>
  <c r="V134" i="47"/>
  <c r="V135" i="47"/>
  <c r="V136" i="47"/>
  <c r="V137" i="47"/>
  <c r="V138" i="47"/>
  <c r="V139" i="47"/>
  <c r="V140" i="47"/>
  <c r="AE247" i="47"/>
  <c r="AE248" i="47"/>
  <c r="AE249" i="47"/>
  <c r="AE250" i="47"/>
  <c r="AE251" i="47"/>
  <c r="AE252" i="47"/>
  <c r="AE253" i="47"/>
  <c r="AE254" i="47"/>
  <c r="AE255" i="47"/>
  <c r="AE256" i="47"/>
  <c r="AE257" i="47"/>
  <c r="AE258" i="47"/>
  <c r="AE260" i="47"/>
  <c r="AE261" i="47"/>
  <c r="AE262" i="47"/>
  <c r="AE271" i="47"/>
  <c r="AE90" i="47"/>
  <c r="AE91" i="47"/>
  <c r="AE92" i="47"/>
  <c r="AE93" i="47"/>
  <c r="AE94" i="47"/>
  <c r="AE95" i="47"/>
  <c r="AE96" i="47"/>
  <c r="AE97" i="47"/>
  <c r="AE98" i="47"/>
  <c r="AE99" i="47"/>
  <c r="AE100" i="47"/>
  <c r="AE101" i="47"/>
  <c r="AE103" i="47"/>
  <c r="AE104" i="47"/>
  <c r="AE105" i="47"/>
  <c r="AE106" i="47"/>
  <c r="AE107" i="47"/>
  <c r="AE108" i="47"/>
  <c r="AE109" i="47"/>
  <c r="AE110" i="47"/>
  <c r="AE111" i="47"/>
  <c r="AE112" i="47"/>
  <c r="AE113" i="47"/>
  <c r="AE114" i="47"/>
  <c r="AE116" i="47"/>
  <c r="AE117" i="47"/>
  <c r="AE118" i="47"/>
  <c r="AE119" i="47"/>
  <c r="AE120" i="47"/>
  <c r="AE121" i="47"/>
  <c r="AE122" i="47"/>
  <c r="AE123" i="47"/>
  <c r="AE124" i="47"/>
  <c r="AE125" i="47"/>
  <c r="AE126" i="47"/>
  <c r="AE127" i="47"/>
  <c r="AE129" i="47"/>
  <c r="AE130" i="47"/>
  <c r="AE131" i="47"/>
  <c r="AE132" i="47"/>
  <c r="AE133" i="47"/>
  <c r="AE134" i="47"/>
  <c r="AE135" i="47"/>
  <c r="AE136" i="47"/>
  <c r="AE137" i="47"/>
  <c r="AE138" i="47"/>
  <c r="AE139" i="47"/>
  <c r="AE140" i="47"/>
  <c r="E273" i="47"/>
  <c r="AF260" i="47"/>
  <c r="AF261" i="47"/>
  <c r="AF262" i="47"/>
  <c r="AF271" i="47"/>
  <c r="U271" i="47"/>
  <c r="U262" i="47"/>
  <c r="U261" i="47"/>
  <c r="U260" i="47"/>
  <c r="AF247" i="47"/>
  <c r="AF248" i="47"/>
  <c r="AF249" i="47"/>
  <c r="AF250" i="47"/>
  <c r="AF251" i="47"/>
  <c r="AF252" i="47"/>
  <c r="AF253" i="47"/>
  <c r="AF254" i="47"/>
  <c r="AF255" i="47"/>
  <c r="AF256" i="47"/>
  <c r="AF257" i="47"/>
  <c r="AF258" i="47"/>
  <c r="U258" i="47"/>
  <c r="U257" i="47"/>
  <c r="U256" i="47"/>
  <c r="U255" i="47"/>
  <c r="U254" i="47"/>
  <c r="U253" i="47"/>
  <c r="U252" i="47"/>
  <c r="U251" i="47"/>
  <c r="U250" i="47"/>
  <c r="U249" i="47"/>
  <c r="U248" i="47"/>
  <c r="U247" i="47"/>
  <c r="U245" i="47"/>
  <c r="U244" i="47"/>
  <c r="U243" i="47"/>
  <c r="U242" i="47"/>
  <c r="U241" i="47"/>
  <c r="U240" i="47"/>
  <c r="U239" i="47"/>
  <c r="U238" i="47"/>
  <c r="U237" i="47"/>
  <c r="U236" i="47"/>
  <c r="U235" i="47"/>
  <c r="U234" i="47"/>
  <c r="U232" i="47"/>
  <c r="U231" i="47"/>
  <c r="U230" i="47"/>
  <c r="U229" i="47"/>
  <c r="U228" i="47"/>
  <c r="U227" i="47"/>
  <c r="U226" i="47"/>
  <c r="U225" i="47"/>
  <c r="U224" i="47"/>
  <c r="U223" i="47"/>
  <c r="U222" i="47"/>
  <c r="U221" i="47"/>
  <c r="U219" i="47"/>
  <c r="U218" i="47"/>
  <c r="U217" i="47"/>
  <c r="U216" i="47"/>
  <c r="U215" i="47"/>
  <c r="U214" i="47"/>
  <c r="U213" i="47"/>
  <c r="U212" i="47"/>
  <c r="U211" i="47"/>
  <c r="U210" i="47"/>
  <c r="U209" i="47"/>
  <c r="U208" i="47"/>
  <c r="U206" i="47"/>
  <c r="U205" i="47"/>
  <c r="U204" i="47"/>
  <c r="U203" i="47"/>
  <c r="U202" i="47"/>
  <c r="U201" i="47"/>
  <c r="U200" i="47"/>
  <c r="U199" i="47"/>
  <c r="U198" i="47"/>
  <c r="U197" i="47"/>
  <c r="U196" i="47"/>
  <c r="U195" i="47"/>
  <c r="U193" i="47"/>
  <c r="U192" i="47"/>
  <c r="U191" i="47"/>
  <c r="U190" i="47"/>
  <c r="U189" i="47"/>
  <c r="U188" i="47"/>
  <c r="U187" i="47"/>
  <c r="U186" i="47"/>
  <c r="U185" i="47"/>
  <c r="U184" i="47"/>
  <c r="U183" i="47"/>
  <c r="U182" i="47"/>
  <c r="U180" i="47"/>
  <c r="U179" i="47"/>
  <c r="U178" i="47"/>
  <c r="U177" i="47"/>
  <c r="U176" i="47"/>
  <c r="U175" i="47"/>
  <c r="U174" i="47"/>
  <c r="U173" i="47"/>
  <c r="U172" i="47"/>
  <c r="U171" i="47"/>
  <c r="U170" i="47"/>
  <c r="U169" i="47"/>
  <c r="U167" i="47"/>
  <c r="U166" i="47"/>
  <c r="U165" i="47"/>
  <c r="U164" i="47"/>
  <c r="U163" i="47"/>
  <c r="U162" i="47"/>
  <c r="U161" i="47"/>
  <c r="U160" i="47"/>
  <c r="U159" i="47"/>
  <c r="U158" i="47"/>
  <c r="U157" i="47"/>
  <c r="U156" i="47"/>
  <c r="U154" i="47"/>
  <c r="U153" i="47"/>
  <c r="U152" i="47"/>
  <c r="U151" i="47"/>
  <c r="U150" i="47"/>
  <c r="U149" i="47"/>
  <c r="U148" i="47"/>
  <c r="U147" i="47"/>
  <c r="U146" i="47"/>
  <c r="U145" i="47"/>
  <c r="U144" i="47"/>
  <c r="U143" i="47"/>
  <c r="AF12" i="47"/>
  <c r="AF13" i="47"/>
  <c r="AE13" i="47" s="1"/>
  <c r="AF14" i="47"/>
  <c r="AE14" i="47" s="1"/>
  <c r="AF15" i="47"/>
  <c r="AE15" i="47" s="1"/>
  <c r="AF16" i="47"/>
  <c r="AF17" i="47"/>
  <c r="AF18" i="47"/>
  <c r="AF19" i="47"/>
  <c r="AF20" i="47"/>
  <c r="AF21" i="47"/>
  <c r="AF22" i="47"/>
  <c r="AE22" i="47" s="1"/>
  <c r="AF23" i="47"/>
  <c r="AF25" i="47"/>
  <c r="AE25" i="47" s="1"/>
  <c r="AF26" i="47"/>
  <c r="AF27" i="47"/>
  <c r="AE27" i="47" s="1"/>
  <c r="AF28" i="47"/>
  <c r="AF29" i="47"/>
  <c r="AF30" i="47"/>
  <c r="AF31" i="47"/>
  <c r="AF32" i="47"/>
  <c r="AF33" i="47"/>
  <c r="AF34" i="47"/>
  <c r="AF35" i="47"/>
  <c r="AF36" i="47"/>
  <c r="AF38" i="47"/>
  <c r="AE38" i="47" s="1"/>
  <c r="AF39" i="47"/>
  <c r="AE39" i="47" s="1"/>
  <c r="AF40" i="47"/>
  <c r="AE40" i="47" s="1"/>
  <c r="AF41" i="47"/>
  <c r="AE41" i="47" s="1"/>
  <c r="AF42" i="47"/>
  <c r="AE42" i="47" s="1"/>
  <c r="AF43" i="47"/>
  <c r="AF44" i="47"/>
  <c r="AF45" i="47"/>
  <c r="AF46" i="47"/>
  <c r="AF47" i="47"/>
  <c r="AF48" i="47"/>
  <c r="AF49" i="47"/>
  <c r="AF51" i="47"/>
  <c r="AF52" i="47"/>
  <c r="AF53" i="47"/>
  <c r="AF54" i="47"/>
  <c r="AF55" i="47"/>
  <c r="AF56" i="47"/>
  <c r="AF57" i="47"/>
  <c r="AF58" i="47"/>
  <c r="AF59" i="47"/>
  <c r="AF60" i="47"/>
  <c r="AF61" i="47"/>
  <c r="AF62" i="47"/>
  <c r="AF64" i="47"/>
  <c r="AF65" i="47"/>
  <c r="AF66" i="47"/>
  <c r="AF67" i="47"/>
  <c r="AF68" i="47"/>
  <c r="AF69" i="47"/>
  <c r="AF70" i="47"/>
  <c r="AF71" i="47"/>
  <c r="AF72" i="47"/>
  <c r="AF73" i="47"/>
  <c r="AF74" i="47"/>
  <c r="AF75" i="47"/>
  <c r="E142" i="47"/>
  <c r="AF129" i="47"/>
  <c r="AF130" i="47"/>
  <c r="AF131" i="47"/>
  <c r="AF132" i="47"/>
  <c r="AF133" i="47"/>
  <c r="AF134" i="47"/>
  <c r="AF135" i="47"/>
  <c r="AF136" i="47"/>
  <c r="AF137" i="47"/>
  <c r="AF138" i="47"/>
  <c r="AF139" i="47"/>
  <c r="AF140" i="47"/>
  <c r="U140" i="47"/>
  <c r="U139" i="47"/>
  <c r="U138" i="47"/>
  <c r="U137" i="47"/>
  <c r="U136" i="47"/>
  <c r="U135" i="47"/>
  <c r="U134" i="47"/>
  <c r="U133" i="47"/>
  <c r="U132" i="47"/>
  <c r="U131" i="47"/>
  <c r="U130" i="47"/>
  <c r="U129" i="47"/>
  <c r="AF116" i="47"/>
  <c r="AF117" i="47"/>
  <c r="AF118" i="47"/>
  <c r="AF119" i="47"/>
  <c r="AF120" i="47"/>
  <c r="AF121" i="47"/>
  <c r="AF122" i="47"/>
  <c r="AF123" i="47"/>
  <c r="AF124" i="47"/>
  <c r="AF125" i="47"/>
  <c r="AF126" i="47"/>
  <c r="AF127" i="47"/>
  <c r="U127" i="47"/>
  <c r="U126" i="47"/>
  <c r="U125" i="47"/>
  <c r="U124" i="47"/>
  <c r="U123" i="47"/>
  <c r="U122" i="47"/>
  <c r="U121" i="47"/>
  <c r="U120" i="47"/>
  <c r="U119" i="47"/>
  <c r="U118" i="47"/>
  <c r="U117" i="47"/>
  <c r="U116" i="47"/>
  <c r="AF103" i="47"/>
  <c r="AF104" i="47"/>
  <c r="AF105" i="47"/>
  <c r="AF106" i="47"/>
  <c r="AF107" i="47"/>
  <c r="AF108" i="47"/>
  <c r="AF109" i="47"/>
  <c r="AF110" i="47"/>
  <c r="AF111" i="47"/>
  <c r="AF112" i="47"/>
  <c r="AF113" i="47"/>
  <c r="AF114" i="47"/>
  <c r="U114" i="47"/>
  <c r="U113" i="47"/>
  <c r="U112" i="47"/>
  <c r="U111" i="47"/>
  <c r="U110" i="47"/>
  <c r="U109" i="47"/>
  <c r="U108" i="47"/>
  <c r="U107" i="47"/>
  <c r="U106" i="47"/>
  <c r="U105" i="47"/>
  <c r="U104" i="47"/>
  <c r="U103" i="47"/>
  <c r="AF90" i="47"/>
  <c r="AF91" i="47"/>
  <c r="AF92" i="47"/>
  <c r="AF93" i="47"/>
  <c r="AF94" i="47"/>
  <c r="AF95" i="47"/>
  <c r="AF96" i="47"/>
  <c r="AF97" i="47"/>
  <c r="AF98" i="47"/>
  <c r="AF99" i="47"/>
  <c r="AF100" i="47"/>
  <c r="AF101" i="47"/>
  <c r="U101" i="47"/>
  <c r="U100" i="47"/>
  <c r="U99" i="47"/>
  <c r="U98" i="47"/>
  <c r="U97" i="47"/>
  <c r="U96" i="47"/>
  <c r="U95" i="47"/>
  <c r="U94" i="47"/>
  <c r="U93" i="47"/>
  <c r="U92" i="47"/>
  <c r="U91" i="47"/>
  <c r="U90" i="47"/>
  <c r="AF77" i="47"/>
  <c r="AF78" i="47"/>
  <c r="AF79" i="47"/>
  <c r="AF80" i="47"/>
  <c r="AF81" i="47"/>
  <c r="AF82" i="47"/>
  <c r="AF83" i="47"/>
  <c r="AF84" i="47"/>
  <c r="AF85" i="47"/>
  <c r="AF86" i="47"/>
  <c r="AF87" i="47"/>
  <c r="AF88" i="47"/>
  <c r="U88" i="47"/>
  <c r="U87" i="47"/>
  <c r="U86" i="47"/>
  <c r="U85" i="47"/>
  <c r="U84" i="47"/>
  <c r="U83" i="47"/>
  <c r="U82" i="47"/>
  <c r="U81" i="47"/>
  <c r="U80" i="47"/>
  <c r="U79" i="47"/>
  <c r="U78" i="47"/>
  <c r="U77" i="47"/>
  <c r="U75" i="47"/>
  <c r="U74" i="47"/>
  <c r="U73" i="47"/>
  <c r="U72" i="47"/>
  <c r="U71" i="47"/>
  <c r="U70" i="47"/>
  <c r="U69" i="47"/>
  <c r="U68" i="47"/>
  <c r="U67" i="47"/>
  <c r="U66" i="47"/>
  <c r="U65" i="47"/>
  <c r="U64" i="47"/>
  <c r="U62" i="47"/>
  <c r="U61" i="47"/>
  <c r="U60" i="47"/>
  <c r="U59" i="47"/>
  <c r="U58" i="47"/>
  <c r="U57" i="47"/>
  <c r="U56" i="47"/>
  <c r="U55" i="47"/>
  <c r="U54" i="47"/>
  <c r="U53" i="47"/>
  <c r="U52" i="47"/>
  <c r="U51" i="47"/>
  <c r="U49" i="47"/>
  <c r="V49" i="47" s="1"/>
  <c r="U48" i="47"/>
  <c r="U47" i="47"/>
  <c r="U46" i="47"/>
  <c r="U45" i="47"/>
  <c r="U44" i="47"/>
  <c r="U43" i="47"/>
  <c r="U42" i="47"/>
  <c r="V42" i="47" s="1"/>
  <c r="X42" i="47" s="1"/>
  <c r="U41" i="47"/>
  <c r="U40" i="47"/>
  <c r="V40" i="47" s="1"/>
  <c r="U39" i="47"/>
  <c r="V39" i="47" s="1"/>
  <c r="U38" i="47"/>
  <c r="V38" i="47" s="1"/>
  <c r="X38" i="47" s="1"/>
  <c r="U36" i="47"/>
  <c r="U35" i="47"/>
  <c r="U34" i="47"/>
  <c r="U33" i="47"/>
  <c r="U32" i="47"/>
  <c r="U31" i="47"/>
  <c r="U30" i="47"/>
  <c r="U29" i="47"/>
  <c r="U28" i="47"/>
  <c r="U27" i="47"/>
  <c r="V27" i="47" s="1"/>
  <c r="U26" i="47"/>
  <c r="V26" i="47" s="1"/>
  <c r="U25" i="47"/>
  <c r="V25" i="47" s="1"/>
  <c r="U23" i="47"/>
  <c r="U22" i="47"/>
  <c r="U21" i="47"/>
  <c r="U20" i="47"/>
  <c r="U19" i="47"/>
  <c r="U18" i="47"/>
  <c r="U17" i="47"/>
  <c r="U16" i="47"/>
  <c r="U15" i="47"/>
  <c r="V15" i="47" s="1"/>
  <c r="U14" i="47"/>
  <c r="V14" i="47" s="1"/>
  <c r="X14" i="47" s="1"/>
  <c r="U13" i="47"/>
  <c r="U12" i="47"/>
  <c r="V12" i="47" s="1"/>
  <c r="U7" i="47"/>
  <c r="W7" i="47" s="1"/>
  <c r="AG8" i="47" s="1"/>
  <c r="AF8" i="47"/>
  <c r="AE8" i="47"/>
  <c r="U6" i="47"/>
  <c r="X6" i="47" s="1"/>
  <c r="AH7" i="47" s="1"/>
  <c r="AF7" i="47"/>
  <c r="AE7" i="47"/>
  <c r="U5" i="47"/>
  <c r="X5" i="47"/>
  <c r="AH6" i="47" s="1"/>
  <c r="W5" i="47"/>
  <c r="AG6" i="47" s="1"/>
  <c r="AF6" i="47"/>
  <c r="AE6" i="47"/>
  <c r="U4" i="47"/>
  <c r="X4" i="47" s="1"/>
  <c r="AH5" i="47" s="1"/>
  <c r="AF5" i="47"/>
  <c r="AE5" i="47"/>
  <c r="U3" i="47"/>
  <c r="AF4" i="47"/>
  <c r="AE4" i="47"/>
  <c r="I4" i="47"/>
  <c r="AG3" i="47"/>
  <c r="AE3" i="47"/>
  <c r="AF143" i="46"/>
  <c r="AE143" i="46" s="1"/>
  <c r="AF144" i="46"/>
  <c r="AE144" i="46" s="1"/>
  <c r="AF145" i="46"/>
  <c r="AF146" i="46"/>
  <c r="AF147" i="46"/>
  <c r="AF148" i="46"/>
  <c r="AF149" i="46"/>
  <c r="AF150" i="46"/>
  <c r="AF151" i="46"/>
  <c r="AF152" i="46"/>
  <c r="AF153" i="46"/>
  <c r="AF154" i="46"/>
  <c r="AF156" i="46"/>
  <c r="AF157" i="46"/>
  <c r="AF158" i="46"/>
  <c r="AF159" i="46"/>
  <c r="AF160" i="46"/>
  <c r="AF161" i="46"/>
  <c r="AF162" i="46"/>
  <c r="AF163" i="46"/>
  <c r="AF164" i="46"/>
  <c r="AF165" i="46"/>
  <c r="AF166" i="46"/>
  <c r="AF167" i="46"/>
  <c r="AF169" i="46"/>
  <c r="AF170" i="46"/>
  <c r="AF171" i="46"/>
  <c r="AF172" i="46"/>
  <c r="AF173" i="46"/>
  <c r="AF174" i="46"/>
  <c r="AF175" i="46"/>
  <c r="AF176" i="46"/>
  <c r="AF177" i="46"/>
  <c r="AF178" i="46"/>
  <c r="AF179" i="46"/>
  <c r="AF180" i="46"/>
  <c r="AF182" i="46"/>
  <c r="AF183" i="46"/>
  <c r="AF184" i="46"/>
  <c r="AF185" i="46"/>
  <c r="AF186" i="46"/>
  <c r="AF187" i="46"/>
  <c r="AF188" i="46"/>
  <c r="AF189" i="46"/>
  <c r="AF190" i="46"/>
  <c r="AF191" i="46"/>
  <c r="AF192" i="46"/>
  <c r="AF193" i="46"/>
  <c r="AF195" i="46"/>
  <c r="AF196" i="46"/>
  <c r="AF197" i="46"/>
  <c r="AF198" i="46"/>
  <c r="AF199" i="46"/>
  <c r="AF200" i="46"/>
  <c r="AF201" i="46"/>
  <c r="AF202" i="46"/>
  <c r="AF203" i="46"/>
  <c r="AF204" i="46"/>
  <c r="AF205" i="46"/>
  <c r="AF206" i="46"/>
  <c r="AF208" i="46"/>
  <c r="AF209" i="46"/>
  <c r="AF210" i="46"/>
  <c r="AF211" i="46"/>
  <c r="AF212" i="46"/>
  <c r="AF213" i="46"/>
  <c r="AF214" i="46"/>
  <c r="AF215" i="46"/>
  <c r="AF216" i="46"/>
  <c r="AF217" i="46"/>
  <c r="AF218" i="46"/>
  <c r="AF219" i="46"/>
  <c r="AF221" i="46"/>
  <c r="AF222" i="46"/>
  <c r="AF223" i="46"/>
  <c r="AF224" i="46"/>
  <c r="AF225" i="46"/>
  <c r="AF226" i="46"/>
  <c r="AF227" i="46"/>
  <c r="AF228" i="46"/>
  <c r="AF229" i="46"/>
  <c r="AF230" i="46"/>
  <c r="AF231" i="46"/>
  <c r="AF232" i="46"/>
  <c r="AF234" i="46"/>
  <c r="AF235" i="46"/>
  <c r="AF236" i="46"/>
  <c r="AF237" i="46"/>
  <c r="AF238" i="46"/>
  <c r="AF239" i="46"/>
  <c r="AF240" i="46"/>
  <c r="AF241" i="46"/>
  <c r="AF242" i="46"/>
  <c r="AF243" i="46"/>
  <c r="AF244" i="46"/>
  <c r="AF245" i="46"/>
  <c r="AE145" i="46"/>
  <c r="AE146" i="46"/>
  <c r="AE147" i="46"/>
  <c r="AE148" i="46"/>
  <c r="AE149" i="46"/>
  <c r="AE150" i="46"/>
  <c r="AE151" i="46"/>
  <c r="AE152" i="46"/>
  <c r="AE153" i="46"/>
  <c r="AE154" i="46"/>
  <c r="AE156" i="46"/>
  <c r="AE157" i="46"/>
  <c r="AE158" i="46"/>
  <c r="AE159" i="46"/>
  <c r="AE160" i="46"/>
  <c r="AE161" i="46"/>
  <c r="AE162" i="46"/>
  <c r="AE163" i="46"/>
  <c r="AE164" i="46"/>
  <c r="AE165" i="46"/>
  <c r="AE166" i="46"/>
  <c r="AE167" i="46"/>
  <c r="AE169" i="46"/>
  <c r="AE170" i="46"/>
  <c r="AE171" i="46"/>
  <c r="AE172" i="46"/>
  <c r="AE173" i="46"/>
  <c r="AE174" i="46"/>
  <c r="AE175" i="46"/>
  <c r="AE176" i="46"/>
  <c r="AE177" i="46"/>
  <c r="AE178" i="46"/>
  <c r="AE179" i="46"/>
  <c r="AE180" i="46"/>
  <c r="AE182" i="46"/>
  <c r="AE183" i="46"/>
  <c r="AE184" i="46"/>
  <c r="AE185" i="46"/>
  <c r="AE186" i="46"/>
  <c r="AE187" i="46"/>
  <c r="AE188" i="46"/>
  <c r="AE189" i="46"/>
  <c r="AE190" i="46"/>
  <c r="AE191" i="46"/>
  <c r="AE192" i="46"/>
  <c r="AE193" i="46"/>
  <c r="AE195" i="46"/>
  <c r="AE196" i="46"/>
  <c r="AE197" i="46"/>
  <c r="AE198" i="46"/>
  <c r="AE199" i="46"/>
  <c r="AE200" i="46"/>
  <c r="AE201" i="46"/>
  <c r="AE202" i="46"/>
  <c r="AE203" i="46"/>
  <c r="AE204" i="46"/>
  <c r="AE205" i="46"/>
  <c r="AE206" i="46"/>
  <c r="AE208" i="46"/>
  <c r="AE209" i="46"/>
  <c r="AE210" i="46"/>
  <c r="AE211" i="46"/>
  <c r="AE212" i="46"/>
  <c r="AE213" i="46"/>
  <c r="AE214" i="46"/>
  <c r="AE215" i="46"/>
  <c r="AE216" i="46"/>
  <c r="AE217" i="46"/>
  <c r="AE218" i="46"/>
  <c r="AE219" i="46"/>
  <c r="AE221" i="46"/>
  <c r="AE222" i="46"/>
  <c r="AE223" i="46"/>
  <c r="AE224" i="46"/>
  <c r="AE225" i="46"/>
  <c r="AE226" i="46"/>
  <c r="AE227" i="46"/>
  <c r="AE228" i="46"/>
  <c r="AE229" i="46"/>
  <c r="AE230" i="46"/>
  <c r="AE231" i="46"/>
  <c r="AE232" i="46"/>
  <c r="AE234" i="46"/>
  <c r="AE235" i="46"/>
  <c r="AE236" i="46"/>
  <c r="AE237" i="46"/>
  <c r="AE238" i="46"/>
  <c r="AE239" i="46"/>
  <c r="AE240" i="46"/>
  <c r="AE241" i="46"/>
  <c r="AE242" i="46"/>
  <c r="AE243" i="46"/>
  <c r="AE244" i="46"/>
  <c r="AE245" i="46"/>
  <c r="AE17" i="46"/>
  <c r="AE18" i="46"/>
  <c r="AE19" i="46"/>
  <c r="AE20" i="46"/>
  <c r="AE21" i="46"/>
  <c r="AE22" i="46"/>
  <c r="AE23" i="46"/>
  <c r="AE29" i="46"/>
  <c r="AE30" i="46"/>
  <c r="AE31" i="46"/>
  <c r="AE32" i="46"/>
  <c r="AE33" i="46"/>
  <c r="AE34" i="46"/>
  <c r="AE35" i="46"/>
  <c r="AE36" i="46"/>
  <c r="AE44" i="46"/>
  <c r="AE45" i="46"/>
  <c r="AE46" i="46"/>
  <c r="AE47" i="46"/>
  <c r="AE48" i="46"/>
  <c r="AE49" i="46"/>
  <c r="AE55" i="46"/>
  <c r="AE56" i="46"/>
  <c r="AE57" i="46"/>
  <c r="AE58" i="46"/>
  <c r="AE59" i="46"/>
  <c r="AE60" i="46"/>
  <c r="AE61" i="46"/>
  <c r="AE62" i="46"/>
  <c r="AE64" i="46"/>
  <c r="AE65" i="46"/>
  <c r="AE66" i="46"/>
  <c r="AE67" i="46"/>
  <c r="AE68" i="46"/>
  <c r="AE69" i="46"/>
  <c r="AE70" i="46"/>
  <c r="AE71" i="46"/>
  <c r="AE72" i="46"/>
  <c r="AE73" i="46"/>
  <c r="AE74" i="46"/>
  <c r="AE75" i="46"/>
  <c r="AE77" i="46"/>
  <c r="AE78" i="46"/>
  <c r="AE79" i="46"/>
  <c r="AE80" i="46"/>
  <c r="AE81" i="46"/>
  <c r="AE82" i="46"/>
  <c r="AE83" i="46"/>
  <c r="AE84" i="46"/>
  <c r="AE85" i="46"/>
  <c r="AE86" i="46"/>
  <c r="AE87" i="46"/>
  <c r="AE88" i="46"/>
  <c r="V143" i="46"/>
  <c r="X143" i="46"/>
  <c r="Y143" i="46"/>
  <c r="V144" i="46"/>
  <c r="Y144" i="46"/>
  <c r="V145" i="46"/>
  <c r="Y145" i="46"/>
  <c r="Y146" i="46"/>
  <c r="Y147" i="46"/>
  <c r="Y148" i="46"/>
  <c r="Y149" i="46"/>
  <c r="Y150" i="46"/>
  <c r="Y151" i="46"/>
  <c r="Y152" i="46"/>
  <c r="Y153" i="46"/>
  <c r="Y154" i="46"/>
  <c r="Y156" i="46"/>
  <c r="Y157" i="46"/>
  <c r="Y158" i="46"/>
  <c r="Y159" i="46"/>
  <c r="Y160" i="46"/>
  <c r="Y161" i="46"/>
  <c r="Y162" i="46"/>
  <c r="Y163" i="46"/>
  <c r="Y164" i="46"/>
  <c r="Y165" i="46"/>
  <c r="Y166" i="46"/>
  <c r="Y167" i="46"/>
  <c r="Y169" i="46"/>
  <c r="Y170" i="46"/>
  <c r="Y171" i="46"/>
  <c r="Y172" i="46"/>
  <c r="Y173" i="46"/>
  <c r="Y174" i="46"/>
  <c r="Y175" i="46"/>
  <c r="Y176" i="46"/>
  <c r="Y177" i="46"/>
  <c r="Y178" i="46"/>
  <c r="Y179" i="46"/>
  <c r="Y180" i="46"/>
  <c r="Y182" i="46"/>
  <c r="Y183" i="46"/>
  <c r="Y184" i="46"/>
  <c r="Y185" i="46"/>
  <c r="Y186" i="46"/>
  <c r="Y187" i="46"/>
  <c r="Y188" i="46"/>
  <c r="Y189" i="46"/>
  <c r="Y190" i="46"/>
  <c r="Y191" i="46"/>
  <c r="Y192" i="46"/>
  <c r="Y193" i="46"/>
  <c r="Y195" i="46"/>
  <c r="Y196" i="46"/>
  <c r="Y197" i="46"/>
  <c r="Y198" i="46"/>
  <c r="Y199" i="46"/>
  <c r="Y200" i="46"/>
  <c r="Y201" i="46"/>
  <c r="Y202" i="46"/>
  <c r="Y203" i="46"/>
  <c r="Y204" i="46"/>
  <c r="Y205" i="46"/>
  <c r="Y206" i="46"/>
  <c r="Y208" i="46"/>
  <c r="Y209" i="46"/>
  <c r="Y210" i="46"/>
  <c r="Y211" i="46"/>
  <c r="Y212" i="46"/>
  <c r="Y213" i="46"/>
  <c r="Y214" i="46"/>
  <c r="Y215" i="46"/>
  <c r="Y216" i="46"/>
  <c r="Y217" i="46"/>
  <c r="Y218" i="46"/>
  <c r="Y219" i="46"/>
  <c r="Y221" i="46"/>
  <c r="Y222" i="46"/>
  <c r="Y223" i="46"/>
  <c r="Y224" i="46"/>
  <c r="Y225" i="46"/>
  <c r="Y226" i="46"/>
  <c r="Y227" i="46"/>
  <c r="Y228" i="46"/>
  <c r="Y229" i="46"/>
  <c r="Y230" i="46"/>
  <c r="Y231" i="46"/>
  <c r="Y232" i="46"/>
  <c r="Y234" i="46"/>
  <c r="Y235" i="46"/>
  <c r="Y236" i="46"/>
  <c r="Y237" i="46"/>
  <c r="Y238" i="46"/>
  <c r="Y239" i="46"/>
  <c r="Y240" i="46"/>
  <c r="Y241" i="46"/>
  <c r="Y242" i="46"/>
  <c r="Y243" i="46"/>
  <c r="Y244" i="46"/>
  <c r="Y245" i="46"/>
  <c r="Y247" i="46"/>
  <c r="Y248" i="46"/>
  <c r="Y249" i="46"/>
  <c r="Y250" i="46"/>
  <c r="Y251" i="46"/>
  <c r="Y252" i="46"/>
  <c r="Y253" i="46"/>
  <c r="Y254" i="46"/>
  <c r="Y255" i="46"/>
  <c r="Y256" i="46"/>
  <c r="Y257" i="46"/>
  <c r="Y258" i="46"/>
  <c r="Y260" i="46"/>
  <c r="Y261" i="46"/>
  <c r="Y262" i="46"/>
  <c r="Y271" i="46"/>
  <c r="Y77" i="46"/>
  <c r="Y78" i="46"/>
  <c r="Y79" i="46"/>
  <c r="Y80" i="46"/>
  <c r="Y81" i="46"/>
  <c r="Y82" i="46"/>
  <c r="Y83" i="46"/>
  <c r="Y84" i="46"/>
  <c r="Y85" i="46"/>
  <c r="Y86" i="46"/>
  <c r="Y87" i="46"/>
  <c r="Y88" i="46"/>
  <c r="Y64" i="46"/>
  <c r="Y65" i="46"/>
  <c r="Y66" i="46"/>
  <c r="Y67" i="46"/>
  <c r="Y68" i="46"/>
  <c r="Y69" i="46"/>
  <c r="Y70" i="46"/>
  <c r="Y71" i="46"/>
  <c r="Y72" i="46"/>
  <c r="Y73" i="46"/>
  <c r="Y74" i="46"/>
  <c r="Y75" i="46"/>
  <c r="Y51" i="46"/>
  <c r="Y55" i="46"/>
  <c r="Y56" i="46"/>
  <c r="Y57" i="46"/>
  <c r="Y58" i="46"/>
  <c r="Y59" i="46"/>
  <c r="Y60" i="46"/>
  <c r="Y61" i="46"/>
  <c r="Y62" i="46"/>
  <c r="Y44" i="46"/>
  <c r="Y45" i="46"/>
  <c r="Y46" i="46"/>
  <c r="Y47" i="46"/>
  <c r="Y48" i="46"/>
  <c r="Y49" i="46"/>
  <c r="Y29" i="46"/>
  <c r="Y30" i="46"/>
  <c r="Y31" i="46"/>
  <c r="Y32" i="46"/>
  <c r="Y33" i="46"/>
  <c r="Y34" i="46"/>
  <c r="Y35" i="46"/>
  <c r="Y36" i="46"/>
  <c r="V14" i="46"/>
  <c r="X14" i="46"/>
  <c r="Y14" i="46"/>
  <c r="V15" i="46"/>
  <c r="X15" i="46" s="1"/>
  <c r="V16" i="46"/>
  <c r="Y16" i="46" s="1"/>
  <c r="X16" i="46"/>
  <c r="Y17" i="46"/>
  <c r="Y18" i="46"/>
  <c r="Y19" i="46"/>
  <c r="Y20" i="46"/>
  <c r="Y21" i="46"/>
  <c r="Y22" i="46"/>
  <c r="Y23" i="46"/>
  <c r="Y90" i="46"/>
  <c r="Y91" i="46"/>
  <c r="Y92" i="46"/>
  <c r="Y93" i="46"/>
  <c r="Y94" i="46"/>
  <c r="Y95" i="46"/>
  <c r="Y96" i="46"/>
  <c r="Y97" i="46"/>
  <c r="Y98" i="46"/>
  <c r="Y99" i="46"/>
  <c r="Y100" i="46"/>
  <c r="Y101" i="46"/>
  <c r="Y103" i="46"/>
  <c r="Y104" i="46"/>
  <c r="Y105" i="46"/>
  <c r="Y106" i="46"/>
  <c r="Y107" i="46"/>
  <c r="Y108" i="46"/>
  <c r="Y109" i="46"/>
  <c r="Y110" i="46"/>
  <c r="Y111" i="46"/>
  <c r="Y112" i="46"/>
  <c r="Y113" i="46"/>
  <c r="Y114" i="46"/>
  <c r="Y116" i="46"/>
  <c r="Y117" i="46"/>
  <c r="Y118" i="46"/>
  <c r="Y119" i="46"/>
  <c r="Y120" i="46"/>
  <c r="Y121" i="46"/>
  <c r="Y122" i="46"/>
  <c r="Y123" i="46"/>
  <c r="Y124" i="46"/>
  <c r="Y125" i="46"/>
  <c r="Y126" i="46"/>
  <c r="Y127" i="46"/>
  <c r="Y129" i="46"/>
  <c r="Y130" i="46"/>
  <c r="Y131" i="46"/>
  <c r="Y132" i="46"/>
  <c r="Y133" i="46"/>
  <c r="Y134" i="46"/>
  <c r="Y135" i="46"/>
  <c r="Y136" i="46"/>
  <c r="Y137" i="46"/>
  <c r="Y138" i="46"/>
  <c r="Y139" i="46"/>
  <c r="Y140" i="46"/>
  <c r="X144" i="46"/>
  <c r="X145" i="46"/>
  <c r="X146" i="46"/>
  <c r="X147" i="46"/>
  <c r="X148" i="46"/>
  <c r="X149" i="46"/>
  <c r="X150" i="46"/>
  <c r="X151" i="46"/>
  <c r="X152" i="46"/>
  <c r="X153" i="46"/>
  <c r="X154" i="46"/>
  <c r="X156" i="46"/>
  <c r="X157" i="46"/>
  <c r="X158" i="46"/>
  <c r="X159" i="46"/>
  <c r="X160" i="46"/>
  <c r="X161" i="46"/>
  <c r="X162" i="46"/>
  <c r="X163" i="46"/>
  <c r="X164" i="46"/>
  <c r="X165" i="46"/>
  <c r="X166" i="46"/>
  <c r="X167" i="46"/>
  <c r="X169" i="46"/>
  <c r="X170" i="46"/>
  <c r="X171" i="46"/>
  <c r="X172" i="46"/>
  <c r="X173" i="46"/>
  <c r="X174" i="46"/>
  <c r="X175" i="46"/>
  <c r="X176" i="46"/>
  <c r="X177" i="46"/>
  <c r="X178" i="46"/>
  <c r="X179" i="46"/>
  <c r="X180" i="46"/>
  <c r="X182" i="46"/>
  <c r="X183" i="46"/>
  <c r="X184" i="46"/>
  <c r="X185" i="46"/>
  <c r="X186" i="46"/>
  <c r="X187" i="46"/>
  <c r="X188" i="46"/>
  <c r="X189" i="46"/>
  <c r="X190" i="46"/>
  <c r="X191" i="46"/>
  <c r="X192" i="46"/>
  <c r="X193" i="46"/>
  <c r="X195" i="46"/>
  <c r="X196" i="46"/>
  <c r="X197" i="46"/>
  <c r="X198" i="46"/>
  <c r="X199" i="46"/>
  <c r="X200" i="46"/>
  <c r="X201" i="46"/>
  <c r="X202" i="46"/>
  <c r="X203" i="46"/>
  <c r="X204" i="46"/>
  <c r="X205" i="46"/>
  <c r="X206" i="46"/>
  <c r="X208" i="46"/>
  <c r="X209" i="46"/>
  <c r="X210" i="46"/>
  <c r="X211" i="46"/>
  <c r="X212" i="46"/>
  <c r="X213" i="46"/>
  <c r="X214" i="46"/>
  <c r="X215" i="46"/>
  <c r="X216" i="46"/>
  <c r="X217" i="46"/>
  <c r="X218" i="46"/>
  <c r="X219" i="46"/>
  <c r="X221" i="46"/>
  <c r="X222" i="46"/>
  <c r="X223" i="46"/>
  <c r="X224" i="46"/>
  <c r="X225" i="46"/>
  <c r="X226" i="46"/>
  <c r="X227" i="46"/>
  <c r="X228" i="46"/>
  <c r="X229" i="46"/>
  <c r="X230" i="46"/>
  <c r="X231" i="46"/>
  <c r="X232" i="46"/>
  <c r="X234" i="46"/>
  <c r="X235" i="46"/>
  <c r="X236" i="46"/>
  <c r="X237" i="46"/>
  <c r="X238" i="46"/>
  <c r="X239" i="46"/>
  <c r="X240" i="46"/>
  <c r="X241" i="46"/>
  <c r="X242" i="46"/>
  <c r="X243" i="46"/>
  <c r="X244" i="46"/>
  <c r="X245" i="46"/>
  <c r="X247" i="46"/>
  <c r="X248" i="46"/>
  <c r="X249" i="46"/>
  <c r="X250" i="46"/>
  <c r="X251" i="46"/>
  <c r="X252" i="46"/>
  <c r="X253" i="46"/>
  <c r="X254" i="46"/>
  <c r="X255" i="46"/>
  <c r="X256" i="46"/>
  <c r="X257" i="46"/>
  <c r="X258" i="46"/>
  <c r="X260" i="46"/>
  <c r="X261" i="46"/>
  <c r="X262" i="46"/>
  <c r="X271" i="46"/>
  <c r="X77" i="46"/>
  <c r="X78" i="46"/>
  <c r="X79" i="46"/>
  <c r="X80" i="46"/>
  <c r="X81" i="46"/>
  <c r="X82" i="46"/>
  <c r="X83" i="46"/>
  <c r="X84" i="46"/>
  <c r="X85" i="46"/>
  <c r="X86" i="46"/>
  <c r="X87" i="46"/>
  <c r="X88" i="46"/>
  <c r="X64" i="46"/>
  <c r="X65" i="46"/>
  <c r="X66" i="46"/>
  <c r="X67" i="46"/>
  <c r="X68" i="46"/>
  <c r="X69" i="46"/>
  <c r="X70" i="46"/>
  <c r="X71" i="46"/>
  <c r="X72" i="46"/>
  <c r="X73" i="46"/>
  <c r="X74" i="46"/>
  <c r="X75" i="46"/>
  <c r="X51" i="46"/>
  <c r="X55" i="46"/>
  <c r="X56" i="46"/>
  <c r="X57" i="46"/>
  <c r="X58" i="46"/>
  <c r="X59" i="46"/>
  <c r="X60" i="46"/>
  <c r="X61" i="46"/>
  <c r="X62" i="46"/>
  <c r="X44" i="46"/>
  <c r="X45" i="46"/>
  <c r="X46" i="46"/>
  <c r="X47" i="46"/>
  <c r="X48" i="46"/>
  <c r="X49" i="46"/>
  <c r="X29" i="46"/>
  <c r="X30" i="46"/>
  <c r="X31" i="46"/>
  <c r="X32" i="46"/>
  <c r="X33" i="46"/>
  <c r="X34" i="46"/>
  <c r="X35" i="46"/>
  <c r="X36" i="46"/>
  <c r="X17" i="46"/>
  <c r="X18" i="46"/>
  <c r="X19" i="46"/>
  <c r="X20" i="46"/>
  <c r="X21" i="46"/>
  <c r="X22" i="46"/>
  <c r="X23" i="46"/>
  <c r="X90" i="46"/>
  <c r="X91" i="46"/>
  <c r="X92" i="46"/>
  <c r="X93" i="46"/>
  <c r="X94" i="46"/>
  <c r="X95" i="46"/>
  <c r="X96" i="46"/>
  <c r="X97" i="46"/>
  <c r="X98" i="46"/>
  <c r="X99" i="46"/>
  <c r="X100" i="46"/>
  <c r="X101" i="46"/>
  <c r="X103" i="46"/>
  <c r="X104" i="46"/>
  <c r="X105" i="46"/>
  <c r="X106" i="46"/>
  <c r="X107" i="46"/>
  <c r="X108" i="46"/>
  <c r="X109" i="46"/>
  <c r="X110" i="46"/>
  <c r="X111" i="46"/>
  <c r="X112" i="46"/>
  <c r="X113" i="46"/>
  <c r="X114" i="46"/>
  <c r="X116" i="46"/>
  <c r="X117" i="46"/>
  <c r="X118" i="46"/>
  <c r="X119" i="46"/>
  <c r="X120" i="46"/>
  <c r="X121" i="46"/>
  <c r="X122" i="46"/>
  <c r="X123" i="46"/>
  <c r="X124" i="46"/>
  <c r="X125" i="46"/>
  <c r="X126" i="46"/>
  <c r="X127" i="46"/>
  <c r="X129" i="46"/>
  <c r="X130" i="46"/>
  <c r="X131" i="46"/>
  <c r="X132" i="46"/>
  <c r="X133" i="46"/>
  <c r="X134" i="46"/>
  <c r="X135" i="46"/>
  <c r="X136" i="46"/>
  <c r="X137" i="46"/>
  <c r="X138" i="46"/>
  <c r="X139" i="46"/>
  <c r="X140" i="46"/>
  <c r="W155" i="46"/>
  <c r="W168" i="46"/>
  <c r="W181" i="46"/>
  <c r="W194" i="46"/>
  <c r="W207" i="46"/>
  <c r="W220" i="46"/>
  <c r="W233" i="46"/>
  <c r="W246" i="46"/>
  <c r="W259" i="46"/>
  <c r="W272" i="46"/>
  <c r="W89" i="46"/>
  <c r="W76" i="46"/>
  <c r="W63" i="46"/>
  <c r="W50" i="46"/>
  <c r="W37" i="46"/>
  <c r="W24" i="46"/>
  <c r="W102" i="46"/>
  <c r="W115" i="46"/>
  <c r="W128" i="46"/>
  <c r="W141" i="46"/>
  <c r="V146" i="46"/>
  <c r="V147" i="46"/>
  <c r="V148" i="46"/>
  <c r="V149" i="46"/>
  <c r="V150" i="46"/>
  <c r="V151" i="46"/>
  <c r="V152" i="46"/>
  <c r="V153" i="46"/>
  <c r="V154" i="46"/>
  <c r="V156" i="46"/>
  <c r="V157" i="46"/>
  <c r="V158" i="46"/>
  <c r="V159" i="46"/>
  <c r="V160" i="46"/>
  <c r="V161" i="46"/>
  <c r="V162" i="46"/>
  <c r="V163" i="46"/>
  <c r="V164" i="46"/>
  <c r="V165" i="46"/>
  <c r="V166" i="46"/>
  <c r="V167" i="46"/>
  <c r="V169" i="46"/>
  <c r="V170" i="46"/>
  <c r="V171" i="46"/>
  <c r="V172" i="46"/>
  <c r="V173" i="46"/>
  <c r="V174" i="46"/>
  <c r="V175" i="46"/>
  <c r="V176" i="46"/>
  <c r="V177" i="46"/>
  <c r="V178" i="46"/>
  <c r="V179" i="46"/>
  <c r="V180" i="46"/>
  <c r="V182" i="46"/>
  <c r="V183" i="46"/>
  <c r="V184" i="46"/>
  <c r="V185" i="46"/>
  <c r="V186" i="46"/>
  <c r="V187" i="46"/>
  <c r="V188" i="46"/>
  <c r="V189" i="46"/>
  <c r="V190" i="46"/>
  <c r="V191" i="46"/>
  <c r="V192" i="46"/>
  <c r="V193" i="46"/>
  <c r="V195" i="46"/>
  <c r="V196" i="46"/>
  <c r="V197" i="46"/>
  <c r="V198" i="46"/>
  <c r="V199" i="46"/>
  <c r="V200" i="46"/>
  <c r="V201" i="46"/>
  <c r="V202" i="46"/>
  <c r="V203" i="46"/>
  <c r="V204" i="46"/>
  <c r="V205" i="46"/>
  <c r="V206" i="46"/>
  <c r="V208" i="46"/>
  <c r="V209" i="46"/>
  <c r="V210" i="46"/>
  <c r="V211" i="46"/>
  <c r="V212" i="46"/>
  <c r="V213" i="46"/>
  <c r="V214" i="46"/>
  <c r="V215" i="46"/>
  <c r="V216" i="46"/>
  <c r="V217" i="46"/>
  <c r="V218" i="46"/>
  <c r="V219" i="46"/>
  <c r="V221" i="46"/>
  <c r="V222" i="46"/>
  <c r="V223" i="46"/>
  <c r="V224" i="46"/>
  <c r="V225" i="46"/>
  <c r="V226" i="46"/>
  <c r="V227" i="46"/>
  <c r="V228" i="46"/>
  <c r="V229" i="46"/>
  <c r="V230" i="46"/>
  <c r="V231" i="46"/>
  <c r="V232" i="46"/>
  <c r="V234" i="46"/>
  <c r="V235" i="46"/>
  <c r="V236" i="46"/>
  <c r="V237" i="46"/>
  <c r="V238" i="46"/>
  <c r="V239" i="46"/>
  <c r="V240" i="46"/>
  <c r="V241" i="46"/>
  <c r="V242" i="46"/>
  <c r="V243" i="46"/>
  <c r="V244" i="46"/>
  <c r="V245" i="46"/>
  <c r="V247" i="46"/>
  <c r="V248" i="46"/>
  <c r="V249" i="46"/>
  <c r="V250" i="46"/>
  <c r="V251" i="46"/>
  <c r="V252" i="46"/>
  <c r="V253" i="46"/>
  <c r="V254" i="46"/>
  <c r="V255" i="46"/>
  <c r="V256" i="46"/>
  <c r="V257" i="46"/>
  <c r="V258" i="46"/>
  <c r="V260" i="46"/>
  <c r="V261" i="46"/>
  <c r="V262" i="46"/>
  <c r="V271" i="46"/>
  <c r="V77" i="46"/>
  <c r="V78" i="46"/>
  <c r="V79" i="46"/>
  <c r="V80" i="46"/>
  <c r="V81" i="46"/>
  <c r="V82" i="46"/>
  <c r="V83" i="46"/>
  <c r="V84" i="46"/>
  <c r="V85" i="46"/>
  <c r="V86" i="46"/>
  <c r="V87" i="46"/>
  <c r="V88" i="46"/>
  <c r="V64" i="46"/>
  <c r="V65" i="46"/>
  <c r="V66" i="46"/>
  <c r="V67" i="46"/>
  <c r="V68" i="46"/>
  <c r="V69" i="46"/>
  <c r="V70" i="46"/>
  <c r="V71" i="46"/>
  <c r="V72" i="46"/>
  <c r="V73" i="46"/>
  <c r="V74" i="46"/>
  <c r="V75" i="46"/>
  <c r="V51" i="46"/>
  <c r="V55" i="46"/>
  <c r="V56" i="46"/>
  <c r="V57" i="46"/>
  <c r="V58" i="46"/>
  <c r="V59" i="46"/>
  <c r="V60" i="46"/>
  <c r="V61" i="46"/>
  <c r="V62" i="46"/>
  <c r="V44" i="46"/>
  <c r="V45" i="46"/>
  <c r="V46" i="46"/>
  <c r="V47" i="46"/>
  <c r="V48" i="46"/>
  <c r="V49" i="46"/>
  <c r="V29" i="46"/>
  <c r="V30" i="46"/>
  <c r="V31" i="46"/>
  <c r="V32" i="46"/>
  <c r="V33" i="46"/>
  <c r="V34" i="46"/>
  <c r="V35" i="46"/>
  <c r="V36" i="46"/>
  <c r="V17" i="46"/>
  <c r="V18" i="46"/>
  <c r="V19" i="46"/>
  <c r="V20" i="46"/>
  <c r="V21" i="46"/>
  <c r="V22" i="46"/>
  <c r="V23" i="46"/>
  <c r="V90" i="46"/>
  <c r="V91" i="46"/>
  <c r="V92" i="46"/>
  <c r="V93" i="46"/>
  <c r="V94" i="46"/>
  <c r="V95" i="46"/>
  <c r="V96" i="46"/>
  <c r="V97" i="46"/>
  <c r="V98" i="46"/>
  <c r="V99" i="46"/>
  <c r="V100" i="46"/>
  <c r="V101" i="46"/>
  <c r="V103" i="46"/>
  <c r="V104" i="46"/>
  <c r="V105" i="46"/>
  <c r="V106" i="46"/>
  <c r="V107" i="46"/>
  <c r="V108" i="46"/>
  <c r="V109" i="46"/>
  <c r="V110" i="46"/>
  <c r="V111" i="46"/>
  <c r="V112" i="46"/>
  <c r="V113" i="46"/>
  <c r="V114" i="46"/>
  <c r="V116" i="46"/>
  <c r="V117" i="46"/>
  <c r="V118" i="46"/>
  <c r="V119" i="46"/>
  <c r="V120" i="46"/>
  <c r="V121" i="46"/>
  <c r="V122" i="46"/>
  <c r="V123" i="46"/>
  <c r="V124" i="46"/>
  <c r="V125" i="46"/>
  <c r="V126" i="46"/>
  <c r="V127" i="46"/>
  <c r="V129" i="46"/>
  <c r="V130" i="46"/>
  <c r="V131" i="46"/>
  <c r="V132" i="46"/>
  <c r="V133" i="46"/>
  <c r="V134" i="46"/>
  <c r="V135" i="46"/>
  <c r="V136" i="46"/>
  <c r="V137" i="46"/>
  <c r="V138" i="46"/>
  <c r="V139" i="46"/>
  <c r="V140" i="46"/>
  <c r="AE247" i="46"/>
  <c r="AE248" i="46"/>
  <c r="AE249" i="46"/>
  <c r="AE250" i="46"/>
  <c r="AE251" i="46"/>
  <c r="AE252" i="46"/>
  <c r="AE253" i="46"/>
  <c r="AE254" i="46"/>
  <c r="AE255" i="46"/>
  <c r="AE256" i="46"/>
  <c r="AE257" i="46"/>
  <c r="AE258" i="46"/>
  <c r="AE260" i="46"/>
  <c r="AE261" i="46"/>
  <c r="AE262" i="46"/>
  <c r="AE271" i="46"/>
  <c r="AE90" i="46"/>
  <c r="AE91" i="46"/>
  <c r="AE92" i="46"/>
  <c r="AE93" i="46"/>
  <c r="AE94" i="46"/>
  <c r="AE95" i="46"/>
  <c r="AE96" i="46"/>
  <c r="AE97" i="46"/>
  <c r="AE98" i="46"/>
  <c r="AE99" i="46"/>
  <c r="AE100" i="46"/>
  <c r="AE101" i="46"/>
  <c r="AE103" i="46"/>
  <c r="AE104" i="46"/>
  <c r="AE105" i="46"/>
  <c r="AE106" i="46"/>
  <c r="AE107" i="46"/>
  <c r="AE108" i="46"/>
  <c r="AE109" i="46"/>
  <c r="AE110" i="46"/>
  <c r="AE111" i="46"/>
  <c r="AE112" i="46"/>
  <c r="AE113" i="46"/>
  <c r="AE114" i="46"/>
  <c r="AE116" i="46"/>
  <c r="AE117" i="46"/>
  <c r="AE118" i="46"/>
  <c r="AE119" i="46"/>
  <c r="AE120" i="46"/>
  <c r="AE121" i="46"/>
  <c r="AE122" i="46"/>
  <c r="AE123" i="46"/>
  <c r="AE124" i="46"/>
  <c r="AE125" i="46"/>
  <c r="AE126" i="46"/>
  <c r="AE127" i="46"/>
  <c r="AE129" i="46"/>
  <c r="AE130" i="46"/>
  <c r="AE131" i="46"/>
  <c r="AE132" i="46"/>
  <c r="AE133" i="46"/>
  <c r="AE134" i="46"/>
  <c r="AE135" i="46"/>
  <c r="AE136" i="46"/>
  <c r="AE137" i="46"/>
  <c r="AE138" i="46"/>
  <c r="AE139" i="46"/>
  <c r="AE140" i="46"/>
  <c r="E273" i="46"/>
  <c r="AF260" i="46"/>
  <c r="AF261" i="46"/>
  <c r="AF262" i="46"/>
  <c r="AF271" i="46"/>
  <c r="U271" i="46"/>
  <c r="U262" i="46"/>
  <c r="U261" i="46"/>
  <c r="U260" i="46"/>
  <c r="AF247" i="46"/>
  <c r="AF248" i="46"/>
  <c r="AF249" i="46"/>
  <c r="AF250" i="46"/>
  <c r="AF251" i="46"/>
  <c r="AF252" i="46"/>
  <c r="AF253" i="46"/>
  <c r="AF254" i="46"/>
  <c r="AF255" i="46"/>
  <c r="AF256" i="46"/>
  <c r="AF257" i="46"/>
  <c r="AF258" i="46"/>
  <c r="U258" i="46"/>
  <c r="U257" i="46"/>
  <c r="U256" i="46"/>
  <c r="U255" i="46"/>
  <c r="U254" i="46"/>
  <c r="U253" i="46"/>
  <c r="U252" i="46"/>
  <c r="U251" i="46"/>
  <c r="U250" i="46"/>
  <c r="U249" i="46"/>
  <c r="U248" i="46"/>
  <c r="U247" i="46"/>
  <c r="U245" i="46"/>
  <c r="U244" i="46"/>
  <c r="U243" i="46"/>
  <c r="U242" i="46"/>
  <c r="U241" i="46"/>
  <c r="U240" i="46"/>
  <c r="U239" i="46"/>
  <c r="U238" i="46"/>
  <c r="U237" i="46"/>
  <c r="U236" i="46"/>
  <c r="U235" i="46"/>
  <c r="U234" i="46"/>
  <c r="U232" i="46"/>
  <c r="U231" i="46"/>
  <c r="U230" i="46"/>
  <c r="U229" i="46"/>
  <c r="U228" i="46"/>
  <c r="U227" i="46"/>
  <c r="U226" i="46"/>
  <c r="U225" i="46"/>
  <c r="U224" i="46"/>
  <c r="U223" i="46"/>
  <c r="U222" i="46"/>
  <c r="U221" i="46"/>
  <c r="U219" i="46"/>
  <c r="U218" i="46"/>
  <c r="U217" i="46"/>
  <c r="U216" i="46"/>
  <c r="U215" i="46"/>
  <c r="U214" i="46"/>
  <c r="U213" i="46"/>
  <c r="U212" i="46"/>
  <c r="U211" i="46"/>
  <c r="U210" i="46"/>
  <c r="U209" i="46"/>
  <c r="U208" i="46"/>
  <c r="U206" i="46"/>
  <c r="U205" i="46"/>
  <c r="U204" i="46"/>
  <c r="U203" i="46"/>
  <c r="U202" i="46"/>
  <c r="U201" i="46"/>
  <c r="U200" i="46"/>
  <c r="U199" i="46"/>
  <c r="U198" i="46"/>
  <c r="U197" i="46"/>
  <c r="U196" i="46"/>
  <c r="U195" i="46"/>
  <c r="U193" i="46"/>
  <c r="U192" i="46"/>
  <c r="U191" i="46"/>
  <c r="U190" i="46"/>
  <c r="U189" i="46"/>
  <c r="U188" i="46"/>
  <c r="U187" i="46"/>
  <c r="U186" i="46"/>
  <c r="U185" i="46"/>
  <c r="U184" i="46"/>
  <c r="U183" i="46"/>
  <c r="U182" i="46"/>
  <c r="U180" i="46"/>
  <c r="U179" i="46"/>
  <c r="U178" i="46"/>
  <c r="U177" i="46"/>
  <c r="U176" i="46"/>
  <c r="U175" i="46"/>
  <c r="U174" i="46"/>
  <c r="U173" i="46"/>
  <c r="U172" i="46"/>
  <c r="U171" i="46"/>
  <c r="U170" i="46"/>
  <c r="U169" i="46"/>
  <c r="U167" i="46"/>
  <c r="U166" i="46"/>
  <c r="U165" i="46"/>
  <c r="U164" i="46"/>
  <c r="U163" i="46"/>
  <c r="U162" i="46"/>
  <c r="U161" i="46"/>
  <c r="U160" i="46"/>
  <c r="U159" i="46"/>
  <c r="U158" i="46"/>
  <c r="U157" i="46"/>
  <c r="U156" i="46"/>
  <c r="U154" i="46"/>
  <c r="U153" i="46"/>
  <c r="U152" i="46"/>
  <c r="U151" i="46"/>
  <c r="U150" i="46"/>
  <c r="U149" i="46"/>
  <c r="U148" i="46"/>
  <c r="U147" i="46"/>
  <c r="U146" i="46"/>
  <c r="U145" i="46"/>
  <c r="U144" i="46"/>
  <c r="U143" i="46"/>
  <c r="AF12" i="46"/>
  <c r="AF13" i="46"/>
  <c r="AE13" i="46" s="1"/>
  <c r="AF14" i="46"/>
  <c r="AE14" i="46" s="1"/>
  <c r="AF15" i="46"/>
  <c r="AE15" i="46" s="1"/>
  <c r="AF16" i="46"/>
  <c r="AE16" i="46" s="1"/>
  <c r="AF17" i="46"/>
  <c r="AF18" i="46"/>
  <c r="AF19" i="46"/>
  <c r="AF20" i="46"/>
  <c r="AF21" i="46"/>
  <c r="AF22" i="46"/>
  <c r="AF23" i="46"/>
  <c r="AF25" i="46"/>
  <c r="AE25" i="46" s="1"/>
  <c r="AF26" i="46"/>
  <c r="AE26" i="46" s="1"/>
  <c r="AF27" i="46"/>
  <c r="AE27" i="46" s="1"/>
  <c r="AF28" i="46"/>
  <c r="AF29" i="46"/>
  <c r="AF30" i="46"/>
  <c r="AF31" i="46"/>
  <c r="AF32" i="46"/>
  <c r="AF33" i="46"/>
  <c r="AF34" i="46"/>
  <c r="AF35" i="46"/>
  <c r="AF36" i="46"/>
  <c r="AF38" i="46"/>
  <c r="AE38" i="46" s="1"/>
  <c r="AF39" i="46"/>
  <c r="AE39" i="46" s="1"/>
  <c r="AF40" i="46"/>
  <c r="AE40" i="46" s="1"/>
  <c r="AF41" i="46"/>
  <c r="AE41" i="46" s="1"/>
  <c r="AF42" i="46"/>
  <c r="AE42" i="46" s="1"/>
  <c r="AF43" i="46"/>
  <c r="AE43" i="46" s="1"/>
  <c r="AF44" i="46"/>
  <c r="AF45" i="46"/>
  <c r="AF46" i="46"/>
  <c r="AF47" i="46"/>
  <c r="AF48" i="46"/>
  <c r="AF49" i="46"/>
  <c r="AF51" i="46"/>
  <c r="AE51" i="46" s="1"/>
  <c r="AF52" i="46"/>
  <c r="AE52" i="46" s="1"/>
  <c r="AF53" i="46"/>
  <c r="AE53" i="46" s="1"/>
  <c r="AF54" i="46"/>
  <c r="AF55" i="46"/>
  <c r="AF56" i="46"/>
  <c r="AF57" i="46"/>
  <c r="AF58" i="46"/>
  <c r="AF59" i="46"/>
  <c r="AF60" i="46"/>
  <c r="AF61" i="46"/>
  <c r="AF62" i="46"/>
  <c r="AF64" i="46"/>
  <c r="AF65" i="46"/>
  <c r="AF66" i="46"/>
  <c r="AF67" i="46"/>
  <c r="AF68" i="46"/>
  <c r="AF69" i="46"/>
  <c r="AF70" i="46"/>
  <c r="AF71" i="46"/>
  <c r="AF72" i="46"/>
  <c r="AF73" i="46"/>
  <c r="AF74" i="46"/>
  <c r="AF75" i="46"/>
  <c r="E142" i="46"/>
  <c r="AF129" i="46"/>
  <c r="AF130" i="46"/>
  <c r="AF131" i="46"/>
  <c r="AF132" i="46"/>
  <c r="AF133" i="46"/>
  <c r="AF134" i="46"/>
  <c r="AF135" i="46"/>
  <c r="AF136" i="46"/>
  <c r="AF137" i="46"/>
  <c r="AF138" i="46"/>
  <c r="AF139" i="46"/>
  <c r="AF140" i="46"/>
  <c r="U140" i="46"/>
  <c r="U139" i="46"/>
  <c r="U138" i="46"/>
  <c r="U137" i="46"/>
  <c r="U136" i="46"/>
  <c r="U135" i="46"/>
  <c r="U134" i="46"/>
  <c r="U133" i="46"/>
  <c r="U132" i="46"/>
  <c r="U131" i="46"/>
  <c r="U130" i="46"/>
  <c r="U129" i="46"/>
  <c r="AF116" i="46"/>
  <c r="AF117" i="46"/>
  <c r="AF118" i="46"/>
  <c r="AF119" i="46"/>
  <c r="AF120" i="46"/>
  <c r="AF121" i="46"/>
  <c r="AF122" i="46"/>
  <c r="AF123" i="46"/>
  <c r="AF124" i="46"/>
  <c r="AF125" i="46"/>
  <c r="AF126" i="46"/>
  <c r="AF127" i="46"/>
  <c r="U127" i="46"/>
  <c r="U126" i="46"/>
  <c r="U125" i="46"/>
  <c r="U124" i="46"/>
  <c r="U123" i="46"/>
  <c r="U122" i="46"/>
  <c r="U121" i="46"/>
  <c r="U120" i="46"/>
  <c r="U119" i="46"/>
  <c r="U118" i="46"/>
  <c r="U117" i="46"/>
  <c r="U116" i="46"/>
  <c r="AF103" i="46"/>
  <c r="AF104" i="46"/>
  <c r="AF105" i="46"/>
  <c r="AF106" i="46"/>
  <c r="AF107" i="46"/>
  <c r="AF108" i="46"/>
  <c r="AF109" i="46"/>
  <c r="AF110" i="46"/>
  <c r="AF111" i="46"/>
  <c r="AF112" i="46"/>
  <c r="AF113" i="46"/>
  <c r="AF114" i="46"/>
  <c r="U114" i="46"/>
  <c r="U113" i="46"/>
  <c r="U112" i="46"/>
  <c r="U111" i="46"/>
  <c r="U110" i="46"/>
  <c r="U109" i="46"/>
  <c r="U108" i="46"/>
  <c r="U107" i="46"/>
  <c r="U106" i="46"/>
  <c r="U105" i="46"/>
  <c r="U104" i="46"/>
  <c r="U103" i="46"/>
  <c r="AF90" i="46"/>
  <c r="AF91" i="46"/>
  <c r="AF92" i="46"/>
  <c r="AF93" i="46"/>
  <c r="AF94" i="46"/>
  <c r="AF95" i="46"/>
  <c r="AF96" i="46"/>
  <c r="AF97" i="46"/>
  <c r="AF98" i="46"/>
  <c r="AF99" i="46"/>
  <c r="AF100" i="46"/>
  <c r="AF101" i="46"/>
  <c r="U101" i="46"/>
  <c r="U100" i="46"/>
  <c r="U99" i="46"/>
  <c r="U98" i="46"/>
  <c r="U97" i="46"/>
  <c r="U96" i="46"/>
  <c r="U95" i="46"/>
  <c r="U94" i="46"/>
  <c r="U93" i="46"/>
  <c r="U92" i="46"/>
  <c r="U91" i="46"/>
  <c r="U90" i="46"/>
  <c r="AF77" i="46"/>
  <c r="AF78" i="46"/>
  <c r="AF79" i="46"/>
  <c r="AF80" i="46"/>
  <c r="AF81" i="46"/>
  <c r="AF82" i="46"/>
  <c r="AF83" i="46"/>
  <c r="AF84" i="46"/>
  <c r="AF85" i="46"/>
  <c r="AF86" i="46"/>
  <c r="AF87" i="46"/>
  <c r="AF88" i="46"/>
  <c r="U88" i="46"/>
  <c r="U87" i="46"/>
  <c r="U86" i="46"/>
  <c r="U85" i="46"/>
  <c r="U84" i="46"/>
  <c r="U83" i="46"/>
  <c r="U82" i="46"/>
  <c r="U81" i="46"/>
  <c r="U80" i="46"/>
  <c r="U79" i="46"/>
  <c r="U78" i="46"/>
  <c r="U77" i="46"/>
  <c r="U75" i="46"/>
  <c r="U74" i="46"/>
  <c r="U73" i="46"/>
  <c r="U72" i="46"/>
  <c r="U71" i="46"/>
  <c r="U70" i="46"/>
  <c r="U69" i="46"/>
  <c r="U68" i="46"/>
  <c r="U67" i="46"/>
  <c r="U66" i="46"/>
  <c r="U65" i="46"/>
  <c r="U64" i="46"/>
  <c r="U62" i="46"/>
  <c r="U61" i="46"/>
  <c r="U60" i="46"/>
  <c r="U59" i="46"/>
  <c r="U58" i="46"/>
  <c r="U57" i="46"/>
  <c r="U56" i="46"/>
  <c r="U55" i="46"/>
  <c r="U54" i="46"/>
  <c r="V54" i="46" s="1"/>
  <c r="U53" i="46"/>
  <c r="V53" i="46" s="1"/>
  <c r="X53" i="46" s="1"/>
  <c r="U52" i="46"/>
  <c r="V52" i="46" s="1"/>
  <c r="U51" i="46"/>
  <c r="U49" i="46"/>
  <c r="U48" i="46"/>
  <c r="U47" i="46"/>
  <c r="U46" i="46"/>
  <c r="U45" i="46"/>
  <c r="U44" i="46"/>
  <c r="U43" i="46"/>
  <c r="V43" i="46" s="1"/>
  <c r="U42" i="46"/>
  <c r="V42" i="46" s="1"/>
  <c r="U41" i="46"/>
  <c r="V41" i="46" s="1"/>
  <c r="U40" i="46"/>
  <c r="V40" i="46" s="1"/>
  <c r="U39" i="46"/>
  <c r="V39" i="46" s="1"/>
  <c r="U38" i="46"/>
  <c r="V38" i="46" s="1"/>
  <c r="U36" i="46"/>
  <c r="U35" i="46"/>
  <c r="U34" i="46"/>
  <c r="U33" i="46"/>
  <c r="U32" i="46"/>
  <c r="U31" i="46"/>
  <c r="U30" i="46"/>
  <c r="U29" i="46"/>
  <c r="U28" i="46"/>
  <c r="V28" i="46" s="1"/>
  <c r="X28" i="46" s="1"/>
  <c r="U27" i="46"/>
  <c r="V27" i="46" s="1"/>
  <c r="U26" i="46"/>
  <c r="V26" i="46" s="1"/>
  <c r="U25" i="46"/>
  <c r="V25" i="46" s="1"/>
  <c r="X25" i="46" s="1"/>
  <c r="U23" i="46"/>
  <c r="U22" i="46"/>
  <c r="U21" i="46"/>
  <c r="U20" i="46"/>
  <c r="U19" i="46"/>
  <c r="U18" i="46"/>
  <c r="U17" i="46"/>
  <c r="U16" i="46"/>
  <c r="U15" i="46"/>
  <c r="U14" i="46"/>
  <c r="U13" i="46"/>
  <c r="V13" i="46" s="1"/>
  <c r="U12" i="46"/>
  <c r="U7" i="46"/>
  <c r="X7" i="46" s="1"/>
  <c r="AH8" i="46" s="1"/>
  <c r="AF8" i="46"/>
  <c r="AE8" i="46"/>
  <c r="U6" i="46"/>
  <c r="W6" i="46" s="1"/>
  <c r="AG7" i="46" s="1"/>
  <c r="AF7" i="46"/>
  <c r="AE7" i="46"/>
  <c r="U5" i="46"/>
  <c r="AF6" i="46"/>
  <c r="AE6" i="46"/>
  <c r="U4" i="46"/>
  <c r="W4" i="46" s="1"/>
  <c r="AG5" i="46" s="1"/>
  <c r="AF5" i="46"/>
  <c r="AE5" i="46"/>
  <c r="U3" i="46"/>
  <c r="AF4" i="46"/>
  <c r="AE4" i="46"/>
  <c r="I4" i="46"/>
  <c r="AG3" i="46"/>
  <c r="AE3" i="46"/>
  <c r="AF143" i="45"/>
  <c r="AE143" i="45" s="1"/>
  <c r="AF144" i="45"/>
  <c r="AE144" i="45" s="1"/>
  <c r="AF145" i="45"/>
  <c r="AF146" i="45"/>
  <c r="AF147" i="45"/>
  <c r="AF148" i="45"/>
  <c r="AF149" i="45"/>
  <c r="AF150" i="45"/>
  <c r="AF151" i="45"/>
  <c r="AF152" i="45"/>
  <c r="AF153" i="45"/>
  <c r="AF154" i="45"/>
  <c r="AF156" i="45"/>
  <c r="AF157" i="45"/>
  <c r="AF158" i="45"/>
  <c r="AF159" i="45"/>
  <c r="AF160" i="45"/>
  <c r="AF161" i="45"/>
  <c r="AF162" i="45"/>
  <c r="AF163" i="45"/>
  <c r="AF164" i="45"/>
  <c r="AF165" i="45"/>
  <c r="AF166" i="45"/>
  <c r="AF167" i="45"/>
  <c r="AF169" i="45"/>
  <c r="AF170" i="45"/>
  <c r="AF171" i="45"/>
  <c r="AF172" i="45"/>
  <c r="AF173" i="45"/>
  <c r="AF174" i="45"/>
  <c r="AF175" i="45"/>
  <c r="AF176" i="45"/>
  <c r="AF177" i="45"/>
  <c r="AF178" i="45"/>
  <c r="AF179" i="45"/>
  <c r="AF180" i="45"/>
  <c r="AF182" i="45"/>
  <c r="AF183" i="45"/>
  <c r="AF184" i="45"/>
  <c r="AF185" i="45"/>
  <c r="AF186" i="45"/>
  <c r="AF187" i="45"/>
  <c r="AF188" i="45"/>
  <c r="AF189" i="45"/>
  <c r="AF190" i="45"/>
  <c r="AF191" i="45"/>
  <c r="AF192" i="45"/>
  <c r="AF193" i="45"/>
  <c r="AF195" i="45"/>
  <c r="AF196" i="45"/>
  <c r="AF197" i="45"/>
  <c r="AF198" i="45"/>
  <c r="AF199" i="45"/>
  <c r="AF200" i="45"/>
  <c r="AF201" i="45"/>
  <c r="AF202" i="45"/>
  <c r="AF203" i="45"/>
  <c r="AF204" i="45"/>
  <c r="AF205" i="45"/>
  <c r="AF206" i="45"/>
  <c r="AF208" i="45"/>
  <c r="AF209" i="45"/>
  <c r="AF210" i="45"/>
  <c r="AF211" i="45"/>
  <c r="AF212" i="45"/>
  <c r="AF213" i="45"/>
  <c r="AF214" i="45"/>
  <c r="AF215" i="45"/>
  <c r="AF216" i="45"/>
  <c r="AF217" i="45"/>
  <c r="AF218" i="45"/>
  <c r="AF219" i="45"/>
  <c r="AF221" i="45"/>
  <c r="AF222" i="45"/>
  <c r="AF223" i="45"/>
  <c r="AF224" i="45"/>
  <c r="AF225" i="45"/>
  <c r="AF226" i="45"/>
  <c r="AF227" i="45"/>
  <c r="AF228" i="45"/>
  <c r="AF229" i="45"/>
  <c r="AF230" i="45"/>
  <c r="AF231" i="45"/>
  <c r="AF232" i="45"/>
  <c r="AF234" i="45"/>
  <c r="AF235" i="45"/>
  <c r="AF236" i="45"/>
  <c r="AF237" i="45"/>
  <c r="AF238" i="45"/>
  <c r="AF239" i="45"/>
  <c r="AF240" i="45"/>
  <c r="AF241" i="45"/>
  <c r="AF242" i="45"/>
  <c r="AF243" i="45"/>
  <c r="AF244" i="45"/>
  <c r="AF245" i="45"/>
  <c r="AE145" i="45"/>
  <c r="AE146" i="45"/>
  <c r="AE147" i="45"/>
  <c r="AE148" i="45"/>
  <c r="AE149" i="45"/>
  <c r="AE150" i="45"/>
  <c r="AE151" i="45"/>
  <c r="AE152" i="45"/>
  <c r="AE153" i="45"/>
  <c r="AE154" i="45"/>
  <c r="AE156" i="45"/>
  <c r="AE157" i="45"/>
  <c r="AE158" i="45"/>
  <c r="AE159" i="45"/>
  <c r="AE160" i="45"/>
  <c r="AE161" i="45"/>
  <c r="AE162" i="45"/>
  <c r="AE163" i="45"/>
  <c r="AE164" i="45"/>
  <c r="AE165" i="45"/>
  <c r="AE166" i="45"/>
  <c r="AE167" i="45"/>
  <c r="AE169" i="45"/>
  <c r="AE170" i="45"/>
  <c r="AE171" i="45"/>
  <c r="AE172" i="45"/>
  <c r="AE173" i="45"/>
  <c r="AE174" i="45"/>
  <c r="AE175" i="45"/>
  <c r="AE176" i="45"/>
  <c r="AE177" i="45"/>
  <c r="AE178" i="45"/>
  <c r="AE179" i="45"/>
  <c r="AE180" i="45"/>
  <c r="AE182" i="45"/>
  <c r="AE183" i="45"/>
  <c r="AE184" i="45"/>
  <c r="AE185" i="45"/>
  <c r="AE186" i="45"/>
  <c r="AE187" i="45"/>
  <c r="AE188" i="45"/>
  <c r="AE189" i="45"/>
  <c r="AE190" i="45"/>
  <c r="AE191" i="45"/>
  <c r="AE192" i="45"/>
  <c r="AE193" i="45"/>
  <c r="AE195" i="45"/>
  <c r="AE196" i="45"/>
  <c r="AE197" i="45"/>
  <c r="AE198" i="45"/>
  <c r="AE199" i="45"/>
  <c r="AE200" i="45"/>
  <c r="AE201" i="45"/>
  <c r="AE202" i="45"/>
  <c r="AE203" i="45"/>
  <c r="AE204" i="45"/>
  <c r="AE205" i="45"/>
  <c r="AE206" i="45"/>
  <c r="AE208" i="45"/>
  <c r="AE209" i="45"/>
  <c r="AE210" i="45"/>
  <c r="AE211" i="45"/>
  <c r="AE212" i="45"/>
  <c r="AE213" i="45"/>
  <c r="AE214" i="45"/>
  <c r="AE215" i="45"/>
  <c r="AE216" i="45"/>
  <c r="AE217" i="45"/>
  <c r="AE218" i="45"/>
  <c r="AE219" i="45"/>
  <c r="AE221" i="45"/>
  <c r="AE222" i="45"/>
  <c r="AE223" i="45"/>
  <c r="AE224" i="45"/>
  <c r="AE225" i="45"/>
  <c r="AE226" i="45"/>
  <c r="AE227" i="45"/>
  <c r="AE228" i="45"/>
  <c r="AE229" i="45"/>
  <c r="AE230" i="45"/>
  <c r="AE231" i="45"/>
  <c r="AE232" i="45"/>
  <c r="AE234" i="45"/>
  <c r="AE235" i="45"/>
  <c r="AE236" i="45"/>
  <c r="AE237" i="45"/>
  <c r="AE238" i="45"/>
  <c r="AE239" i="45"/>
  <c r="AE240" i="45"/>
  <c r="AE241" i="45"/>
  <c r="AE242" i="45"/>
  <c r="AE243" i="45"/>
  <c r="AE244" i="45"/>
  <c r="AE245" i="45"/>
  <c r="AF12" i="45"/>
  <c r="AE12" i="45" s="1"/>
  <c r="AF13" i="45"/>
  <c r="AF14" i="45"/>
  <c r="AE14" i="45" s="1"/>
  <c r="AF15" i="45"/>
  <c r="AE15" i="45" s="1"/>
  <c r="AF16" i="45"/>
  <c r="AE16" i="45"/>
  <c r="AE17" i="45"/>
  <c r="AE18" i="45"/>
  <c r="AE19" i="45"/>
  <c r="AE20" i="45"/>
  <c r="AE21" i="45"/>
  <c r="AE22" i="45"/>
  <c r="AE23" i="45"/>
  <c r="AF25" i="45"/>
  <c r="AF26" i="45"/>
  <c r="AE26" i="45" s="1"/>
  <c r="AF27" i="45"/>
  <c r="AE27" i="45" s="1"/>
  <c r="AF28" i="45"/>
  <c r="AE28" i="45" s="1"/>
  <c r="AF29" i="45"/>
  <c r="AE29" i="45"/>
  <c r="AF30" i="45"/>
  <c r="AE30" i="45" s="1"/>
  <c r="AF31" i="45"/>
  <c r="AE31" i="45"/>
  <c r="AF32" i="45"/>
  <c r="AE32" i="45"/>
  <c r="AF33" i="45"/>
  <c r="AE33" i="45"/>
  <c r="AE34" i="45"/>
  <c r="AE35" i="45"/>
  <c r="AE36" i="45"/>
  <c r="AE43" i="45"/>
  <c r="AE44" i="45"/>
  <c r="AE45" i="45"/>
  <c r="AE46" i="45"/>
  <c r="AE47" i="45"/>
  <c r="AE48" i="45"/>
  <c r="AE51" i="45"/>
  <c r="AE52" i="45"/>
  <c r="AE53" i="45"/>
  <c r="AE54" i="45"/>
  <c r="AE55" i="45"/>
  <c r="AE56" i="45"/>
  <c r="AE57" i="45"/>
  <c r="AE58" i="45"/>
  <c r="AE59" i="45"/>
  <c r="AE60" i="45"/>
  <c r="AE61" i="45"/>
  <c r="AE62" i="45"/>
  <c r="AE64" i="45"/>
  <c r="AE65" i="45"/>
  <c r="AE66" i="45"/>
  <c r="AE67" i="45"/>
  <c r="AE68" i="45"/>
  <c r="AE69" i="45"/>
  <c r="AE70" i="45"/>
  <c r="AE71" i="45"/>
  <c r="AE72" i="45"/>
  <c r="AE73" i="45"/>
  <c r="AE74" i="45"/>
  <c r="AE75" i="45"/>
  <c r="AE77" i="45"/>
  <c r="AE78" i="45"/>
  <c r="AE79" i="45"/>
  <c r="AE80" i="45"/>
  <c r="AE81" i="45"/>
  <c r="AE82" i="45"/>
  <c r="AE83" i="45"/>
  <c r="AE84" i="45"/>
  <c r="AE85" i="45"/>
  <c r="AE86" i="45"/>
  <c r="AE87" i="45"/>
  <c r="AE88" i="45"/>
  <c r="V143" i="45"/>
  <c r="Y143" i="45" s="1"/>
  <c r="V144" i="45"/>
  <c r="X144" i="45" s="1"/>
  <c r="V145" i="45"/>
  <c r="Y145" i="45"/>
  <c r="Y146" i="45"/>
  <c r="Y147" i="45"/>
  <c r="Y148" i="45"/>
  <c r="Y149" i="45"/>
  <c r="Y150" i="45"/>
  <c r="Y151" i="45"/>
  <c r="Y152" i="45"/>
  <c r="Y153" i="45"/>
  <c r="Y154" i="45"/>
  <c r="Y156" i="45"/>
  <c r="Y157" i="45"/>
  <c r="Y158" i="45"/>
  <c r="Y159" i="45"/>
  <c r="Y160" i="45"/>
  <c r="Y161" i="45"/>
  <c r="Y162" i="45"/>
  <c r="Y163" i="45"/>
  <c r="Y164" i="45"/>
  <c r="Y165" i="45"/>
  <c r="Y166" i="45"/>
  <c r="Y167" i="45"/>
  <c r="Y169" i="45"/>
  <c r="Y170" i="45"/>
  <c r="Y171" i="45"/>
  <c r="Y172" i="45"/>
  <c r="Y173" i="45"/>
  <c r="Y174" i="45"/>
  <c r="Y175" i="45"/>
  <c r="Y176" i="45"/>
  <c r="Y177" i="45"/>
  <c r="Y178" i="45"/>
  <c r="Y179" i="45"/>
  <c r="Y180" i="45"/>
  <c r="Y182" i="45"/>
  <c r="Y183" i="45"/>
  <c r="Y184" i="45"/>
  <c r="Y185" i="45"/>
  <c r="Y186" i="45"/>
  <c r="Y187" i="45"/>
  <c r="Y188" i="45"/>
  <c r="Y189" i="45"/>
  <c r="Y190" i="45"/>
  <c r="Y191" i="45"/>
  <c r="Y192" i="45"/>
  <c r="Y193" i="45"/>
  <c r="Y195" i="45"/>
  <c r="Y196" i="45"/>
  <c r="Y197" i="45"/>
  <c r="Y198" i="45"/>
  <c r="Y199" i="45"/>
  <c r="Y200" i="45"/>
  <c r="Y201" i="45"/>
  <c r="Y202" i="45"/>
  <c r="Y203" i="45"/>
  <c r="Y204" i="45"/>
  <c r="Y205" i="45"/>
  <c r="Y206" i="45"/>
  <c r="Y208" i="45"/>
  <c r="Y209" i="45"/>
  <c r="Y210" i="45"/>
  <c r="Y211" i="45"/>
  <c r="Y212" i="45"/>
  <c r="Y213" i="45"/>
  <c r="Y214" i="45"/>
  <c r="Y215" i="45"/>
  <c r="Y216" i="45"/>
  <c r="Y217" i="45"/>
  <c r="Y218" i="45"/>
  <c r="Y219" i="45"/>
  <c r="Y221" i="45"/>
  <c r="Y222" i="45"/>
  <c r="Y223" i="45"/>
  <c r="Y224" i="45"/>
  <c r="Y225" i="45"/>
  <c r="Y226" i="45"/>
  <c r="Y227" i="45"/>
  <c r="Y228" i="45"/>
  <c r="Y229" i="45"/>
  <c r="Y230" i="45"/>
  <c r="Y231" i="45"/>
  <c r="Y232" i="45"/>
  <c r="Y234" i="45"/>
  <c r="Y235" i="45"/>
  <c r="Y236" i="45"/>
  <c r="Y237" i="45"/>
  <c r="Y238" i="45"/>
  <c r="Y239" i="45"/>
  <c r="Y240" i="45"/>
  <c r="Y241" i="45"/>
  <c r="Y242" i="45"/>
  <c r="Y243" i="45"/>
  <c r="Y244" i="45"/>
  <c r="Y245" i="45"/>
  <c r="Y247" i="45"/>
  <c r="Y248" i="45"/>
  <c r="Y249" i="45"/>
  <c r="Y250" i="45"/>
  <c r="Y251" i="45"/>
  <c r="Y252" i="45"/>
  <c r="Y253" i="45"/>
  <c r="Y254" i="45"/>
  <c r="Y255" i="45"/>
  <c r="Y256" i="45"/>
  <c r="Y257" i="45"/>
  <c r="Y258" i="45"/>
  <c r="Y260" i="45"/>
  <c r="Y261" i="45"/>
  <c r="Y262" i="45"/>
  <c r="Y271" i="45"/>
  <c r="Y77" i="45"/>
  <c r="Y78" i="45"/>
  <c r="Y79" i="45"/>
  <c r="Y80" i="45"/>
  <c r="Y81" i="45"/>
  <c r="Y82" i="45"/>
  <c r="Y83" i="45"/>
  <c r="Y84" i="45"/>
  <c r="Y85" i="45"/>
  <c r="Y86" i="45"/>
  <c r="Y87" i="45"/>
  <c r="Y88" i="45"/>
  <c r="Y64" i="45"/>
  <c r="Y65" i="45"/>
  <c r="Y66" i="45"/>
  <c r="Y67" i="45"/>
  <c r="Y68" i="45"/>
  <c r="Y69" i="45"/>
  <c r="Y70" i="45"/>
  <c r="Y71" i="45"/>
  <c r="Y72" i="45"/>
  <c r="Y73" i="45"/>
  <c r="Y74" i="45"/>
  <c r="Y75" i="45"/>
  <c r="Y51" i="45"/>
  <c r="Y52" i="45"/>
  <c r="Y53" i="45"/>
  <c r="Y54" i="45"/>
  <c r="Y55" i="45"/>
  <c r="Y56" i="45"/>
  <c r="Y57" i="45"/>
  <c r="Y58" i="45"/>
  <c r="Y59" i="45"/>
  <c r="Y60" i="45"/>
  <c r="Y61" i="45"/>
  <c r="Y62" i="45"/>
  <c r="Y43" i="45"/>
  <c r="Y44" i="45"/>
  <c r="Y45" i="45"/>
  <c r="Y46" i="45"/>
  <c r="Y47" i="45"/>
  <c r="Y48" i="45"/>
  <c r="Y49" i="45"/>
  <c r="U25" i="45"/>
  <c r="V25" i="45" s="1"/>
  <c r="U26" i="45"/>
  <c r="V26" i="45" s="1"/>
  <c r="U27" i="45"/>
  <c r="V27" i="45" s="1"/>
  <c r="U28" i="45"/>
  <c r="V28" i="45" s="1"/>
  <c r="U29" i="45"/>
  <c r="V29" i="45" s="1"/>
  <c r="U30" i="45"/>
  <c r="V30" i="45" s="1"/>
  <c r="U31" i="45"/>
  <c r="V31" i="45"/>
  <c r="Y31" i="45"/>
  <c r="U32" i="45"/>
  <c r="V32" i="45"/>
  <c r="Y32" i="45"/>
  <c r="U33" i="45"/>
  <c r="V33" i="45"/>
  <c r="Y33" i="45"/>
  <c r="U34" i="45"/>
  <c r="V34" i="45"/>
  <c r="Y34" i="45"/>
  <c r="Y35" i="45"/>
  <c r="Y36" i="45"/>
  <c r="U12" i="45"/>
  <c r="V12" i="45"/>
  <c r="Y12" i="45" s="1"/>
  <c r="U13" i="45"/>
  <c r="V13" i="45" s="1"/>
  <c r="U14" i="45"/>
  <c r="V14" i="45" s="1"/>
  <c r="U15" i="45"/>
  <c r="V15" i="45"/>
  <c r="X15" i="45"/>
  <c r="Y15" i="45"/>
  <c r="U16" i="45"/>
  <c r="V16" i="45"/>
  <c r="X16" i="45"/>
  <c r="Y16" i="45"/>
  <c r="Y17" i="45"/>
  <c r="Y18" i="45"/>
  <c r="Y19" i="45"/>
  <c r="Y20" i="45"/>
  <c r="Y21" i="45"/>
  <c r="Y22" i="45"/>
  <c r="Y23" i="45"/>
  <c r="Y90" i="45"/>
  <c r="Y91" i="45"/>
  <c r="Y92" i="45"/>
  <c r="Y93" i="45"/>
  <c r="Y94" i="45"/>
  <c r="Y95" i="45"/>
  <c r="Y96" i="45"/>
  <c r="Y97" i="45"/>
  <c r="Y98" i="45"/>
  <c r="Y99" i="45"/>
  <c r="Y100" i="45"/>
  <c r="Y101" i="45"/>
  <c r="Y103" i="45"/>
  <c r="Y104" i="45"/>
  <c r="Y105" i="45"/>
  <c r="Y106" i="45"/>
  <c r="Y107" i="45"/>
  <c r="Y108" i="45"/>
  <c r="Y109" i="45"/>
  <c r="Y110" i="45"/>
  <c r="Y111" i="45"/>
  <c r="Y112" i="45"/>
  <c r="Y113" i="45"/>
  <c r="Y114" i="45"/>
  <c r="Y116" i="45"/>
  <c r="Y117" i="45"/>
  <c r="Y118" i="45"/>
  <c r="Y119" i="45"/>
  <c r="Y120" i="45"/>
  <c r="Y121" i="45"/>
  <c r="Y122" i="45"/>
  <c r="Y123" i="45"/>
  <c r="Y124" i="45"/>
  <c r="Y125" i="45"/>
  <c r="Y126" i="45"/>
  <c r="Y127" i="45"/>
  <c r="Y129" i="45"/>
  <c r="Y130" i="45"/>
  <c r="Y131" i="45"/>
  <c r="Y132" i="45"/>
  <c r="Y133" i="45"/>
  <c r="Y134" i="45"/>
  <c r="Y135" i="45"/>
  <c r="Y136" i="45"/>
  <c r="Y137" i="45"/>
  <c r="Y138" i="45"/>
  <c r="Y139" i="45"/>
  <c r="Y140" i="45"/>
  <c r="X145" i="45"/>
  <c r="X146" i="45"/>
  <c r="X147" i="45"/>
  <c r="X148" i="45"/>
  <c r="X149" i="45"/>
  <c r="X150" i="45"/>
  <c r="X151" i="45"/>
  <c r="X152" i="45"/>
  <c r="X153" i="45"/>
  <c r="X154" i="45"/>
  <c r="X156" i="45"/>
  <c r="X157" i="45"/>
  <c r="X158" i="45"/>
  <c r="X159" i="45"/>
  <c r="X160" i="45"/>
  <c r="X161" i="45"/>
  <c r="X162" i="45"/>
  <c r="X163" i="45"/>
  <c r="X164" i="45"/>
  <c r="X165" i="45"/>
  <c r="X166" i="45"/>
  <c r="X167" i="45"/>
  <c r="X169" i="45"/>
  <c r="X170" i="45"/>
  <c r="X171" i="45"/>
  <c r="X172" i="45"/>
  <c r="X173" i="45"/>
  <c r="X174" i="45"/>
  <c r="X175" i="45"/>
  <c r="X176" i="45"/>
  <c r="X177" i="45"/>
  <c r="X178" i="45"/>
  <c r="X179" i="45"/>
  <c r="X180" i="45"/>
  <c r="X182" i="45"/>
  <c r="X183" i="45"/>
  <c r="X184" i="45"/>
  <c r="X185" i="45"/>
  <c r="X186" i="45"/>
  <c r="X187" i="45"/>
  <c r="X188" i="45"/>
  <c r="X189" i="45"/>
  <c r="X190" i="45"/>
  <c r="X191" i="45"/>
  <c r="X192" i="45"/>
  <c r="X193" i="45"/>
  <c r="X195" i="45"/>
  <c r="X196" i="45"/>
  <c r="X197" i="45"/>
  <c r="X198" i="45"/>
  <c r="X199" i="45"/>
  <c r="X200" i="45"/>
  <c r="X201" i="45"/>
  <c r="X202" i="45"/>
  <c r="X203" i="45"/>
  <c r="X204" i="45"/>
  <c r="X205" i="45"/>
  <c r="X206" i="45"/>
  <c r="X208" i="45"/>
  <c r="X209" i="45"/>
  <c r="X210" i="45"/>
  <c r="X211" i="45"/>
  <c r="X212" i="45"/>
  <c r="X213" i="45"/>
  <c r="X214" i="45"/>
  <c r="X215" i="45"/>
  <c r="X216" i="45"/>
  <c r="X217" i="45"/>
  <c r="X218" i="45"/>
  <c r="X219" i="45"/>
  <c r="X221" i="45"/>
  <c r="X222" i="45"/>
  <c r="X223" i="45"/>
  <c r="X224" i="45"/>
  <c r="X225" i="45"/>
  <c r="X226" i="45"/>
  <c r="X227" i="45"/>
  <c r="X228" i="45"/>
  <c r="X229" i="45"/>
  <c r="X230" i="45"/>
  <c r="X231" i="45"/>
  <c r="X232" i="45"/>
  <c r="X234" i="45"/>
  <c r="X235" i="45"/>
  <c r="X236" i="45"/>
  <c r="X237" i="45"/>
  <c r="X238" i="45"/>
  <c r="X239" i="45"/>
  <c r="X240" i="45"/>
  <c r="X241" i="45"/>
  <c r="X242" i="45"/>
  <c r="X243" i="45"/>
  <c r="X244" i="45"/>
  <c r="X245" i="45"/>
  <c r="X247" i="45"/>
  <c r="X248" i="45"/>
  <c r="X249" i="45"/>
  <c r="X250" i="45"/>
  <c r="X251" i="45"/>
  <c r="X252" i="45"/>
  <c r="X253" i="45"/>
  <c r="X254" i="45"/>
  <c r="X255" i="45"/>
  <c r="X256" i="45"/>
  <c r="X257" i="45"/>
  <c r="X258" i="45"/>
  <c r="X260" i="45"/>
  <c r="X261" i="45"/>
  <c r="X262" i="45"/>
  <c r="X271" i="45"/>
  <c r="X77" i="45"/>
  <c r="X78" i="45"/>
  <c r="X79" i="45"/>
  <c r="X80" i="45"/>
  <c r="X81" i="45"/>
  <c r="X82" i="45"/>
  <c r="X83" i="45"/>
  <c r="X84" i="45"/>
  <c r="X85" i="45"/>
  <c r="X86" i="45"/>
  <c r="X87" i="45"/>
  <c r="X88" i="45"/>
  <c r="X64" i="45"/>
  <c r="X65" i="45"/>
  <c r="X66" i="45"/>
  <c r="X67" i="45"/>
  <c r="X68" i="45"/>
  <c r="X69" i="45"/>
  <c r="X70" i="45"/>
  <c r="X71" i="45"/>
  <c r="X72" i="45"/>
  <c r="X73" i="45"/>
  <c r="X74" i="45"/>
  <c r="X75" i="45"/>
  <c r="X51" i="45"/>
  <c r="X52" i="45"/>
  <c r="X53" i="45"/>
  <c r="X54" i="45"/>
  <c r="X55" i="45"/>
  <c r="X56" i="45"/>
  <c r="X57" i="45"/>
  <c r="X58" i="45"/>
  <c r="X59" i="45"/>
  <c r="X60" i="45"/>
  <c r="X61" i="45"/>
  <c r="X62" i="45"/>
  <c r="X43" i="45"/>
  <c r="X44" i="45"/>
  <c r="X45" i="45"/>
  <c r="X46" i="45"/>
  <c r="X47" i="45"/>
  <c r="X48" i="45"/>
  <c r="X31" i="45"/>
  <c r="X32" i="45"/>
  <c r="X33" i="45"/>
  <c r="X34" i="45"/>
  <c r="X35" i="45"/>
  <c r="X36" i="45"/>
  <c r="X17" i="45"/>
  <c r="X18" i="45"/>
  <c r="X19" i="45"/>
  <c r="X20" i="45"/>
  <c r="X21" i="45"/>
  <c r="X22" i="45"/>
  <c r="X23" i="45"/>
  <c r="X90" i="45"/>
  <c r="X91" i="45"/>
  <c r="X92" i="45"/>
  <c r="X93" i="45"/>
  <c r="X94" i="45"/>
  <c r="X95" i="45"/>
  <c r="X96" i="45"/>
  <c r="X97" i="45"/>
  <c r="X98" i="45"/>
  <c r="X99" i="45"/>
  <c r="X100" i="45"/>
  <c r="X101" i="45"/>
  <c r="X103" i="45"/>
  <c r="X104" i="45"/>
  <c r="X105" i="45"/>
  <c r="X106" i="45"/>
  <c r="X107" i="45"/>
  <c r="X108" i="45"/>
  <c r="X109" i="45"/>
  <c r="X110" i="45"/>
  <c r="X111" i="45"/>
  <c r="X112" i="45"/>
  <c r="X113" i="45"/>
  <c r="X114" i="45"/>
  <c r="X116" i="45"/>
  <c r="X117" i="45"/>
  <c r="X118" i="45"/>
  <c r="X119" i="45"/>
  <c r="X120" i="45"/>
  <c r="X121" i="45"/>
  <c r="X122" i="45"/>
  <c r="X123" i="45"/>
  <c r="X124" i="45"/>
  <c r="X125" i="45"/>
  <c r="X126" i="45"/>
  <c r="X127" i="45"/>
  <c r="X129" i="45"/>
  <c r="X130" i="45"/>
  <c r="X131" i="45"/>
  <c r="X132" i="45"/>
  <c r="X133" i="45"/>
  <c r="X134" i="45"/>
  <c r="X135" i="45"/>
  <c r="X136" i="45"/>
  <c r="X137" i="45"/>
  <c r="X138" i="45"/>
  <c r="X139" i="45"/>
  <c r="X140" i="45"/>
  <c r="W155" i="45"/>
  <c r="W168" i="45"/>
  <c r="W181" i="45"/>
  <c r="W194" i="45"/>
  <c r="W207" i="45"/>
  <c r="W220" i="45"/>
  <c r="W233" i="45"/>
  <c r="W246" i="45"/>
  <c r="W259" i="45"/>
  <c r="W272" i="45"/>
  <c r="W89" i="45"/>
  <c r="W76" i="45"/>
  <c r="W63" i="45"/>
  <c r="W50" i="45"/>
  <c r="W37" i="45"/>
  <c r="W24" i="45"/>
  <c r="W102" i="45"/>
  <c r="W115" i="45"/>
  <c r="W128" i="45"/>
  <c r="W141" i="45"/>
  <c r="V146" i="45"/>
  <c r="V147" i="45"/>
  <c r="V148" i="45"/>
  <c r="V149" i="45"/>
  <c r="V150" i="45"/>
  <c r="V151" i="45"/>
  <c r="V152" i="45"/>
  <c r="V153" i="45"/>
  <c r="V154" i="45"/>
  <c r="V156" i="45"/>
  <c r="V157" i="45"/>
  <c r="V158" i="45"/>
  <c r="V159" i="45"/>
  <c r="V160" i="45"/>
  <c r="V161" i="45"/>
  <c r="V162" i="45"/>
  <c r="V163" i="45"/>
  <c r="V164" i="45"/>
  <c r="V165" i="45"/>
  <c r="V166" i="45"/>
  <c r="V167" i="45"/>
  <c r="V169" i="45"/>
  <c r="V170" i="45"/>
  <c r="V171" i="45"/>
  <c r="V172" i="45"/>
  <c r="V173" i="45"/>
  <c r="V174" i="45"/>
  <c r="V175" i="45"/>
  <c r="V176" i="45"/>
  <c r="V177" i="45"/>
  <c r="V178" i="45"/>
  <c r="V179" i="45"/>
  <c r="V180" i="45"/>
  <c r="V182" i="45"/>
  <c r="V183" i="45"/>
  <c r="V184" i="45"/>
  <c r="V185" i="45"/>
  <c r="V186" i="45"/>
  <c r="V187" i="45"/>
  <c r="V188" i="45"/>
  <c r="V189" i="45"/>
  <c r="V190" i="45"/>
  <c r="V191" i="45"/>
  <c r="V192" i="45"/>
  <c r="V193" i="45"/>
  <c r="V195" i="45"/>
  <c r="V196" i="45"/>
  <c r="V197" i="45"/>
  <c r="V198" i="45"/>
  <c r="V199" i="45"/>
  <c r="V200" i="45"/>
  <c r="V201" i="45"/>
  <c r="V202" i="45"/>
  <c r="V203" i="45"/>
  <c r="V204" i="45"/>
  <c r="V205" i="45"/>
  <c r="V206" i="45"/>
  <c r="V208" i="45"/>
  <c r="V209" i="45"/>
  <c r="V210" i="45"/>
  <c r="V211" i="45"/>
  <c r="V212" i="45"/>
  <c r="V213" i="45"/>
  <c r="V214" i="45"/>
  <c r="V215" i="45"/>
  <c r="V216" i="45"/>
  <c r="V217" i="45"/>
  <c r="V218" i="45"/>
  <c r="V219" i="45"/>
  <c r="V221" i="45"/>
  <c r="V222" i="45"/>
  <c r="V223" i="45"/>
  <c r="V224" i="45"/>
  <c r="V225" i="45"/>
  <c r="V226" i="45"/>
  <c r="V227" i="45"/>
  <c r="V228" i="45"/>
  <c r="V229" i="45"/>
  <c r="V230" i="45"/>
  <c r="V231" i="45"/>
  <c r="V232" i="45"/>
  <c r="V234" i="45"/>
  <c r="V235" i="45"/>
  <c r="V236" i="45"/>
  <c r="V237" i="45"/>
  <c r="V238" i="45"/>
  <c r="V239" i="45"/>
  <c r="V240" i="45"/>
  <c r="V241" i="45"/>
  <c r="V242" i="45"/>
  <c r="V243" i="45"/>
  <c r="V244" i="45"/>
  <c r="V245" i="45"/>
  <c r="V247" i="45"/>
  <c r="V248" i="45"/>
  <c r="V249" i="45"/>
  <c r="V250" i="45"/>
  <c r="V251" i="45"/>
  <c r="V252" i="45"/>
  <c r="V253" i="45"/>
  <c r="V254" i="45"/>
  <c r="V255" i="45"/>
  <c r="V256" i="45"/>
  <c r="V257" i="45"/>
  <c r="V258" i="45"/>
  <c r="V260" i="45"/>
  <c r="V261" i="45"/>
  <c r="V262" i="45"/>
  <c r="V271" i="45"/>
  <c r="V77" i="45"/>
  <c r="V78" i="45"/>
  <c r="V79" i="45"/>
  <c r="V80" i="45"/>
  <c r="V81" i="45"/>
  <c r="V82" i="45"/>
  <c r="V83" i="45"/>
  <c r="V84" i="45"/>
  <c r="V85" i="45"/>
  <c r="V86" i="45"/>
  <c r="V87" i="45"/>
  <c r="V88" i="45"/>
  <c r="V64" i="45"/>
  <c r="V65" i="45"/>
  <c r="V66" i="45"/>
  <c r="V67" i="45"/>
  <c r="V68" i="45"/>
  <c r="V69" i="45"/>
  <c r="V70" i="45"/>
  <c r="V71" i="45"/>
  <c r="V72" i="45"/>
  <c r="V73" i="45"/>
  <c r="V74" i="45"/>
  <c r="V75" i="45"/>
  <c r="V51" i="45"/>
  <c r="V52" i="45"/>
  <c r="V53" i="45"/>
  <c r="V54" i="45"/>
  <c r="V55" i="45"/>
  <c r="V56" i="45"/>
  <c r="V57" i="45"/>
  <c r="V58" i="45"/>
  <c r="V59" i="45"/>
  <c r="V60" i="45"/>
  <c r="V61" i="45"/>
  <c r="V62" i="45"/>
  <c r="V43" i="45"/>
  <c r="V44" i="45"/>
  <c r="V45" i="45"/>
  <c r="V46" i="45"/>
  <c r="V47" i="45"/>
  <c r="V48" i="45"/>
  <c r="V49" i="45"/>
  <c r="X49" i="45" s="1"/>
  <c r="V35" i="45"/>
  <c r="V36" i="45"/>
  <c r="V17" i="45"/>
  <c r="V18" i="45"/>
  <c r="V19" i="45"/>
  <c r="V20" i="45"/>
  <c r="V21" i="45"/>
  <c r="V22" i="45"/>
  <c r="V23" i="45"/>
  <c r="V90" i="45"/>
  <c r="V91" i="45"/>
  <c r="V92" i="45"/>
  <c r="V93" i="45"/>
  <c r="V94" i="45"/>
  <c r="V95" i="45"/>
  <c r="V96" i="45"/>
  <c r="V97" i="45"/>
  <c r="V98" i="45"/>
  <c r="V99" i="45"/>
  <c r="V100" i="45"/>
  <c r="V101" i="45"/>
  <c r="V103" i="45"/>
  <c r="V104" i="45"/>
  <c r="V105" i="45"/>
  <c r="V106" i="45"/>
  <c r="V107" i="45"/>
  <c r="V108" i="45"/>
  <c r="V109" i="45"/>
  <c r="V110" i="45"/>
  <c r="V111" i="45"/>
  <c r="V112" i="45"/>
  <c r="V113" i="45"/>
  <c r="V114" i="45"/>
  <c r="V116" i="45"/>
  <c r="V117" i="45"/>
  <c r="V118" i="45"/>
  <c r="V119" i="45"/>
  <c r="V120" i="45"/>
  <c r="V121" i="45"/>
  <c r="V122" i="45"/>
  <c r="V123" i="45"/>
  <c r="V124" i="45"/>
  <c r="V125" i="45"/>
  <c r="V126" i="45"/>
  <c r="V127" i="45"/>
  <c r="V129" i="45"/>
  <c r="V130" i="45"/>
  <c r="V131" i="45"/>
  <c r="V132" i="45"/>
  <c r="V133" i="45"/>
  <c r="V134" i="45"/>
  <c r="V135" i="45"/>
  <c r="V136" i="45"/>
  <c r="V137" i="45"/>
  <c r="V138" i="45"/>
  <c r="V139" i="45"/>
  <c r="V140" i="45"/>
  <c r="AE247" i="45"/>
  <c r="AE248" i="45"/>
  <c r="AE249" i="45"/>
  <c r="AE250" i="45"/>
  <c r="AE251" i="45"/>
  <c r="AE252" i="45"/>
  <c r="AE253" i="45"/>
  <c r="AE254" i="45"/>
  <c r="AE255" i="45"/>
  <c r="AE256" i="45"/>
  <c r="AE257" i="45"/>
  <c r="AE258" i="45"/>
  <c r="AE260" i="45"/>
  <c r="AE261" i="45"/>
  <c r="AE262" i="45"/>
  <c r="AE271" i="45"/>
  <c r="AE90" i="45"/>
  <c r="AE91" i="45"/>
  <c r="AE92" i="45"/>
  <c r="AE93" i="45"/>
  <c r="AE94" i="45"/>
  <c r="AE95" i="45"/>
  <c r="AE96" i="45"/>
  <c r="AE97" i="45"/>
  <c r="AE98" i="45"/>
  <c r="AE99" i="45"/>
  <c r="AE100" i="45"/>
  <c r="AE101" i="45"/>
  <c r="AE103" i="45"/>
  <c r="AE104" i="45"/>
  <c r="AE105" i="45"/>
  <c r="AE106" i="45"/>
  <c r="AE107" i="45"/>
  <c r="AE108" i="45"/>
  <c r="AE109" i="45"/>
  <c r="AE110" i="45"/>
  <c r="AE111" i="45"/>
  <c r="AE112" i="45"/>
  <c r="AE113" i="45"/>
  <c r="AE114" i="45"/>
  <c r="AE116" i="45"/>
  <c r="AE117" i="45"/>
  <c r="AE118" i="45"/>
  <c r="AE119" i="45"/>
  <c r="AE120" i="45"/>
  <c r="AE121" i="45"/>
  <c r="AE122" i="45"/>
  <c r="AE123" i="45"/>
  <c r="AE124" i="45"/>
  <c r="AE125" i="45"/>
  <c r="AE126" i="45"/>
  <c r="AE127" i="45"/>
  <c r="AE129" i="45"/>
  <c r="AE130" i="45"/>
  <c r="AE131" i="45"/>
  <c r="AE132" i="45"/>
  <c r="AE133" i="45"/>
  <c r="AE134" i="45"/>
  <c r="AE135" i="45"/>
  <c r="AE136" i="45"/>
  <c r="AE137" i="45"/>
  <c r="AE138" i="45"/>
  <c r="AE139" i="45"/>
  <c r="AE140" i="45"/>
  <c r="E273" i="45"/>
  <c r="AF260" i="45"/>
  <c r="AF261" i="45"/>
  <c r="AF262" i="45"/>
  <c r="AF271" i="45"/>
  <c r="U271" i="45"/>
  <c r="U262" i="45"/>
  <c r="U261" i="45"/>
  <c r="U260" i="45"/>
  <c r="AF247" i="45"/>
  <c r="AF248" i="45"/>
  <c r="AF249" i="45"/>
  <c r="AF250" i="45"/>
  <c r="AF251" i="45"/>
  <c r="AF252" i="45"/>
  <c r="AF253" i="45"/>
  <c r="AF254" i="45"/>
  <c r="AF255" i="45"/>
  <c r="AF256" i="45"/>
  <c r="AF257" i="45"/>
  <c r="AF258" i="45"/>
  <c r="U258" i="45"/>
  <c r="U257" i="45"/>
  <c r="U256" i="45"/>
  <c r="U255" i="45"/>
  <c r="U254" i="45"/>
  <c r="U253" i="45"/>
  <c r="U252" i="45"/>
  <c r="U251" i="45"/>
  <c r="U250" i="45"/>
  <c r="U249" i="45"/>
  <c r="U248" i="45"/>
  <c r="U247" i="45"/>
  <c r="U245" i="45"/>
  <c r="U244" i="45"/>
  <c r="U243" i="45"/>
  <c r="U242" i="45"/>
  <c r="U241" i="45"/>
  <c r="U240" i="45"/>
  <c r="U239" i="45"/>
  <c r="U238" i="45"/>
  <c r="U237" i="45"/>
  <c r="U236" i="45"/>
  <c r="U235" i="45"/>
  <c r="U234" i="45"/>
  <c r="U232" i="45"/>
  <c r="U231" i="45"/>
  <c r="U230" i="45"/>
  <c r="U229" i="45"/>
  <c r="U228" i="45"/>
  <c r="U227" i="45"/>
  <c r="U226" i="45"/>
  <c r="U225" i="45"/>
  <c r="U224" i="45"/>
  <c r="U223" i="45"/>
  <c r="U222" i="45"/>
  <c r="U221" i="45"/>
  <c r="U219" i="45"/>
  <c r="U218" i="45"/>
  <c r="U217" i="45"/>
  <c r="U216" i="45"/>
  <c r="U215" i="45"/>
  <c r="U214" i="45"/>
  <c r="U213" i="45"/>
  <c r="U212" i="45"/>
  <c r="U211" i="45"/>
  <c r="U210" i="45"/>
  <c r="U209" i="45"/>
  <c r="U208" i="45"/>
  <c r="U206" i="45"/>
  <c r="U205" i="45"/>
  <c r="U204" i="45"/>
  <c r="U203" i="45"/>
  <c r="U202" i="45"/>
  <c r="U201" i="45"/>
  <c r="U200" i="45"/>
  <c r="U199" i="45"/>
  <c r="U198" i="45"/>
  <c r="U197" i="45"/>
  <c r="U196" i="45"/>
  <c r="U195" i="45"/>
  <c r="U193" i="45"/>
  <c r="U192" i="45"/>
  <c r="U191" i="45"/>
  <c r="U190" i="45"/>
  <c r="U189" i="45"/>
  <c r="U188" i="45"/>
  <c r="U187" i="45"/>
  <c r="U186" i="45"/>
  <c r="U185" i="45"/>
  <c r="U184" i="45"/>
  <c r="U183" i="45"/>
  <c r="U182" i="45"/>
  <c r="U180" i="45"/>
  <c r="U179" i="45"/>
  <c r="U178" i="45"/>
  <c r="U177" i="45"/>
  <c r="U176" i="45"/>
  <c r="U175" i="45"/>
  <c r="U174" i="45"/>
  <c r="U173" i="45"/>
  <c r="U172" i="45"/>
  <c r="U171" i="45"/>
  <c r="U170" i="45"/>
  <c r="U169" i="45"/>
  <c r="U167" i="45"/>
  <c r="U166" i="45"/>
  <c r="U165" i="45"/>
  <c r="U164" i="45"/>
  <c r="U163" i="45"/>
  <c r="U162" i="45"/>
  <c r="U161" i="45"/>
  <c r="U160" i="45"/>
  <c r="U159" i="45"/>
  <c r="U158" i="45"/>
  <c r="U157" i="45"/>
  <c r="U156" i="45"/>
  <c r="U154" i="45"/>
  <c r="U153" i="45"/>
  <c r="U152" i="45"/>
  <c r="U151" i="45"/>
  <c r="U150" i="45"/>
  <c r="U149" i="45"/>
  <c r="U148" i="45"/>
  <c r="U147" i="45"/>
  <c r="U146" i="45"/>
  <c r="U145" i="45"/>
  <c r="U144" i="45"/>
  <c r="U143" i="45"/>
  <c r="AF17" i="45"/>
  <c r="AF18" i="45"/>
  <c r="AF19" i="45"/>
  <c r="AF20" i="45"/>
  <c r="AF21" i="45"/>
  <c r="AF22" i="45"/>
  <c r="AF23" i="45"/>
  <c r="AF34" i="45"/>
  <c r="AF35" i="45"/>
  <c r="AF36" i="45"/>
  <c r="AF38" i="45"/>
  <c r="AE38" i="45" s="1"/>
  <c r="AF39" i="45"/>
  <c r="AF40" i="45"/>
  <c r="AE40" i="45" s="1"/>
  <c r="AF41" i="45"/>
  <c r="AE41" i="45" s="1"/>
  <c r="AF42" i="45"/>
  <c r="AE42" i="45" s="1"/>
  <c r="AF43" i="45"/>
  <c r="AF44" i="45"/>
  <c r="AF45" i="45"/>
  <c r="AF46" i="45"/>
  <c r="AF47" i="45"/>
  <c r="AF48" i="45"/>
  <c r="AF49" i="45"/>
  <c r="AE49" i="45" s="1"/>
  <c r="AF51" i="45"/>
  <c r="AF52" i="45"/>
  <c r="AF53" i="45"/>
  <c r="AF54" i="45"/>
  <c r="AF55" i="45"/>
  <c r="AF56" i="45"/>
  <c r="AF57" i="45"/>
  <c r="AF58" i="45"/>
  <c r="AF59" i="45"/>
  <c r="AF60" i="45"/>
  <c r="AF61" i="45"/>
  <c r="AF62" i="45"/>
  <c r="AF64" i="45"/>
  <c r="AF65" i="45"/>
  <c r="AF66" i="45"/>
  <c r="AF67" i="45"/>
  <c r="AF68" i="45"/>
  <c r="AF69" i="45"/>
  <c r="AF70" i="45"/>
  <c r="AF71" i="45"/>
  <c r="AF72" i="45"/>
  <c r="AF73" i="45"/>
  <c r="AF74" i="45"/>
  <c r="AF75" i="45"/>
  <c r="E142" i="45"/>
  <c r="AF129" i="45"/>
  <c r="AF130" i="45"/>
  <c r="AF131" i="45"/>
  <c r="AF132" i="45"/>
  <c r="AF133" i="45"/>
  <c r="AF134" i="45"/>
  <c r="AF135" i="45"/>
  <c r="AF136" i="45"/>
  <c r="AF137" i="45"/>
  <c r="AF138" i="45"/>
  <c r="AF139" i="45"/>
  <c r="AF140" i="45"/>
  <c r="U140" i="45"/>
  <c r="U139" i="45"/>
  <c r="U138" i="45"/>
  <c r="U137" i="45"/>
  <c r="U136" i="45"/>
  <c r="U135" i="45"/>
  <c r="U134" i="45"/>
  <c r="U133" i="45"/>
  <c r="U132" i="45"/>
  <c r="U131" i="45"/>
  <c r="U130" i="45"/>
  <c r="U129" i="45"/>
  <c r="AF116" i="45"/>
  <c r="AF117" i="45"/>
  <c r="AF118" i="45"/>
  <c r="AF119" i="45"/>
  <c r="AF120" i="45"/>
  <c r="AF121" i="45"/>
  <c r="AF122" i="45"/>
  <c r="AF123" i="45"/>
  <c r="AF124" i="45"/>
  <c r="AF125" i="45"/>
  <c r="AF126" i="45"/>
  <c r="AF127" i="45"/>
  <c r="U127" i="45"/>
  <c r="U126" i="45"/>
  <c r="U125" i="45"/>
  <c r="U124" i="45"/>
  <c r="U123" i="45"/>
  <c r="U122" i="45"/>
  <c r="U121" i="45"/>
  <c r="U120" i="45"/>
  <c r="U119" i="45"/>
  <c r="U118" i="45"/>
  <c r="U117" i="45"/>
  <c r="U116" i="45"/>
  <c r="AF103" i="45"/>
  <c r="AF104" i="45"/>
  <c r="AF105" i="45"/>
  <c r="AF106" i="45"/>
  <c r="AF107" i="45"/>
  <c r="AF108" i="45"/>
  <c r="AF109" i="45"/>
  <c r="AF110" i="45"/>
  <c r="AF111" i="45"/>
  <c r="AF112" i="45"/>
  <c r="AF113" i="45"/>
  <c r="AF114" i="45"/>
  <c r="U114" i="45"/>
  <c r="U113" i="45"/>
  <c r="U112" i="45"/>
  <c r="U111" i="45"/>
  <c r="U110" i="45"/>
  <c r="U109" i="45"/>
  <c r="U108" i="45"/>
  <c r="U107" i="45"/>
  <c r="U106" i="45"/>
  <c r="U105" i="45"/>
  <c r="U104" i="45"/>
  <c r="U103" i="45"/>
  <c r="AF90" i="45"/>
  <c r="AF91" i="45"/>
  <c r="AF92" i="45"/>
  <c r="AF93" i="45"/>
  <c r="AF94" i="45"/>
  <c r="AF95" i="45"/>
  <c r="AF96" i="45"/>
  <c r="AF97" i="45"/>
  <c r="AF98" i="45"/>
  <c r="AF99" i="45"/>
  <c r="AF100" i="45"/>
  <c r="AF101" i="45"/>
  <c r="U101" i="45"/>
  <c r="U100" i="45"/>
  <c r="U99" i="45"/>
  <c r="U98" i="45"/>
  <c r="U97" i="45"/>
  <c r="U96" i="45"/>
  <c r="U95" i="45"/>
  <c r="U94" i="45"/>
  <c r="U93" i="45"/>
  <c r="U92" i="45"/>
  <c r="U91" i="45"/>
  <c r="U90" i="45"/>
  <c r="AF77" i="45"/>
  <c r="AF78" i="45"/>
  <c r="AF79" i="45"/>
  <c r="AF80" i="45"/>
  <c r="AF81" i="45"/>
  <c r="AF82" i="45"/>
  <c r="AF83" i="45"/>
  <c r="AF84" i="45"/>
  <c r="AF85" i="45"/>
  <c r="AF86" i="45"/>
  <c r="AF87" i="45"/>
  <c r="AF88" i="45"/>
  <c r="U88" i="45"/>
  <c r="U87" i="45"/>
  <c r="U86" i="45"/>
  <c r="U85" i="45"/>
  <c r="U84" i="45"/>
  <c r="U83" i="45"/>
  <c r="U82" i="45"/>
  <c r="U81" i="45"/>
  <c r="U80" i="45"/>
  <c r="U79" i="45"/>
  <c r="U78" i="45"/>
  <c r="U77" i="45"/>
  <c r="U75" i="45"/>
  <c r="U74" i="45"/>
  <c r="U73" i="45"/>
  <c r="U72" i="45"/>
  <c r="U71" i="45"/>
  <c r="U70" i="45"/>
  <c r="U69" i="45"/>
  <c r="U68" i="45"/>
  <c r="U67" i="45"/>
  <c r="U66" i="45"/>
  <c r="U65" i="45"/>
  <c r="U64" i="45"/>
  <c r="U62" i="45"/>
  <c r="U61" i="45"/>
  <c r="U60" i="45"/>
  <c r="U59" i="45"/>
  <c r="U58" i="45"/>
  <c r="U57" i="45"/>
  <c r="U56" i="45"/>
  <c r="U55" i="45"/>
  <c r="U54" i="45"/>
  <c r="U53" i="45"/>
  <c r="U52" i="45"/>
  <c r="U51" i="45"/>
  <c r="U49" i="45"/>
  <c r="U48" i="45"/>
  <c r="U47" i="45"/>
  <c r="U46" i="45"/>
  <c r="U45" i="45"/>
  <c r="U44" i="45"/>
  <c r="U43" i="45"/>
  <c r="U42" i="45"/>
  <c r="V42" i="45" s="1"/>
  <c r="U41" i="45"/>
  <c r="V41" i="45" s="1"/>
  <c r="X41" i="45" s="1"/>
  <c r="U40" i="45"/>
  <c r="V40" i="45" s="1"/>
  <c r="U39" i="45"/>
  <c r="V39" i="45" s="1"/>
  <c r="X39" i="45" s="1"/>
  <c r="U38" i="45"/>
  <c r="V38" i="45" s="1"/>
  <c r="U36" i="45"/>
  <c r="U35" i="45"/>
  <c r="U23" i="45"/>
  <c r="U22" i="45"/>
  <c r="U21" i="45"/>
  <c r="U20" i="45"/>
  <c r="U19" i="45"/>
  <c r="U18" i="45"/>
  <c r="U17" i="45"/>
  <c r="U7" i="45"/>
  <c r="AF8" i="45"/>
  <c r="AE8" i="45"/>
  <c r="U6" i="45"/>
  <c r="AF7" i="45"/>
  <c r="AE7" i="45"/>
  <c r="U5" i="45"/>
  <c r="AF6" i="45"/>
  <c r="AE6" i="45"/>
  <c r="U4" i="45"/>
  <c r="W4" i="45" s="1"/>
  <c r="AG5" i="45" s="1"/>
  <c r="AF5" i="45"/>
  <c r="AE5" i="45"/>
  <c r="U3" i="45"/>
  <c r="AF4" i="45"/>
  <c r="AE4" i="45"/>
  <c r="I4" i="45"/>
  <c r="AG3" i="45"/>
  <c r="AE3" i="45"/>
  <c r="AE34" i="44"/>
  <c r="AF143" i="44"/>
  <c r="AE143" i="44" s="1"/>
  <c r="AF144" i="44"/>
  <c r="AE144" i="44" s="1"/>
  <c r="AF145" i="44"/>
  <c r="AF146" i="44"/>
  <c r="AF147" i="44"/>
  <c r="AF148" i="44"/>
  <c r="AF149" i="44"/>
  <c r="AF150" i="44"/>
  <c r="AF151" i="44"/>
  <c r="AF152" i="44"/>
  <c r="AF153" i="44"/>
  <c r="AF154" i="44"/>
  <c r="AF156" i="44"/>
  <c r="AE156" i="44" s="1"/>
  <c r="AF157" i="44"/>
  <c r="AE157" i="44" s="1"/>
  <c r="AF158" i="44"/>
  <c r="AE158" i="44" s="1"/>
  <c r="AF159" i="44"/>
  <c r="AE159" i="44" s="1"/>
  <c r="AF160" i="44"/>
  <c r="AE160" i="44" s="1"/>
  <c r="AF161" i="44"/>
  <c r="AE161" i="44" s="1"/>
  <c r="AF162" i="44"/>
  <c r="AF163" i="44"/>
  <c r="AE163" i="44" s="1"/>
  <c r="AF164" i="44"/>
  <c r="AF165" i="44"/>
  <c r="AF166" i="44"/>
  <c r="AF167" i="44"/>
  <c r="AF169" i="44"/>
  <c r="AE169" i="44" s="1"/>
  <c r="AF170" i="44"/>
  <c r="AE170" i="44" s="1"/>
  <c r="AF171" i="44"/>
  <c r="AE171" i="44" s="1"/>
  <c r="AF172" i="44"/>
  <c r="AE172" i="44" s="1"/>
  <c r="AF173" i="44"/>
  <c r="AE173" i="44" s="1"/>
  <c r="AF174" i="44"/>
  <c r="AE174" i="44" s="1"/>
  <c r="AF175" i="44"/>
  <c r="AF176" i="44"/>
  <c r="AF177" i="44"/>
  <c r="AF178" i="44"/>
  <c r="AF179" i="44"/>
  <c r="AF180" i="44"/>
  <c r="AF182" i="44"/>
  <c r="AE182" i="44" s="1"/>
  <c r="AF183" i="44"/>
  <c r="AF184" i="44"/>
  <c r="AF185" i="44"/>
  <c r="AE185" i="44" s="1"/>
  <c r="AF186" i="44"/>
  <c r="AE186" i="44" s="1"/>
  <c r="AF187" i="44"/>
  <c r="AF188" i="44"/>
  <c r="AF189" i="44"/>
  <c r="AF190" i="44"/>
  <c r="AF191" i="44"/>
  <c r="AF192" i="44"/>
  <c r="AF193" i="44"/>
  <c r="AE193" i="44" s="1"/>
  <c r="AF195" i="44"/>
  <c r="AF196" i="44"/>
  <c r="AF197" i="44"/>
  <c r="AF198" i="44"/>
  <c r="AF199" i="44"/>
  <c r="AF200" i="44"/>
  <c r="AF201" i="44"/>
  <c r="AF202" i="44"/>
  <c r="AF203" i="44"/>
  <c r="AF204" i="44"/>
  <c r="AF205" i="44"/>
  <c r="AF206" i="44"/>
  <c r="AF208" i="44"/>
  <c r="AF209" i="44"/>
  <c r="AF210" i="44"/>
  <c r="AF211" i="44"/>
  <c r="AF212" i="44"/>
  <c r="AF213" i="44"/>
  <c r="AF214" i="44"/>
  <c r="AF215" i="44"/>
  <c r="AF216" i="44"/>
  <c r="AF217" i="44"/>
  <c r="AF218" i="44"/>
  <c r="AF219" i="44"/>
  <c r="AF221" i="44"/>
  <c r="AF222" i="44"/>
  <c r="AF223" i="44"/>
  <c r="AF224" i="44"/>
  <c r="AF225" i="44"/>
  <c r="AF226" i="44"/>
  <c r="AF227" i="44"/>
  <c r="AF228" i="44"/>
  <c r="AF229" i="44"/>
  <c r="AF230" i="44"/>
  <c r="AF231" i="44"/>
  <c r="AF232" i="44"/>
  <c r="AF234" i="44"/>
  <c r="AF235" i="44"/>
  <c r="AF236" i="44"/>
  <c r="AF237" i="44"/>
  <c r="AF238" i="44"/>
  <c r="AF239" i="44"/>
  <c r="AF240" i="44"/>
  <c r="AF241" i="44"/>
  <c r="AF242" i="44"/>
  <c r="AF243" i="44"/>
  <c r="AF244" i="44"/>
  <c r="AF245" i="44"/>
  <c r="AE145" i="44"/>
  <c r="AE146" i="44"/>
  <c r="AE147" i="44"/>
  <c r="AE148" i="44"/>
  <c r="AE149" i="44"/>
  <c r="AE150" i="44"/>
  <c r="AE151" i="44"/>
  <c r="AE152" i="44"/>
  <c r="AE153" i="44"/>
  <c r="AE154" i="44"/>
  <c r="AE162" i="44"/>
  <c r="AE164" i="44"/>
  <c r="AE165" i="44"/>
  <c r="AE166" i="44"/>
  <c r="AE167" i="44"/>
  <c r="AE175" i="44"/>
  <c r="AE176" i="44"/>
  <c r="AE177" i="44"/>
  <c r="AE178" i="44"/>
  <c r="AE179" i="44"/>
  <c r="AE180" i="44"/>
  <c r="AE183" i="44"/>
  <c r="AE184" i="44"/>
  <c r="AE187" i="44"/>
  <c r="AE188" i="44"/>
  <c r="AE189" i="44"/>
  <c r="AE190" i="44"/>
  <c r="AE191" i="44"/>
  <c r="AE192" i="44"/>
  <c r="AE195" i="44"/>
  <c r="AE196" i="44"/>
  <c r="AE197" i="44"/>
  <c r="AE198" i="44"/>
  <c r="AE199" i="44"/>
  <c r="AE200" i="44"/>
  <c r="AE201" i="44"/>
  <c r="AE202" i="44"/>
  <c r="AE203" i="44"/>
  <c r="AE204" i="44"/>
  <c r="AE205" i="44"/>
  <c r="AE206" i="44"/>
  <c r="AE208" i="44"/>
  <c r="AE209" i="44"/>
  <c r="AE210" i="44"/>
  <c r="AE211" i="44"/>
  <c r="AE212" i="44"/>
  <c r="AE213" i="44"/>
  <c r="AE214" i="44"/>
  <c r="AE215" i="44"/>
  <c r="AE216" i="44"/>
  <c r="AE217" i="44"/>
  <c r="AE218" i="44"/>
  <c r="AE219" i="44"/>
  <c r="AE221" i="44"/>
  <c r="AE222" i="44"/>
  <c r="AE223" i="44"/>
  <c r="AE224" i="44"/>
  <c r="AE225" i="44"/>
  <c r="AE226" i="44"/>
  <c r="AE227" i="44"/>
  <c r="AE228" i="44"/>
  <c r="AE229" i="44"/>
  <c r="AE230" i="44"/>
  <c r="AE231" i="44"/>
  <c r="AE232" i="44"/>
  <c r="AE234" i="44"/>
  <c r="AE235" i="44"/>
  <c r="AE236" i="44"/>
  <c r="AE237" i="44"/>
  <c r="AE238" i="44"/>
  <c r="AE239" i="44"/>
  <c r="AE240" i="44"/>
  <c r="AE241" i="44"/>
  <c r="AE242" i="44"/>
  <c r="AE243" i="44"/>
  <c r="AE244" i="44"/>
  <c r="AE245" i="44"/>
  <c r="AF12" i="44"/>
  <c r="AE12" i="44" s="1"/>
  <c r="AF13" i="44"/>
  <c r="AE13" i="44" s="1"/>
  <c r="AF14" i="44"/>
  <c r="AE14" i="44" s="1"/>
  <c r="AF15" i="44"/>
  <c r="AE15" i="44" s="1"/>
  <c r="AF16" i="44"/>
  <c r="AE16" i="44" s="1"/>
  <c r="AE17" i="44"/>
  <c r="AE18" i="44"/>
  <c r="AE19" i="44"/>
  <c r="AE20" i="44"/>
  <c r="AE21" i="44"/>
  <c r="AE22" i="44"/>
  <c r="AE23" i="44"/>
  <c r="AF25" i="44"/>
  <c r="AE25" i="44" s="1"/>
  <c r="AF26" i="44"/>
  <c r="AE26" i="44" s="1"/>
  <c r="AF27" i="44"/>
  <c r="AE27" i="44" s="1"/>
  <c r="AF28" i="44"/>
  <c r="AE28" i="44" s="1"/>
  <c r="AF29" i="44"/>
  <c r="AE29" i="44" s="1"/>
  <c r="AF30" i="44"/>
  <c r="AE30" i="44" s="1"/>
  <c r="AF31" i="44"/>
  <c r="AE31" i="44" s="1"/>
  <c r="AF32" i="44"/>
  <c r="AE32" i="44" s="1"/>
  <c r="AF33" i="44"/>
  <c r="AE33" i="44" s="1"/>
  <c r="AE35" i="44"/>
  <c r="AE36" i="44"/>
  <c r="AE41" i="44"/>
  <c r="AE42" i="44"/>
  <c r="AE43" i="44"/>
  <c r="AE44" i="44"/>
  <c r="AE45" i="44"/>
  <c r="AE46" i="44"/>
  <c r="AE47" i="44"/>
  <c r="AE48" i="44"/>
  <c r="AE51" i="44"/>
  <c r="AE52" i="44"/>
  <c r="AE53" i="44"/>
  <c r="AE54" i="44"/>
  <c r="AE55" i="44"/>
  <c r="AE56" i="44"/>
  <c r="AE57" i="44"/>
  <c r="AE58" i="44"/>
  <c r="AE59" i="44"/>
  <c r="AE60" i="44"/>
  <c r="AE61" i="44"/>
  <c r="AE62" i="44"/>
  <c r="AE64" i="44"/>
  <c r="AE65" i="44"/>
  <c r="AE66" i="44"/>
  <c r="AE67" i="44"/>
  <c r="AE68" i="44"/>
  <c r="AE69" i="44"/>
  <c r="AE70" i="44"/>
  <c r="AE71" i="44"/>
  <c r="AE72" i="44"/>
  <c r="AE73" i="44"/>
  <c r="AE74" i="44"/>
  <c r="AE75" i="44"/>
  <c r="AE77" i="44"/>
  <c r="AE78" i="44"/>
  <c r="AE79" i="44"/>
  <c r="AE80" i="44"/>
  <c r="AE81" i="44"/>
  <c r="AE82" i="44"/>
  <c r="AE83" i="44"/>
  <c r="AE84" i="44"/>
  <c r="AE85" i="44"/>
  <c r="AE86" i="44"/>
  <c r="AE87" i="44"/>
  <c r="AE88" i="44"/>
  <c r="V143" i="44"/>
  <c r="Y143" i="44"/>
  <c r="Y144" i="44"/>
  <c r="Y145" i="44"/>
  <c r="Y146" i="44"/>
  <c r="Y147" i="44"/>
  <c r="Y148" i="44"/>
  <c r="Y149" i="44"/>
  <c r="Y150" i="44"/>
  <c r="Y151" i="44"/>
  <c r="Y152" i="44"/>
  <c r="Y153" i="44"/>
  <c r="Y154" i="44"/>
  <c r="V156" i="44"/>
  <c r="Y156" i="44"/>
  <c r="Y158" i="44"/>
  <c r="Y159" i="44"/>
  <c r="Y160" i="44"/>
  <c r="Y161" i="44"/>
  <c r="Y162" i="44"/>
  <c r="Y163" i="44"/>
  <c r="Y164" i="44"/>
  <c r="Y165" i="44"/>
  <c r="Y166" i="44"/>
  <c r="Y167" i="44"/>
  <c r="U169" i="44"/>
  <c r="V169" i="44"/>
  <c r="Y169" i="44"/>
  <c r="U170" i="44"/>
  <c r="V170" i="44"/>
  <c r="Y170" i="44"/>
  <c r="U171" i="44"/>
  <c r="V171" i="44"/>
  <c r="Y171" i="44"/>
  <c r="U172" i="44"/>
  <c r="V172" i="44"/>
  <c r="Y172" i="44"/>
  <c r="U173" i="44"/>
  <c r="V173" i="44"/>
  <c r="Y173" i="44"/>
  <c r="Y174" i="44"/>
  <c r="Y175" i="44"/>
  <c r="Y176" i="44"/>
  <c r="Y177" i="44"/>
  <c r="Y178" i="44"/>
  <c r="Y179" i="44"/>
  <c r="Y180" i="44"/>
  <c r="Y182" i="44"/>
  <c r="Y183" i="44"/>
  <c r="Y184" i="44"/>
  <c r="Y185" i="44"/>
  <c r="Y186" i="44"/>
  <c r="Y187" i="44"/>
  <c r="Y188" i="44"/>
  <c r="Y189" i="44"/>
  <c r="Y190" i="44"/>
  <c r="Y191" i="44"/>
  <c r="Y192" i="44"/>
  <c r="Y193" i="44"/>
  <c r="V195" i="44"/>
  <c r="X195" i="44"/>
  <c r="Y195" i="44"/>
  <c r="U196" i="44"/>
  <c r="V196" i="44"/>
  <c r="Y196" i="44"/>
  <c r="U197" i="44"/>
  <c r="V197" i="44"/>
  <c r="Y197" i="44"/>
  <c r="U198" i="44"/>
  <c r="V198" i="44"/>
  <c r="Y198" i="44"/>
  <c r="U199" i="44"/>
  <c r="V199" i="44"/>
  <c r="Y199" i="44"/>
  <c r="U200" i="44"/>
  <c r="V200" i="44"/>
  <c r="Y200" i="44"/>
  <c r="Y201" i="44"/>
  <c r="Y202" i="44"/>
  <c r="Y203" i="44"/>
  <c r="Y204" i="44"/>
  <c r="Y205" i="44"/>
  <c r="Y206" i="44"/>
  <c r="V208" i="44"/>
  <c r="X208" i="44"/>
  <c r="Y208" i="44"/>
  <c r="U209" i="44"/>
  <c r="V209" i="44"/>
  <c r="Y209" i="44"/>
  <c r="U210" i="44"/>
  <c r="V210" i="44"/>
  <c r="Y210" i="44"/>
  <c r="U211" i="44"/>
  <c r="V211" i="44"/>
  <c r="Y211" i="44"/>
  <c r="U212" i="44"/>
  <c r="V212" i="44"/>
  <c r="Y212" i="44"/>
  <c r="Y213" i="44"/>
  <c r="Y214" i="44"/>
  <c r="Y215" i="44"/>
  <c r="Y216" i="44"/>
  <c r="Y217" i="44"/>
  <c r="Y218" i="44"/>
  <c r="Y219" i="44"/>
  <c r="Y221" i="44"/>
  <c r="Y222" i="44"/>
  <c r="Y223" i="44"/>
  <c r="Y224" i="44"/>
  <c r="Y225" i="44"/>
  <c r="Y226" i="44"/>
  <c r="Y227" i="44"/>
  <c r="Y228" i="44"/>
  <c r="Y229" i="44"/>
  <c r="Y230" i="44"/>
  <c r="Y231" i="44"/>
  <c r="Y232" i="44"/>
  <c r="Y234" i="44"/>
  <c r="Y235" i="44"/>
  <c r="Y236" i="44"/>
  <c r="Y237" i="44"/>
  <c r="Y238" i="44"/>
  <c r="Y239" i="44"/>
  <c r="Y240" i="44"/>
  <c r="Y241" i="44"/>
  <c r="Y242" i="44"/>
  <c r="Y243" i="44"/>
  <c r="Y244" i="44"/>
  <c r="Y245" i="44"/>
  <c r="Y247" i="44"/>
  <c r="Y248" i="44"/>
  <c r="Y249" i="44"/>
  <c r="Y250" i="44"/>
  <c r="Y251" i="44"/>
  <c r="Y252" i="44"/>
  <c r="Y253" i="44"/>
  <c r="Y254" i="44"/>
  <c r="Y255" i="44"/>
  <c r="Y256" i="44"/>
  <c r="Y257" i="44"/>
  <c r="Y258" i="44"/>
  <c r="Y260" i="44"/>
  <c r="Y261" i="44"/>
  <c r="Y262" i="44"/>
  <c r="Y271" i="44"/>
  <c r="Y77" i="44"/>
  <c r="Y78" i="44"/>
  <c r="Y79" i="44"/>
  <c r="Y80" i="44"/>
  <c r="Y81" i="44"/>
  <c r="Y82" i="44"/>
  <c r="Y83" i="44"/>
  <c r="Y84" i="44"/>
  <c r="Y85" i="44"/>
  <c r="Y86" i="44"/>
  <c r="Y87" i="44"/>
  <c r="Y88" i="44"/>
  <c r="Y64" i="44"/>
  <c r="Y65" i="44"/>
  <c r="Y66" i="44"/>
  <c r="Y67" i="44"/>
  <c r="Y68" i="44"/>
  <c r="Y69" i="44"/>
  <c r="Y70" i="44"/>
  <c r="Y71" i="44"/>
  <c r="Y72" i="44"/>
  <c r="Y73" i="44"/>
  <c r="Y74" i="44"/>
  <c r="Y75" i="44"/>
  <c r="Y51" i="44"/>
  <c r="Y52" i="44"/>
  <c r="Y53" i="44"/>
  <c r="Y54" i="44"/>
  <c r="Y55" i="44"/>
  <c r="Y56" i="44"/>
  <c r="Y57" i="44"/>
  <c r="Y58" i="44"/>
  <c r="Y59" i="44"/>
  <c r="Y60" i="44"/>
  <c r="Y61" i="44"/>
  <c r="Y62" i="44"/>
  <c r="V38" i="44"/>
  <c r="X38" i="44" s="1"/>
  <c r="Y38" i="44" s="1"/>
  <c r="V39" i="44"/>
  <c r="Y40" i="44"/>
  <c r="Y41" i="44"/>
  <c r="Y42" i="44"/>
  <c r="Y43" i="44"/>
  <c r="Y44" i="44"/>
  <c r="Y45" i="44"/>
  <c r="Y46" i="44"/>
  <c r="Y47" i="44"/>
  <c r="Y48" i="44"/>
  <c r="Y49" i="44"/>
  <c r="U25" i="44"/>
  <c r="V25" i="44" s="1"/>
  <c r="U26" i="44"/>
  <c r="V26" i="44"/>
  <c r="Y26" i="44"/>
  <c r="U27" i="44"/>
  <c r="V27" i="44"/>
  <c r="Y27" i="44"/>
  <c r="U28" i="44"/>
  <c r="V28" i="44"/>
  <c r="Y28" i="44"/>
  <c r="U29" i="44"/>
  <c r="V29" i="44"/>
  <c r="Y29" i="44"/>
  <c r="U30" i="44"/>
  <c r="V30" i="44" s="1"/>
  <c r="U31" i="44"/>
  <c r="V31" i="44"/>
  <c r="Y31" i="44"/>
  <c r="U32" i="44"/>
  <c r="V32" i="44"/>
  <c r="Y32" i="44"/>
  <c r="U33" i="44"/>
  <c r="V33" i="44"/>
  <c r="Y33" i="44"/>
  <c r="U34" i="44"/>
  <c r="V34" i="44"/>
  <c r="Y34" i="44"/>
  <c r="Y35" i="44"/>
  <c r="Y36" i="44"/>
  <c r="U12" i="44"/>
  <c r="V12" i="44" s="1"/>
  <c r="Y12" i="44" s="1"/>
  <c r="U13" i="44"/>
  <c r="V13" i="44" s="1"/>
  <c r="Y13" i="44" s="1"/>
  <c r="U14" i="44"/>
  <c r="V14" i="44"/>
  <c r="Y14" i="44"/>
  <c r="U15" i="44"/>
  <c r="V15" i="44"/>
  <c r="Y15" i="44"/>
  <c r="U16" i="44"/>
  <c r="V16" i="44"/>
  <c r="Y16" i="44"/>
  <c r="Y17" i="44"/>
  <c r="Y18" i="44"/>
  <c r="Y19" i="44"/>
  <c r="Y20" i="44"/>
  <c r="Y21" i="44"/>
  <c r="Y22" i="44"/>
  <c r="Y23" i="44"/>
  <c r="Y90" i="44"/>
  <c r="Y91" i="44"/>
  <c r="Y92" i="44"/>
  <c r="Y93" i="44"/>
  <c r="Y94" i="44"/>
  <c r="Y95" i="44"/>
  <c r="Y96" i="44"/>
  <c r="Y97" i="44"/>
  <c r="Y98" i="44"/>
  <c r="Y99" i="44"/>
  <c r="Y100" i="44"/>
  <c r="Y101" i="44"/>
  <c r="Y103" i="44"/>
  <c r="Y104" i="44"/>
  <c r="Y105" i="44"/>
  <c r="Y106" i="44"/>
  <c r="Y107" i="44"/>
  <c r="Y108" i="44"/>
  <c r="Y109" i="44"/>
  <c r="Y110" i="44"/>
  <c r="Y111" i="44"/>
  <c r="Y112" i="44"/>
  <c r="Y113" i="44"/>
  <c r="Y114" i="44"/>
  <c r="Y116" i="44"/>
  <c r="Y117" i="44"/>
  <c r="Y118" i="44"/>
  <c r="Y119" i="44"/>
  <c r="Y120" i="44"/>
  <c r="Y121" i="44"/>
  <c r="Y122" i="44"/>
  <c r="Y123" i="44"/>
  <c r="Y124" i="44"/>
  <c r="Y125" i="44"/>
  <c r="Y126" i="44"/>
  <c r="Y127" i="44"/>
  <c r="Y129" i="44"/>
  <c r="Y130" i="44"/>
  <c r="Y131" i="44"/>
  <c r="Y132" i="44"/>
  <c r="Y133" i="44"/>
  <c r="Y134" i="44"/>
  <c r="Y135" i="44"/>
  <c r="Y136" i="44"/>
  <c r="Y137" i="44"/>
  <c r="Y138" i="44"/>
  <c r="Y139" i="44"/>
  <c r="Y140" i="44"/>
  <c r="X143" i="44"/>
  <c r="X144" i="44"/>
  <c r="X145" i="44"/>
  <c r="X146" i="44"/>
  <c r="X147" i="44"/>
  <c r="X148" i="44"/>
  <c r="X149" i="44"/>
  <c r="X150" i="44"/>
  <c r="X151" i="44"/>
  <c r="X152" i="44"/>
  <c r="X153" i="44"/>
  <c r="X154" i="44"/>
  <c r="X156" i="44"/>
  <c r="X158" i="44"/>
  <c r="X159" i="44"/>
  <c r="X160" i="44"/>
  <c r="X161" i="44"/>
  <c r="X162" i="44"/>
  <c r="X163" i="44"/>
  <c r="X164" i="44"/>
  <c r="X165" i="44"/>
  <c r="X166" i="44"/>
  <c r="X167" i="44"/>
  <c r="X169" i="44"/>
  <c r="X170" i="44"/>
  <c r="X171" i="44"/>
  <c r="X172" i="44"/>
  <c r="X173" i="44"/>
  <c r="X174" i="44"/>
  <c r="X175" i="44"/>
  <c r="X176" i="44"/>
  <c r="X177" i="44"/>
  <c r="X178" i="44"/>
  <c r="X179" i="44"/>
  <c r="X180" i="44"/>
  <c r="X182" i="44"/>
  <c r="X183" i="44"/>
  <c r="X184" i="44"/>
  <c r="X185" i="44"/>
  <c r="X186" i="44"/>
  <c r="X187" i="44"/>
  <c r="X188" i="44"/>
  <c r="X189" i="44"/>
  <c r="X190" i="44"/>
  <c r="X191" i="44"/>
  <c r="X192" i="44"/>
  <c r="X193" i="44"/>
  <c r="X196" i="44"/>
  <c r="X197" i="44"/>
  <c r="X198" i="44"/>
  <c r="X199" i="44"/>
  <c r="X200" i="44"/>
  <c r="X201" i="44"/>
  <c r="X202" i="44"/>
  <c r="X203" i="44"/>
  <c r="X204" i="44"/>
  <c r="X205" i="44"/>
  <c r="X206" i="44"/>
  <c r="X209" i="44"/>
  <c r="X210" i="44"/>
  <c r="X211" i="44"/>
  <c r="X212" i="44"/>
  <c r="X213" i="44"/>
  <c r="X214" i="44"/>
  <c r="X215" i="44"/>
  <c r="X216" i="44"/>
  <c r="X217" i="44"/>
  <c r="X218" i="44"/>
  <c r="X219" i="44"/>
  <c r="X221" i="44"/>
  <c r="X222" i="44"/>
  <c r="X223" i="44"/>
  <c r="X224" i="44"/>
  <c r="X225" i="44"/>
  <c r="X226" i="44"/>
  <c r="X227" i="44"/>
  <c r="X228" i="44"/>
  <c r="X229" i="44"/>
  <c r="X230" i="44"/>
  <c r="X231" i="44"/>
  <c r="X232" i="44"/>
  <c r="X234" i="44"/>
  <c r="X235" i="44"/>
  <c r="X236" i="44"/>
  <c r="X237" i="44"/>
  <c r="X238" i="44"/>
  <c r="X239" i="44"/>
  <c r="X240" i="44"/>
  <c r="X241" i="44"/>
  <c r="X242" i="44"/>
  <c r="X243" i="44"/>
  <c r="X244" i="44"/>
  <c r="X245" i="44"/>
  <c r="X247" i="44"/>
  <c r="X248" i="44"/>
  <c r="X249" i="44"/>
  <c r="X250" i="44"/>
  <c r="X251" i="44"/>
  <c r="X252" i="44"/>
  <c r="X253" i="44"/>
  <c r="X254" i="44"/>
  <c r="X255" i="44"/>
  <c r="X256" i="44"/>
  <c r="X257" i="44"/>
  <c r="X258" i="44"/>
  <c r="X260" i="44"/>
  <c r="X261" i="44"/>
  <c r="X262" i="44"/>
  <c r="X271" i="44"/>
  <c r="X77" i="44"/>
  <c r="X78" i="44"/>
  <c r="X79" i="44"/>
  <c r="X80" i="44"/>
  <c r="X81" i="44"/>
  <c r="X82" i="44"/>
  <c r="X83" i="44"/>
  <c r="X84" i="44"/>
  <c r="X85" i="44"/>
  <c r="X86" i="44"/>
  <c r="X87" i="44"/>
  <c r="X88" i="44"/>
  <c r="X64" i="44"/>
  <c r="X65" i="44"/>
  <c r="X66" i="44"/>
  <c r="X67" i="44"/>
  <c r="X68" i="44"/>
  <c r="X69" i="44"/>
  <c r="X70" i="44"/>
  <c r="X71" i="44"/>
  <c r="X72" i="44"/>
  <c r="X73" i="44"/>
  <c r="X74" i="44"/>
  <c r="X75" i="44"/>
  <c r="X51" i="44"/>
  <c r="X52" i="44"/>
  <c r="X53" i="44"/>
  <c r="X54" i="44"/>
  <c r="X55" i="44"/>
  <c r="X56" i="44"/>
  <c r="X57" i="44"/>
  <c r="X58" i="44"/>
  <c r="X59" i="44"/>
  <c r="X60" i="44"/>
  <c r="X61" i="44"/>
  <c r="X62" i="44"/>
  <c r="X40" i="44"/>
  <c r="X41" i="44"/>
  <c r="X42" i="44"/>
  <c r="X43" i="44"/>
  <c r="X44" i="44"/>
  <c r="X45" i="44"/>
  <c r="X46" i="44"/>
  <c r="X47" i="44"/>
  <c r="X48" i="44"/>
  <c r="X49" i="44"/>
  <c r="X26" i="44"/>
  <c r="X27" i="44"/>
  <c r="X28" i="44"/>
  <c r="X29" i="44"/>
  <c r="X31" i="44"/>
  <c r="X32" i="44"/>
  <c r="X33" i="44"/>
  <c r="X34" i="44"/>
  <c r="X35" i="44"/>
  <c r="X36" i="44"/>
  <c r="X13" i="44"/>
  <c r="X14" i="44"/>
  <c r="X15" i="44"/>
  <c r="X16" i="44"/>
  <c r="X17" i="44"/>
  <c r="X18" i="44"/>
  <c r="X19" i="44"/>
  <c r="X20" i="44"/>
  <c r="X21" i="44"/>
  <c r="X22" i="44"/>
  <c r="X23" i="44"/>
  <c r="X90" i="44"/>
  <c r="X91" i="44"/>
  <c r="X92" i="44"/>
  <c r="X93" i="44"/>
  <c r="X94" i="44"/>
  <c r="X95" i="44"/>
  <c r="X96" i="44"/>
  <c r="X97" i="44"/>
  <c r="X98" i="44"/>
  <c r="X99" i="44"/>
  <c r="X100" i="44"/>
  <c r="X101" i="44"/>
  <c r="X103" i="44"/>
  <c r="X104" i="44"/>
  <c r="X105" i="44"/>
  <c r="X106" i="44"/>
  <c r="X107" i="44"/>
  <c r="X108" i="44"/>
  <c r="X109" i="44"/>
  <c r="X110" i="44"/>
  <c r="X111" i="44"/>
  <c r="X112" i="44"/>
  <c r="X113" i="44"/>
  <c r="X114" i="44"/>
  <c r="X116" i="44"/>
  <c r="X117" i="44"/>
  <c r="X118" i="44"/>
  <c r="X119" i="44"/>
  <c r="X120" i="44"/>
  <c r="X121" i="44"/>
  <c r="X122" i="44"/>
  <c r="X123" i="44"/>
  <c r="X124" i="44"/>
  <c r="X125" i="44"/>
  <c r="X126" i="44"/>
  <c r="X127" i="44"/>
  <c r="X129" i="44"/>
  <c r="X130" i="44"/>
  <c r="X131" i="44"/>
  <c r="X132" i="44"/>
  <c r="X133" i="44"/>
  <c r="X134" i="44"/>
  <c r="X135" i="44"/>
  <c r="X136" i="44"/>
  <c r="X137" i="44"/>
  <c r="X138" i="44"/>
  <c r="X139" i="44"/>
  <c r="X140" i="44"/>
  <c r="W155" i="44"/>
  <c r="W168" i="44"/>
  <c r="W181" i="44"/>
  <c r="W194" i="44"/>
  <c r="W207" i="44"/>
  <c r="W220" i="44"/>
  <c r="W233" i="44"/>
  <c r="W246" i="44"/>
  <c r="W259" i="44"/>
  <c r="W272" i="44"/>
  <c r="W89" i="44"/>
  <c r="W76" i="44"/>
  <c r="W63" i="44"/>
  <c r="W50" i="44"/>
  <c r="W37" i="44"/>
  <c r="W24" i="44"/>
  <c r="W102" i="44"/>
  <c r="W115" i="44"/>
  <c r="W128" i="44"/>
  <c r="W141" i="44"/>
  <c r="V144" i="44"/>
  <c r="V145" i="44"/>
  <c r="V146" i="44"/>
  <c r="V147" i="44"/>
  <c r="V148" i="44"/>
  <c r="V149" i="44"/>
  <c r="V150" i="44"/>
  <c r="V151" i="44"/>
  <c r="V152" i="44"/>
  <c r="V153" i="44"/>
  <c r="V154" i="44"/>
  <c r="V158" i="44"/>
  <c r="V159" i="44"/>
  <c r="V160" i="44"/>
  <c r="V161" i="44"/>
  <c r="V162" i="44"/>
  <c r="V163" i="44"/>
  <c r="V164" i="44"/>
  <c r="V165" i="44"/>
  <c r="V166" i="44"/>
  <c r="V167" i="44"/>
  <c r="V174" i="44"/>
  <c r="V175" i="44"/>
  <c r="V176" i="44"/>
  <c r="V177" i="44"/>
  <c r="V178" i="44"/>
  <c r="V179" i="44"/>
  <c r="V180" i="44"/>
  <c r="V182" i="44"/>
  <c r="V183" i="44"/>
  <c r="V184" i="44"/>
  <c r="V185" i="44"/>
  <c r="V186" i="44"/>
  <c r="V187" i="44"/>
  <c r="V188" i="44"/>
  <c r="V189" i="44"/>
  <c r="V190" i="44"/>
  <c r="V191" i="44"/>
  <c r="V192" i="44"/>
  <c r="V193" i="44"/>
  <c r="V201" i="44"/>
  <c r="V202" i="44"/>
  <c r="V203" i="44"/>
  <c r="V204" i="44"/>
  <c r="V205" i="44"/>
  <c r="V206" i="44"/>
  <c r="V213" i="44"/>
  <c r="V214" i="44"/>
  <c r="V215" i="44"/>
  <c r="V216" i="44"/>
  <c r="V217" i="44"/>
  <c r="V218" i="44"/>
  <c r="V219" i="44"/>
  <c r="V221" i="44"/>
  <c r="V222" i="44"/>
  <c r="V223" i="44"/>
  <c r="V224" i="44"/>
  <c r="V225" i="44"/>
  <c r="V226" i="44"/>
  <c r="V227" i="44"/>
  <c r="V228" i="44"/>
  <c r="V229" i="44"/>
  <c r="V230" i="44"/>
  <c r="V231" i="44"/>
  <c r="V232" i="44"/>
  <c r="V234" i="44"/>
  <c r="V235" i="44"/>
  <c r="V236" i="44"/>
  <c r="V237" i="44"/>
  <c r="V238" i="44"/>
  <c r="V239" i="44"/>
  <c r="V240" i="44"/>
  <c r="V241" i="44"/>
  <c r="V242" i="44"/>
  <c r="V243" i="44"/>
  <c r="V244" i="44"/>
  <c r="V245" i="44"/>
  <c r="V247" i="44"/>
  <c r="V248" i="44"/>
  <c r="V249" i="44"/>
  <c r="V250" i="44"/>
  <c r="V251" i="44"/>
  <c r="V252" i="44"/>
  <c r="V253" i="44"/>
  <c r="V254" i="44"/>
  <c r="V255" i="44"/>
  <c r="V256" i="44"/>
  <c r="V257" i="44"/>
  <c r="V258" i="44"/>
  <c r="V260" i="44"/>
  <c r="V261" i="44"/>
  <c r="V262" i="44"/>
  <c r="V271" i="44"/>
  <c r="V77" i="44"/>
  <c r="V78" i="44"/>
  <c r="V79" i="44"/>
  <c r="V80" i="44"/>
  <c r="V81" i="44"/>
  <c r="V82" i="44"/>
  <c r="V83" i="44"/>
  <c r="V84" i="44"/>
  <c r="V85" i="44"/>
  <c r="V86" i="44"/>
  <c r="V87" i="44"/>
  <c r="V88" i="44"/>
  <c r="V64" i="44"/>
  <c r="V65" i="44"/>
  <c r="V66" i="44"/>
  <c r="V67" i="44"/>
  <c r="V68" i="44"/>
  <c r="V69" i="44"/>
  <c r="V70" i="44"/>
  <c r="V71" i="44"/>
  <c r="V72" i="44"/>
  <c r="V73" i="44"/>
  <c r="V74" i="44"/>
  <c r="V75" i="44"/>
  <c r="V51" i="44"/>
  <c r="V52" i="44"/>
  <c r="V53" i="44"/>
  <c r="V54" i="44"/>
  <c r="V55" i="44"/>
  <c r="V56" i="44"/>
  <c r="V57" i="44"/>
  <c r="V58" i="44"/>
  <c r="V59" i="44"/>
  <c r="V60" i="44"/>
  <c r="V61" i="44"/>
  <c r="V62" i="44"/>
  <c r="V40" i="44"/>
  <c r="V41" i="44"/>
  <c r="V42" i="44"/>
  <c r="V43" i="44"/>
  <c r="V44" i="44"/>
  <c r="V45" i="44"/>
  <c r="V46" i="44"/>
  <c r="V47" i="44"/>
  <c r="V48" i="44"/>
  <c r="V49" i="44"/>
  <c r="V35" i="44"/>
  <c r="V36" i="44"/>
  <c r="V17" i="44"/>
  <c r="V18" i="44"/>
  <c r="V19" i="44"/>
  <c r="V20" i="44"/>
  <c r="V21" i="44"/>
  <c r="V22" i="44"/>
  <c r="V23" i="44"/>
  <c r="V90" i="44"/>
  <c r="V91" i="44"/>
  <c r="V92" i="44"/>
  <c r="V93" i="44"/>
  <c r="V94" i="44"/>
  <c r="V95" i="44"/>
  <c r="V96" i="44"/>
  <c r="V97" i="44"/>
  <c r="V98" i="44"/>
  <c r="V99" i="44"/>
  <c r="V100" i="44"/>
  <c r="V101" i="44"/>
  <c r="V103" i="44"/>
  <c r="V104" i="44"/>
  <c r="V105" i="44"/>
  <c r="V106" i="44"/>
  <c r="V107" i="44"/>
  <c r="V108" i="44"/>
  <c r="V109" i="44"/>
  <c r="V110" i="44"/>
  <c r="V111" i="44"/>
  <c r="V112" i="44"/>
  <c r="V113" i="44"/>
  <c r="V114" i="44"/>
  <c r="V116" i="44"/>
  <c r="V117" i="44"/>
  <c r="V118" i="44"/>
  <c r="V119" i="44"/>
  <c r="V120" i="44"/>
  <c r="V121" i="44"/>
  <c r="V122" i="44"/>
  <c r="V123" i="44"/>
  <c r="V124" i="44"/>
  <c r="V125" i="44"/>
  <c r="V126" i="44"/>
  <c r="V127" i="44"/>
  <c r="V129" i="44"/>
  <c r="V130" i="44"/>
  <c r="V131" i="44"/>
  <c r="V132" i="44"/>
  <c r="V133" i="44"/>
  <c r="V134" i="44"/>
  <c r="V135" i="44"/>
  <c r="V136" i="44"/>
  <c r="V137" i="44"/>
  <c r="V138" i="44"/>
  <c r="V139" i="44"/>
  <c r="V140" i="44"/>
  <c r="AE247" i="44"/>
  <c r="AE248" i="44"/>
  <c r="AE249" i="44"/>
  <c r="AE250" i="44"/>
  <c r="AE251" i="44"/>
  <c r="AE252" i="44"/>
  <c r="AE253" i="44"/>
  <c r="AE254" i="44"/>
  <c r="AE255" i="44"/>
  <c r="AE256" i="44"/>
  <c r="AE257" i="44"/>
  <c r="AE258" i="44"/>
  <c r="AE260" i="44"/>
  <c r="AE261" i="44"/>
  <c r="AE262" i="44"/>
  <c r="AE271" i="44"/>
  <c r="AE90" i="44"/>
  <c r="AE91" i="44"/>
  <c r="AE92" i="44"/>
  <c r="AE93" i="44"/>
  <c r="AE94" i="44"/>
  <c r="AE95" i="44"/>
  <c r="AE96" i="44"/>
  <c r="AE97" i="44"/>
  <c r="AE98" i="44"/>
  <c r="AE99" i="44"/>
  <c r="AE100" i="44"/>
  <c r="AE101" i="44"/>
  <c r="AE103" i="44"/>
  <c r="AE104" i="44"/>
  <c r="AE105" i="44"/>
  <c r="AE106" i="44"/>
  <c r="AE107" i="44"/>
  <c r="AE108" i="44"/>
  <c r="AE109" i="44"/>
  <c r="AE110" i="44"/>
  <c r="AE111" i="44"/>
  <c r="AE112" i="44"/>
  <c r="AE113" i="44"/>
  <c r="AE114" i="44"/>
  <c r="AE116" i="44"/>
  <c r="AE117" i="44"/>
  <c r="AE118" i="44"/>
  <c r="AE119" i="44"/>
  <c r="AE120" i="44"/>
  <c r="AE121" i="44"/>
  <c r="AE122" i="44"/>
  <c r="AE123" i="44"/>
  <c r="AE124" i="44"/>
  <c r="AE125" i="44"/>
  <c r="AE126" i="44"/>
  <c r="AE127" i="44"/>
  <c r="AE129" i="44"/>
  <c r="AE130" i="44"/>
  <c r="AE131" i="44"/>
  <c r="AE132" i="44"/>
  <c r="AE133" i="44"/>
  <c r="AE134" i="44"/>
  <c r="AE135" i="44"/>
  <c r="AE136" i="44"/>
  <c r="AE137" i="44"/>
  <c r="AE138" i="44"/>
  <c r="AE139" i="44"/>
  <c r="AE140" i="44"/>
  <c r="E273" i="44"/>
  <c r="AF260" i="44"/>
  <c r="AF261" i="44"/>
  <c r="AF262" i="44"/>
  <c r="AF271" i="44"/>
  <c r="U271" i="44"/>
  <c r="U262" i="44"/>
  <c r="U261" i="44"/>
  <c r="U260" i="44"/>
  <c r="AF247" i="44"/>
  <c r="AF248" i="44"/>
  <c r="AF249" i="44"/>
  <c r="AF250" i="44"/>
  <c r="AF251" i="44"/>
  <c r="AF252" i="44"/>
  <c r="AF253" i="44"/>
  <c r="AF254" i="44"/>
  <c r="AF255" i="44"/>
  <c r="AF256" i="44"/>
  <c r="AF257" i="44"/>
  <c r="AF258" i="44"/>
  <c r="U258" i="44"/>
  <c r="U257" i="44"/>
  <c r="U256" i="44"/>
  <c r="U255" i="44"/>
  <c r="U254" i="44"/>
  <c r="U253" i="44"/>
  <c r="U252" i="44"/>
  <c r="U251" i="44"/>
  <c r="U250" i="44"/>
  <c r="U249" i="44"/>
  <c r="U248" i="44"/>
  <c r="U247" i="44"/>
  <c r="U245" i="44"/>
  <c r="U244" i="44"/>
  <c r="U243" i="44"/>
  <c r="U242" i="44"/>
  <c r="U241" i="44"/>
  <c r="U240" i="44"/>
  <c r="U239" i="44"/>
  <c r="U238" i="44"/>
  <c r="U237" i="44"/>
  <c r="U236" i="44"/>
  <c r="U235" i="44"/>
  <c r="U234" i="44"/>
  <c r="U232" i="44"/>
  <c r="U231" i="44"/>
  <c r="U230" i="44"/>
  <c r="U229" i="44"/>
  <c r="U228" i="44"/>
  <c r="U227" i="44"/>
  <c r="U226" i="44"/>
  <c r="U225" i="44"/>
  <c r="U224" i="44"/>
  <c r="U223" i="44"/>
  <c r="U222" i="44"/>
  <c r="U221" i="44"/>
  <c r="U219" i="44"/>
  <c r="U218" i="44"/>
  <c r="U217" i="44"/>
  <c r="U216" i="44"/>
  <c r="U215" i="44"/>
  <c r="U214" i="44"/>
  <c r="U213" i="44"/>
  <c r="U208" i="44"/>
  <c r="U206" i="44"/>
  <c r="U205" i="44"/>
  <c r="U204" i="44"/>
  <c r="U203" i="44"/>
  <c r="U202" i="44"/>
  <c r="U201" i="44"/>
  <c r="U195" i="44"/>
  <c r="U193" i="44"/>
  <c r="U192" i="44"/>
  <c r="U191" i="44"/>
  <c r="U190" i="44"/>
  <c r="U189" i="44"/>
  <c r="U188" i="44"/>
  <c r="U187" i="44"/>
  <c r="U186" i="44"/>
  <c r="U185" i="44"/>
  <c r="U184" i="44"/>
  <c r="U183" i="44"/>
  <c r="U182" i="44"/>
  <c r="U180" i="44"/>
  <c r="U179" i="44"/>
  <c r="U178" i="44"/>
  <c r="U177" i="44"/>
  <c r="U176" i="44"/>
  <c r="U175" i="44"/>
  <c r="U174" i="44"/>
  <c r="U167" i="44"/>
  <c r="U166" i="44"/>
  <c r="U165" i="44"/>
  <c r="U164" i="44"/>
  <c r="U163" i="44"/>
  <c r="U162" i="44"/>
  <c r="U161" i="44"/>
  <c r="U160" i="44"/>
  <c r="U159" i="44"/>
  <c r="U158" i="44"/>
  <c r="U157" i="44"/>
  <c r="V157" i="44" s="1"/>
  <c r="U156" i="44"/>
  <c r="U154" i="44"/>
  <c r="U153" i="44"/>
  <c r="U152" i="44"/>
  <c r="U151" i="44"/>
  <c r="U150" i="44"/>
  <c r="U149" i="44"/>
  <c r="U148" i="44"/>
  <c r="U147" i="44"/>
  <c r="U146" i="44"/>
  <c r="U145" i="44"/>
  <c r="U144" i="44"/>
  <c r="U143" i="44"/>
  <c r="AF17" i="44"/>
  <c r="AF18" i="44"/>
  <c r="AF19" i="44"/>
  <c r="AF20" i="44"/>
  <c r="AF21" i="44"/>
  <c r="AF22" i="44"/>
  <c r="AF23" i="44"/>
  <c r="AF34" i="44"/>
  <c r="AF35" i="44"/>
  <c r="AF36" i="44"/>
  <c r="AF38" i="44"/>
  <c r="AE38" i="44" s="1"/>
  <c r="AF39" i="44"/>
  <c r="AE39" i="44" s="1"/>
  <c r="AF40" i="44"/>
  <c r="AE40" i="44" s="1"/>
  <c r="AF41" i="44"/>
  <c r="AF42" i="44"/>
  <c r="AF43" i="44"/>
  <c r="AF44" i="44"/>
  <c r="AF45" i="44"/>
  <c r="AF46" i="44"/>
  <c r="AF47" i="44"/>
  <c r="AF48" i="44"/>
  <c r="AF49" i="44"/>
  <c r="AE49" i="44" s="1"/>
  <c r="AF51" i="44"/>
  <c r="AF52" i="44"/>
  <c r="AF53" i="44"/>
  <c r="AF54" i="44"/>
  <c r="AF55" i="44"/>
  <c r="AF56" i="44"/>
  <c r="AF57" i="44"/>
  <c r="AF58" i="44"/>
  <c r="AF59" i="44"/>
  <c r="AF60" i="44"/>
  <c r="AF61" i="44"/>
  <c r="AF62" i="44"/>
  <c r="AF64" i="44"/>
  <c r="AF65" i="44"/>
  <c r="AF66" i="44"/>
  <c r="AF67" i="44"/>
  <c r="AF68" i="44"/>
  <c r="AF69" i="44"/>
  <c r="AF70" i="44"/>
  <c r="AF71" i="44"/>
  <c r="AF72" i="44"/>
  <c r="AF73" i="44"/>
  <c r="AF74" i="44"/>
  <c r="AF75" i="44"/>
  <c r="E142" i="44"/>
  <c r="AF129" i="44"/>
  <c r="AF130" i="44"/>
  <c r="AF131" i="44"/>
  <c r="AF132" i="44"/>
  <c r="AF133" i="44"/>
  <c r="AF134" i="44"/>
  <c r="AF135" i="44"/>
  <c r="AF136" i="44"/>
  <c r="AF137" i="44"/>
  <c r="AF138" i="44"/>
  <c r="AF139" i="44"/>
  <c r="AF140" i="44"/>
  <c r="U140" i="44"/>
  <c r="U139" i="44"/>
  <c r="U138" i="44"/>
  <c r="U137" i="44"/>
  <c r="U136" i="44"/>
  <c r="U135" i="44"/>
  <c r="U134" i="44"/>
  <c r="U133" i="44"/>
  <c r="U132" i="44"/>
  <c r="U131" i="44"/>
  <c r="U130" i="44"/>
  <c r="U129" i="44"/>
  <c r="AF116" i="44"/>
  <c r="AF117" i="44"/>
  <c r="AF118" i="44"/>
  <c r="AF119" i="44"/>
  <c r="AF120" i="44"/>
  <c r="AF121" i="44"/>
  <c r="AF122" i="44"/>
  <c r="AF123" i="44"/>
  <c r="AF124" i="44"/>
  <c r="AF125" i="44"/>
  <c r="AF126" i="44"/>
  <c r="AF127" i="44"/>
  <c r="U127" i="44"/>
  <c r="U126" i="44"/>
  <c r="U125" i="44"/>
  <c r="U124" i="44"/>
  <c r="U123" i="44"/>
  <c r="U122" i="44"/>
  <c r="U121" i="44"/>
  <c r="U120" i="44"/>
  <c r="U119" i="44"/>
  <c r="U118" i="44"/>
  <c r="U117" i="44"/>
  <c r="U116" i="44"/>
  <c r="AF103" i="44"/>
  <c r="AF104" i="44"/>
  <c r="AF105" i="44"/>
  <c r="AF106" i="44"/>
  <c r="AF107" i="44"/>
  <c r="AF108" i="44"/>
  <c r="AF109" i="44"/>
  <c r="AF110" i="44"/>
  <c r="AF111" i="44"/>
  <c r="AF112" i="44"/>
  <c r="AF113" i="44"/>
  <c r="AF114" i="44"/>
  <c r="U114" i="44"/>
  <c r="U113" i="44"/>
  <c r="U112" i="44"/>
  <c r="U111" i="44"/>
  <c r="U110" i="44"/>
  <c r="U109" i="44"/>
  <c r="U108" i="44"/>
  <c r="U107" i="44"/>
  <c r="U106" i="44"/>
  <c r="U105" i="44"/>
  <c r="U104" i="44"/>
  <c r="U103" i="44"/>
  <c r="AF90" i="44"/>
  <c r="AF91" i="44"/>
  <c r="AF92" i="44"/>
  <c r="AF93" i="44"/>
  <c r="AF94" i="44"/>
  <c r="AF95" i="44"/>
  <c r="AF96" i="44"/>
  <c r="AF97" i="44"/>
  <c r="AF98" i="44"/>
  <c r="AF99" i="44"/>
  <c r="AF100" i="44"/>
  <c r="AF101" i="44"/>
  <c r="U101" i="44"/>
  <c r="U100" i="44"/>
  <c r="U99" i="44"/>
  <c r="U98" i="44"/>
  <c r="U97" i="44"/>
  <c r="U96" i="44"/>
  <c r="U95" i="44"/>
  <c r="U94" i="44"/>
  <c r="U93" i="44"/>
  <c r="U92" i="44"/>
  <c r="U91" i="44"/>
  <c r="U90" i="44"/>
  <c r="AF77" i="44"/>
  <c r="AF78" i="44"/>
  <c r="AF79" i="44"/>
  <c r="AF80" i="44"/>
  <c r="AF81" i="44"/>
  <c r="AF82" i="44"/>
  <c r="AF83" i="44"/>
  <c r="AF84" i="44"/>
  <c r="AF85" i="44"/>
  <c r="AF86" i="44"/>
  <c r="AF87" i="44"/>
  <c r="AF88" i="44"/>
  <c r="U88" i="44"/>
  <c r="U87" i="44"/>
  <c r="U86" i="44"/>
  <c r="U85" i="44"/>
  <c r="U84" i="44"/>
  <c r="U83" i="44"/>
  <c r="U82" i="44"/>
  <c r="U81" i="44"/>
  <c r="U80" i="44"/>
  <c r="U79" i="44"/>
  <c r="U78" i="44"/>
  <c r="U77" i="44"/>
  <c r="U75" i="44"/>
  <c r="U74" i="44"/>
  <c r="U73" i="44"/>
  <c r="U72" i="44"/>
  <c r="U71" i="44"/>
  <c r="U70" i="44"/>
  <c r="U69" i="44"/>
  <c r="U68" i="44"/>
  <c r="U67" i="44"/>
  <c r="U66" i="44"/>
  <c r="U65" i="44"/>
  <c r="U64" i="44"/>
  <c r="U62" i="44"/>
  <c r="U61" i="44"/>
  <c r="U60" i="44"/>
  <c r="U59" i="44"/>
  <c r="U58" i="44"/>
  <c r="U57" i="44"/>
  <c r="U56" i="44"/>
  <c r="U55" i="44"/>
  <c r="U54" i="44"/>
  <c r="U53" i="44"/>
  <c r="U52" i="44"/>
  <c r="U51" i="44"/>
  <c r="U49" i="44"/>
  <c r="U48" i="44"/>
  <c r="U47" i="44"/>
  <c r="U46" i="44"/>
  <c r="U45" i="44"/>
  <c r="U44" i="44"/>
  <c r="U43" i="44"/>
  <c r="U42" i="44"/>
  <c r="U41" i="44"/>
  <c r="U40" i="44"/>
  <c r="U39" i="44"/>
  <c r="U38" i="44"/>
  <c r="U36" i="44"/>
  <c r="U35" i="44"/>
  <c r="U23" i="44"/>
  <c r="U22" i="44"/>
  <c r="U21" i="44"/>
  <c r="U20" i="44"/>
  <c r="U19" i="44"/>
  <c r="U18" i="44"/>
  <c r="U17" i="44"/>
  <c r="AH8" i="44"/>
  <c r="AG8" i="44"/>
  <c r="U7" i="44"/>
  <c r="W7" i="44" s="1"/>
  <c r="AE8" i="44" s="1"/>
  <c r="AH7" i="44"/>
  <c r="AG7" i="44"/>
  <c r="U6" i="44"/>
  <c r="W6" i="44" s="1"/>
  <c r="AE7" i="44" s="1"/>
  <c r="X6" i="44"/>
  <c r="AF7" i="44" s="1"/>
  <c r="AH6" i="44"/>
  <c r="AG6" i="44"/>
  <c r="U5" i="44"/>
  <c r="W5" i="44" s="1"/>
  <c r="AE6" i="44" s="1"/>
  <c r="X5" i="44"/>
  <c r="AF6" i="44" s="1"/>
  <c r="AH5" i="44"/>
  <c r="AG5" i="44"/>
  <c r="U4" i="44"/>
  <c r="W4" i="44" s="1"/>
  <c r="AE5" i="44" s="1"/>
  <c r="AH4" i="44"/>
  <c r="AG4" i="44"/>
  <c r="U3" i="44"/>
  <c r="I4" i="44"/>
  <c r="AG3" i="44"/>
  <c r="AE3" i="44"/>
  <c r="Y90" i="40"/>
  <c r="Y91" i="40"/>
  <c r="Y92" i="40"/>
  <c r="Y93" i="40"/>
  <c r="Y94" i="40"/>
  <c r="Y95" i="40"/>
  <c r="Y96" i="40"/>
  <c r="Y97" i="40"/>
  <c r="Y98" i="40"/>
  <c r="Y99" i="40"/>
  <c r="Y100" i="40"/>
  <c r="Y101" i="40"/>
  <c r="Y77" i="40"/>
  <c r="Y78" i="40"/>
  <c r="Y79" i="40"/>
  <c r="Y80" i="40"/>
  <c r="Y81" i="40"/>
  <c r="Y82" i="40"/>
  <c r="Y83" i="40"/>
  <c r="Y84" i="40"/>
  <c r="Y85" i="40"/>
  <c r="Y86" i="40"/>
  <c r="Y87" i="40"/>
  <c r="Y88" i="40"/>
  <c r="Y64" i="40"/>
  <c r="Y65" i="40"/>
  <c r="Y66" i="40"/>
  <c r="Y67" i="40"/>
  <c r="Y68" i="40"/>
  <c r="Y69" i="40"/>
  <c r="Y70" i="40"/>
  <c r="Y71" i="40"/>
  <c r="Y72" i="40"/>
  <c r="Y73" i="40"/>
  <c r="Y74" i="40"/>
  <c r="Y75" i="40"/>
  <c r="Y51" i="40"/>
  <c r="Y52" i="40"/>
  <c r="Y53" i="40"/>
  <c r="Y54" i="40"/>
  <c r="Y55" i="40"/>
  <c r="Y56" i="40"/>
  <c r="Y57" i="40"/>
  <c r="Y58" i="40"/>
  <c r="Y59" i="40"/>
  <c r="Y60" i="40"/>
  <c r="Y61" i="40"/>
  <c r="Y62" i="40"/>
  <c r="AF143" i="43"/>
  <c r="AE143" i="43" s="1"/>
  <c r="AF144" i="43"/>
  <c r="AE144" i="43" s="1"/>
  <c r="AF145" i="43"/>
  <c r="AF146" i="43"/>
  <c r="AF147" i="43"/>
  <c r="AF148" i="43"/>
  <c r="AF149" i="43"/>
  <c r="AF150" i="43"/>
  <c r="AF151" i="43"/>
  <c r="AF152" i="43"/>
  <c r="AF153" i="43"/>
  <c r="AF154" i="43"/>
  <c r="AF156" i="43"/>
  <c r="AE156" i="43" s="1"/>
  <c r="AF157" i="43"/>
  <c r="AE157" i="43" s="1"/>
  <c r="AF158" i="43"/>
  <c r="AE158" i="43" s="1"/>
  <c r="AF159" i="43"/>
  <c r="AE159" i="43" s="1"/>
  <c r="AF160" i="43"/>
  <c r="AF161" i="43"/>
  <c r="AE161" i="43" s="1"/>
  <c r="AF162" i="43"/>
  <c r="AE162" i="43" s="1"/>
  <c r="AF163" i="43"/>
  <c r="AE163" i="43" s="1"/>
  <c r="AF164" i="43"/>
  <c r="AF165" i="43"/>
  <c r="AF166" i="43"/>
  <c r="AF167" i="43"/>
  <c r="AF169" i="43"/>
  <c r="AF170" i="43"/>
  <c r="AE170" i="43" s="1"/>
  <c r="AF171" i="43"/>
  <c r="AF172" i="43"/>
  <c r="AF173" i="43"/>
  <c r="AF174" i="43"/>
  <c r="AF175" i="43"/>
  <c r="AF176" i="43"/>
  <c r="AF177" i="43"/>
  <c r="AF178" i="43"/>
  <c r="AF179" i="43"/>
  <c r="AF180" i="43"/>
  <c r="AF182" i="43"/>
  <c r="AF183" i="43"/>
  <c r="AF184" i="43"/>
  <c r="AF185" i="43"/>
  <c r="AF186" i="43"/>
  <c r="AF187" i="43"/>
  <c r="AF188" i="43"/>
  <c r="AF189" i="43"/>
  <c r="AF190" i="43"/>
  <c r="AF191" i="43"/>
  <c r="AF192" i="43"/>
  <c r="AF193" i="43"/>
  <c r="AF195" i="43"/>
  <c r="AF196" i="43"/>
  <c r="AF197" i="43"/>
  <c r="AF198" i="43"/>
  <c r="AF199" i="43"/>
  <c r="AF200" i="43"/>
  <c r="AF201" i="43"/>
  <c r="AF202" i="43"/>
  <c r="AF203" i="43"/>
  <c r="AF204" i="43"/>
  <c r="AF205" i="43"/>
  <c r="AF206" i="43"/>
  <c r="AF208" i="43"/>
  <c r="AF209" i="43"/>
  <c r="AF210" i="43"/>
  <c r="AF211" i="43"/>
  <c r="AF212" i="43"/>
  <c r="AF213" i="43"/>
  <c r="AF214" i="43"/>
  <c r="AF215" i="43"/>
  <c r="AF216" i="43"/>
  <c r="AF217" i="43"/>
  <c r="AF218" i="43"/>
  <c r="AF219" i="43"/>
  <c r="AF221" i="43"/>
  <c r="AF222" i="43"/>
  <c r="AF223" i="43"/>
  <c r="AF224" i="43"/>
  <c r="AF225" i="43"/>
  <c r="AF226" i="43"/>
  <c r="AF227" i="43"/>
  <c r="AF228" i="43"/>
  <c r="AF229" i="43"/>
  <c r="AF230" i="43"/>
  <c r="AF231" i="43"/>
  <c r="AF232" i="43"/>
  <c r="AF234" i="43"/>
  <c r="AF235" i="43"/>
  <c r="AF236" i="43"/>
  <c r="AF237" i="43"/>
  <c r="AF238" i="43"/>
  <c r="AF239" i="43"/>
  <c r="AF240" i="43"/>
  <c r="AF241" i="43"/>
  <c r="AF242" i="43"/>
  <c r="AF243" i="43"/>
  <c r="AF244" i="43"/>
  <c r="AF245" i="43"/>
  <c r="AE145" i="43"/>
  <c r="AE146" i="43"/>
  <c r="AE147" i="43"/>
  <c r="AE148" i="43"/>
  <c r="AE149" i="43"/>
  <c r="AE150" i="43"/>
  <c r="AE151" i="43"/>
  <c r="AE152" i="43"/>
  <c r="AE153" i="43"/>
  <c r="AE154" i="43"/>
  <c r="AE160" i="43"/>
  <c r="AE164" i="43"/>
  <c r="AE165" i="43"/>
  <c r="AE166" i="43"/>
  <c r="AE167" i="43"/>
  <c r="AE169" i="43"/>
  <c r="AE171" i="43"/>
  <c r="AE172" i="43"/>
  <c r="AE173" i="43"/>
  <c r="AE174" i="43"/>
  <c r="AE175" i="43"/>
  <c r="AE176" i="43"/>
  <c r="AE177" i="43"/>
  <c r="AE178" i="43"/>
  <c r="AE179" i="43"/>
  <c r="AE180" i="43"/>
  <c r="AE182" i="43"/>
  <c r="AE183" i="43"/>
  <c r="AE184" i="43"/>
  <c r="AE185" i="43"/>
  <c r="AE186" i="43"/>
  <c r="AE187" i="43"/>
  <c r="AE188" i="43"/>
  <c r="AE189" i="43"/>
  <c r="AE190" i="43"/>
  <c r="AE191" i="43"/>
  <c r="AE192" i="43"/>
  <c r="AE193" i="43"/>
  <c r="AE195" i="43"/>
  <c r="AE196" i="43"/>
  <c r="AE197" i="43"/>
  <c r="AE198" i="43"/>
  <c r="AE199" i="43"/>
  <c r="AE200" i="43"/>
  <c r="AE201" i="43"/>
  <c r="AE202" i="43"/>
  <c r="AE203" i="43"/>
  <c r="AE204" i="43"/>
  <c r="AE205" i="43"/>
  <c r="AE206" i="43"/>
  <c r="AE208" i="43"/>
  <c r="AE209" i="43"/>
  <c r="AE210" i="43"/>
  <c r="AE211" i="43"/>
  <c r="AE212" i="43"/>
  <c r="AE213" i="43"/>
  <c r="AE214" i="43"/>
  <c r="AE215" i="43"/>
  <c r="AE216" i="43"/>
  <c r="AE217" i="43"/>
  <c r="AE218" i="43"/>
  <c r="AE219" i="43"/>
  <c r="AE221" i="43"/>
  <c r="AE222" i="43"/>
  <c r="AE223" i="43"/>
  <c r="AE224" i="43"/>
  <c r="AE225" i="43"/>
  <c r="AE226" i="43"/>
  <c r="AE227" i="43"/>
  <c r="AE228" i="43"/>
  <c r="AE229" i="43"/>
  <c r="AE230" i="43"/>
  <c r="AE231" i="43"/>
  <c r="AE232" i="43"/>
  <c r="AE234" i="43"/>
  <c r="AE235" i="43"/>
  <c r="AE236" i="43"/>
  <c r="AE237" i="43"/>
  <c r="AE238" i="43"/>
  <c r="AE239" i="43"/>
  <c r="AE240" i="43"/>
  <c r="AE241" i="43"/>
  <c r="AE242" i="43"/>
  <c r="AE243" i="43"/>
  <c r="AE244" i="43"/>
  <c r="AE245" i="43"/>
  <c r="AF12" i="43"/>
  <c r="AE12" i="43" s="1"/>
  <c r="AF13" i="43"/>
  <c r="AE13" i="43" s="1"/>
  <c r="AF14" i="43"/>
  <c r="AE14" i="43" s="1"/>
  <c r="AF15" i="43"/>
  <c r="AE15" i="43" s="1"/>
  <c r="AF16" i="43"/>
  <c r="AE16" i="43" s="1"/>
  <c r="AE17" i="43"/>
  <c r="AE18" i="43"/>
  <c r="AE19" i="43"/>
  <c r="AE20" i="43"/>
  <c r="AE21" i="43"/>
  <c r="AE22" i="43"/>
  <c r="AE23" i="43"/>
  <c r="AF25" i="43"/>
  <c r="AE25" i="43" s="1"/>
  <c r="AF26" i="43"/>
  <c r="AE26" i="43" s="1"/>
  <c r="AF27" i="43"/>
  <c r="AE27" i="43" s="1"/>
  <c r="AF28" i="43"/>
  <c r="AE28" i="43" s="1"/>
  <c r="AF29" i="43"/>
  <c r="AE29" i="43" s="1"/>
  <c r="AF30" i="43"/>
  <c r="AE30" i="43" s="1"/>
  <c r="AF31" i="43"/>
  <c r="AE31" i="43" s="1"/>
  <c r="AF32" i="43"/>
  <c r="AE32" i="43" s="1"/>
  <c r="AF33" i="43"/>
  <c r="AE33" i="43" s="1"/>
  <c r="AF34" i="43"/>
  <c r="AE34" i="43" s="1"/>
  <c r="AE35" i="43"/>
  <c r="AF36" i="43"/>
  <c r="AE36" i="43"/>
  <c r="AE41" i="43"/>
  <c r="AE42" i="43"/>
  <c r="AE43" i="43"/>
  <c r="AE44" i="43"/>
  <c r="AE45" i="43"/>
  <c r="AE46" i="43"/>
  <c r="AE47" i="43"/>
  <c r="AE48" i="43"/>
  <c r="AE49" i="43"/>
  <c r="AE51" i="43"/>
  <c r="AE52" i="43"/>
  <c r="AE53" i="43"/>
  <c r="AE54" i="43"/>
  <c r="AE55" i="43"/>
  <c r="AE56" i="43"/>
  <c r="AE57" i="43"/>
  <c r="AE58" i="43"/>
  <c r="AE59" i="43"/>
  <c r="AE60" i="43"/>
  <c r="AE61" i="43"/>
  <c r="AE62" i="43"/>
  <c r="AE64" i="43"/>
  <c r="AE65" i="43"/>
  <c r="AE66" i="43"/>
  <c r="AE67" i="43"/>
  <c r="AE68" i="43"/>
  <c r="AE69" i="43"/>
  <c r="AE70" i="43"/>
  <c r="AE71" i="43"/>
  <c r="AE72" i="43"/>
  <c r="AE73" i="43"/>
  <c r="AE74" i="43"/>
  <c r="AE75" i="43"/>
  <c r="AE77" i="43"/>
  <c r="AE78" i="43"/>
  <c r="AE79" i="43"/>
  <c r="AE80" i="43"/>
  <c r="AE81" i="43"/>
  <c r="AE82" i="43"/>
  <c r="AE83" i="43"/>
  <c r="AE84" i="43"/>
  <c r="AE85" i="43"/>
  <c r="AE86" i="43"/>
  <c r="AE87" i="43"/>
  <c r="AE88" i="43"/>
  <c r="V143" i="43"/>
  <c r="Y143" i="43"/>
  <c r="Y144" i="43"/>
  <c r="Y145" i="43"/>
  <c r="Y146" i="43"/>
  <c r="Y147" i="43"/>
  <c r="Y148" i="43"/>
  <c r="Y149" i="43"/>
  <c r="Y150" i="43"/>
  <c r="Y151" i="43"/>
  <c r="Y152" i="43"/>
  <c r="Y153" i="43"/>
  <c r="Y154" i="43"/>
  <c r="V156" i="43"/>
  <c r="Y156" i="43" s="1"/>
  <c r="Y159" i="43"/>
  <c r="Y160" i="43"/>
  <c r="Y161" i="43"/>
  <c r="Y162" i="43"/>
  <c r="Y163" i="43"/>
  <c r="Y164" i="43"/>
  <c r="Y165" i="43"/>
  <c r="Y166" i="43"/>
  <c r="Y167" i="43"/>
  <c r="U169" i="43"/>
  <c r="V169" i="43"/>
  <c r="U170" i="43"/>
  <c r="V170" i="43"/>
  <c r="Y170" i="43"/>
  <c r="U171" i="43"/>
  <c r="V171" i="43" s="1"/>
  <c r="U172" i="43"/>
  <c r="V172" i="43" s="1"/>
  <c r="U173" i="43"/>
  <c r="V173" i="43"/>
  <c r="Y173" i="43" s="1"/>
  <c r="Y174" i="43"/>
  <c r="Y175" i="43"/>
  <c r="Y176" i="43"/>
  <c r="Y177" i="43"/>
  <c r="Y178" i="43"/>
  <c r="Y179" i="43"/>
  <c r="Y180" i="43"/>
  <c r="Y182" i="43"/>
  <c r="Y183" i="43"/>
  <c r="Y184" i="43"/>
  <c r="Y185" i="43"/>
  <c r="Y186" i="43"/>
  <c r="Y187" i="43"/>
  <c r="Y188" i="43"/>
  <c r="Y189" i="43"/>
  <c r="Y190" i="43"/>
  <c r="Y191" i="43"/>
  <c r="Y192" i="43"/>
  <c r="Y193" i="43"/>
  <c r="Y195" i="43"/>
  <c r="Y196" i="43"/>
  <c r="Y197" i="43"/>
  <c r="Y198" i="43"/>
  <c r="Y199" i="43"/>
  <c r="Y200" i="43"/>
  <c r="Y201" i="43"/>
  <c r="Y202" i="43"/>
  <c r="Y203" i="43"/>
  <c r="Y204" i="43"/>
  <c r="Y205" i="43"/>
  <c r="Y206" i="43"/>
  <c r="Y208" i="43"/>
  <c r="Y209" i="43"/>
  <c r="Y210" i="43"/>
  <c r="Y211" i="43"/>
  <c r="Y212" i="43"/>
  <c r="Y213" i="43"/>
  <c r="Y214" i="43"/>
  <c r="Y215" i="43"/>
  <c r="Y216" i="43"/>
  <c r="Y217" i="43"/>
  <c r="Y218" i="43"/>
  <c r="Y219" i="43"/>
  <c r="Y221" i="43"/>
  <c r="Y222" i="43"/>
  <c r="Y223" i="43"/>
  <c r="Y224" i="43"/>
  <c r="Y225" i="43"/>
  <c r="Y226" i="43"/>
  <c r="Y227" i="43"/>
  <c r="Y228" i="43"/>
  <c r="Y229" i="43"/>
  <c r="Y230" i="43"/>
  <c r="Y231" i="43"/>
  <c r="Y232" i="43"/>
  <c r="Y234" i="43"/>
  <c r="Y235" i="43"/>
  <c r="Y236" i="43"/>
  <c r="Y237" i="43"/>
  <c r="Y238" i="43"/>
  <c r="Y239" i="43"/>
  <c r="Y240" i="43"/>
  <c r="Y241" i="43"/>
  <c r="Y242" i="43"/>
  <c r="Y243" i="43"/>
  <c r="Y244" i="43"/>
  <c r="Y245" i="43"/>
  <c r="Y247" i="43"/>
  <c r="Y248" i="43"/>
  <c r="Y249" i="43"/>
  <c r="Y250" i="43"/>
  <c r="Y251" i="43"/>
  <c r="Y252" i="43"/>
  <c r="Y253" i="43"/>
  <c r="Y254" i="43"/>
  <c r="Y255" i="43"/>
  <c r="Y256" i="43"/>
  <c r="Y257" i="43"/>
  <c r="Y258" i="43"/>
  <c r="Y260" i="43"/>
  <c r="Y261" i="43"/>
  <c r="Y262" i="43"/>
  <c r="Y271" i="43"/>
  <c r="Y77" i="43"/>
  <c r="Y78" i="43"/>
  <c r="Y79" i="43"/>
  <c r="Y80" i="43"/>
  <c r="Y81" i="43"/>
  <c r="Y82" i="43"/>
  <c r="Y83" i="43"/>
  <c r="Y84" i="43"/>
  <c r="Y85" i="43"/>
  <c r="Y86" i="43"/>
  <c r="Y87" i="43"/>
  <c r="Y88" i="43"/>
  <c r="Y64" i="43"/>
  <c r="Y65" i="43"/>
  <c r="Y66" i="43"/>
  <c r="Y67" i="43"/>
  <c r="Y68" i="43"/>
  <c r="Y69" i="43"/>
  <c r="Y70" i="43"/>
  <c r="Y71" i="43"/>
  <c r="Y72" i="43"/>
  <c r="Y73" i="43"/>
  <c r="Y74" i="43"/>
  <c r="Y75" i="43"/>
  <c r="Y51" i="43"/>
  <c r="Y52" i="43"/>
  <c r="Y53" i="43"/>
  <c r="Y54" i="43"/>
  <c r="Y55" i="43"/>
  <c r="Y56" i="43"/>
  <c r="Y57" i="43"/>
  <c r="Y58" i="43"/>
  <c r="Y59" i="43"/>
  <c r="Y60" i="43"/>
  <c r="Y61" i="43"/>
  <c r="Y62" i="43"/>
  <c r="V38" i="43"/>
  <c r="X38" i="43"/>
  <c r="Y38" i="43"/>
  <c r="V39" i="43"/>
  <c r="X39" i="43"/>
  <c r="Y39" i="43"/>
  <c r="Y40" i="43"/>
  <c r="Y41" i="43"/>
  <c r="Y42" i="43"/>
  <c r="Y43" i="43"/>
  <c r="Y44" i="43"/>
  <c r="Y45" i="43"/>
  <c r="Y46" i="43"/>
  <c r="Y47" i="43"/>
  <c r="Y48" i="43"/>
  <c r="Y49" i="43"/>
  <c r="U25" i="43"/>
  <c r="V25" i="43" s="1"/>
  <c r="U26" i="43"/>
  <c r="V26" i="43"/>
  <c r="X26" i="43"/>
  <c r="Y26" i="43"/>
  <c r="U27" i="43"/>
  <c r="V27" i="43"/>
  <c r="X27" i="43"/>
  <c r="Y27" i="43"/>
  <c r="U28" i="43"/>
  <c r="V28" i="43"/>
  <c r="X28" i="43"/>
  <c r="Y28" i="43"/>
  <c r="U29" i="43"/>
  <c r="V29" i="43"/>
  <c r="X29" i="43"/>
  <c r="Y29" i="43"/>
  <c r="U30" i="43"/>
  <c r="V30" i="43"/>
  <c r="X30" i="43"/>
  <c r="Y30" i="43"/>
  <c r="U31" i="43"/>
  <c r="V31" i="43"/>
  <c r="X31" i="43"/>
  <c r="Y31" i="43"/>
  <c r="U32" i="43"/>
  <c r="V32" i="43"/>
  <c r="X32" i="43"/>
  <c r="Y32" i="43"/>
  <c r="U33" i="43"/>
  <c r="V33" i="43"/>
  <c r="X33" i="43"/>
  <c r="Y33" i="43"/>
  <c r="U34" i="43"/>
  <c r="V34" i="43"/>
  <c r="X34" i="43"/>
  <c r="Y34" i="43"/>
  <c r="U35" i="43"/>
  <c r="V35" i="43"/>
  <c r="Y35" i="43"/>
  <c r="U36" i="43"/>
  <c r="V36" i="43"/>
  <c r="Y36" i="43"/>
  <c r="U12" i="43"/>
  <c r="V12" i="43"/>
  <c r="Y12" i="43"/>
  <c r="U13" i="43"/>
  <c r="V13" i="43"/>
  <c r="Y13" i="43"/>
  <c r="U14" i="43"/>
  <c r="V14" i="43" s="1"/>
  <c r="U15" i="43"/>
  <c r="V15" i="43"/>
  <c r="Y15" i="43"/>
  <c r="U16" i="43"/>
  <c r="V16" i="43"/>
  <c r="Y16" i="43"/>
  <c r="Y17" i="43"/>
  <c r="Y18" i="43"/>
  <c r="Y19" i="43"/>
  <c r="Y20" i="43"/>
  <c r="Y21" i="43"/>
  <c r="Y22" i="43"/>
  <c r="Y23" i="43"/>
  <c r="Y90" i="43"/>
  <c r="Y91" i="43"/>
  <c r="Y92" i="43"/>
  <c r="Y93" i="43"/>
  <c r="Y94" i="43"/>
  <c r="Y95" i="43"/>
  <c r="Y96" i="43"/>
  <c r="Y97" i="43"/>
  <c r="Y98" i="43"/>
  <c r="Y99" i="43"/>
  <c r="Y100" i="43"/>
  <c r="Y101" i="43"/>
  <c r="Y103" i="43"/>
  <c r="Y104" i="43"/>
  <c r="Y105" i="43"/>
  <c r="Y106" i="43"/>
  <c r="Y107" i="43"/>
  <c r="Y108" i="43"/>
  <c r="Y109" i="43"/>
  <c r="Y110" i="43"/>
  <c r="Y111" i="43"/>
  <c r="Y112" i="43"/>
  <c r="Y113" i="43"/>
  <c r="Y114" i="43"/>
  <c r="Y116" i="43"/>
  <c r="Y117" i="43"/>
  <c r="Y118" i="43"/>
  <c r="Y119" i="43"/>
  <c r="Y120" i="43"/>
  <c r="Y121" i="43"/>
  <c r="Y122" i="43"/>
  <c r="Y123" i="43"/>
  <c r="Y124" i="43"/>
  <c r="Y125" i="43"/>
  <c r="Y126" i="43"/>
  <c r="Y127" i="43"/>
  <c r="Y129" i="43"/>
  <c r="Y130" i="43"/>
  <c r="Y131" i="43"/>
  <c r="Y132" i="43"/>
  <c r="Y133" i="43"/>
  <c r="Y134" i="43"/>
  <c r="Y135" i="43"/>
  <c r="Y136" i="43"/>
  <c r="Y137" i="43"/>
  <c r="Y138" i="43"/>
  <c r="Y139" i="43"/>
  <c r="Y140" i="43"/>
  <c r="X143" i="43"/>
  <c r="X144" i="43"/>
  <c r="X145" i="43"/>
  <c r="X146" i="43"/>
  <c r="X147" i="43"/>
  <c r="X148" i="43"/>
  <c r="X149" i="43"/>
  <c r="X150" i="43"/>
  <c r="X151" i="43"/>
  <c r="X152" i="43"/>
  <c r="X153" i="43"/>
  <c r="X154" i="43"/>
  <c r="X159" i="43"/>
  <c r="X160" i="43"/>
  <c r="X161" i="43"/>
  <c r="X162" i="43"/>
  <c r="X163" i="43"/>
  <c r="X164" i="43"/>
  <c r="X165" i="43"/>
  <c r="X166" i="43"/>
  <c r="X167" i="43"/>
  <c r="X170" i="43"/>
  <c r="X174" i="43"/>
  <c r="X175" i="43"/>
  <c r="X176" i="43"/>
  <c r="X177" i="43"/>
  <c r="X178" i="43"/>
  <c r="X179" i="43"/>
  <c r="X180" i="43"/>
  <c r="X182" i="43"/>
  <c r="X183" i="43"/>
  <c r="X184" i="43"/>
  <c r="X185" i="43"/>
  <c r="X186" i="43"/>
  <c r="X187" i="43"/>
  <c r="X188" i="43"/>
  <c r="X189" i="43"/>
  <c r="X190" i="43"/>
  <c r="X191" i="43"/>
  <c r="X192" i="43"/>
  <c r="X193" i="43"/>
  <c r="X195" i="43"/>
  <c r="X196" i="43"/>
  <c r="X197" i="43"/>
  <c r="X198" i="43"/>
  <c r="X199" i="43"/>
  <c r="X200" i="43"/>
  <c r="X201" i="43"/>
  <c r="X202" i="43"/>
  <c r="X203" i="43"/>
  <c r="X204" i="43"/>
  <c r="X205" i="43"/>
  <c r="X206" i="43"/>
  <c r="X208" i="43"/>
  <c r="X209" i="43"/>
  <c r="X210" i="43"/>
  <c r="X211" i="43"/>
  <c r="X212" i="43"/>
  <c r="X213" i="43"/>
  <c r="X214" i="43"/>
  <c r="X215" i="43"/>
  <c r="X216" i="43"/>
  <c r="X217" i="43"/>
  <c r="X218" i="43"/>
  <c r="X219" i="43"/>
  <c r="X221" i="43"/>
  <c r="X222" i="43"/>
  <c r="X223" i="43"/>
  <c r="X224" i="43"/>
  <c r="X225" i="43"/>
  <c r="X226" i="43"/>
  <c r="X227" i="43"/>
  <c r="X228" i="43"/>
  <c r="X229" i="43"/>
  <c r="X230" i="43"/>
  <c r="X231" i="43"/>
  <c r="X232" i="43"/>
  <c r="X234" i="43"/>
  <c r="X235" i="43"/>
  <c r="X236" i="43"/>
  <c r="X237" i="43"/>
  <c r="X238" i="43"/>
  <c r="X239" i="43"/>
  <c r="X240" i="43"/>
  <c r="X241" i="43"/>
  <c r="X242" i="43"/>
  <c r="X243" i="43"/>
  <c r="X244" i="43"/>
  <c r="X245" i="43"/>
  <c r="X247" i="43"/>
  <c r="X248" i="43"/>
  <c r="X249" i="43"/>
  <c r="X250" i="43"/>
  <c r="X251" i="43"/>
  <c r="X252" i="43"/>
  <c r="X253" i="43"/>
  <c r="X254" i="43"/>
  <c r="X255" i="43"/>
  <c r="X256" i="43"/>
  <c r="X257" i="43"/>
  <c r="X258" i="43"/>
  <c r="X260" i="43"/>
  <c r="X261" i="43"/>
  <c r="X262" i="43"/>
  <c r="X271" i="43"/>
  <c r="X77" i="43"/>
  <c r="X78" i="43"/>
  <c r="X79" i="43"/>
  <c r="X80" i="43"/>
  <c r="X81" i="43"/>
  <c r="X82" i="43"/>
  <c r="X83" i="43"/>
  <c r="X84" i="43"/>
  <c r="X85" i="43"/>
  <c r="X86" i="43"/>
  <c r="X87" i="43"/>
  <c r="X88" i="43"/>
  <c r="X64" i="43"/>
  <c r="X65" i="43"/>
  <c r="X66" i="43"/>
  <c r="X67" i="43"/>
  <c r="X68" i="43"/>
  <c r="X69" i="43"/>
  <c r="X70" i="43"/>
  <c r="X71" i="43"/>
  <c r="X72" i="43"/>
  <c r="X73" i="43"/>
  <c r="X74" i="43"/>
  <c r="X75" i="43"/>
  <c r="X51" i="43"/>
  <c r="X52" i="43"/>
  <c r="X53" i="43"/>
  <c r="X54" i="43"/>
  <c r="X55" i="43"/>
  <c r="X56" i="43"/>
  <c r="X57" i="43"/>
  <c r="X58" i="43"/>
  <c r="X59" i="43"/>
  <c r="X60" i="43"/>
  <c r="X61" i="43"/>
  <c r="X62" i="43"/>
  <c r="X40" i="43"/>
  <c r="X41" i="43"/>
  <c r="X42" i="43"/>
  <c r="X43" i="43"/>
  <c r="X44" i="43"/>
  <c r="X45" i="43"/>
  <c r="X46" i="43"/>
  <c r="X47" i="43"/>
  <c r="X48" i="43"/>
  <c r="X49" i="43"/>
  <c r="X35" i="43"/>
  <c r="X36" i="43"/>
  <c r="X12" i="43"/>
  <c r="X13" i="43"/>
  <c r="X15" i="43"/>
  <c r="X16" i="43"/>
  <c r="X17" i="43"/>
  <c r="X18" i="43"/>
  <c r="X19" i="43"/>
  <c r="X20" i="43"/>
  <c r="X21" i="43"/>
  <c r="X22" i="43"/>
  <c r="X23" i="43"/>
  <c r="X90" i="43"/>
  <c r="X91" i="43"/>
  <c r="X92" i="43"/>
  <c r="X93" i="43"/>
  <c r="X94" i="43"/>
  <c r="X95" i="43"/>
  <c r="X96" i="43"/>
  <c r="X97" i="43"/>
  <c r="X98" i="43"/>
  <c r="X99" i="43"/>
  <c r="X100" i="43"/>
  <c r="X101" i="43"/>
  <c r="X103" i="43"/>
  <c r="X104" i="43"/>
  <c r="X105" i="43"/>
  <c r="X106" i="43"/>
  <c r="X107" i="43"/>
  <c r="X108" i="43"/>
  <c r="X109" i="43"/>
  <c r="X110" i="43"/>
  <c r="X111" i="43"/>
  <c r="X112" i="43"/>
  <c r="X113" i="43"/>
  <c r="X114" i="43"/>
  <c r="X116" i="43"/>
  <c r="X117" i="43"/>
  <c r="X118" i="43"/>
  <c r="X119" i="43"/>
  <c r="X120" i="43"/>
  <c r="X121" i="43"/>
  <c r="X122" i="43"/>
  <c r="X123" i="43"/>
  <c r="X124" i="43"/>
  <c r="X125" i="43"/>
  <c r="X126" i="43"/>
  <c r="X127" i="43"/>
  <c r="X129" i="43"/>
  <c r="X130" i="43"/>
  <c r="X131" i="43"/>
  <c r="X132" i="43"/>
  <c r="X133" i="43"/>
  <c r="X134" i="43"/>
  <c r="X135" i="43"/>
  <c r="X136" i="43"/>
  <c r="X137" i="43"/>
  <c r="X138" i="43"/>
  <c r="X139" i="43"/>
  <c r="X140" i="43"/>
  <c r="W155" i="43"/>
  <c r="W168" i="43"/>
  <c r="W181" i="43"/>
  <c r="W194" i="43"/>
  <c r="W207" i="43"/>
  <c r="W220" i="43"/>
  <c r="W233" i="43"/>
  <c r="W246" i="43"/>
  <c r="W259" i="43"/>
  <c r="W272" i="43"/>
  <c r="W89" i="43"/>
  <c r="W76" i="43"/>
  <c r="W63" i="43"/>
  <c r="W50" i="43"/>
  <c r="W37" i="43"/>
  <c r="W24" i="43"/>
  <c r="W102" i="43"/>
  <c r="W115" i="43"/>
  <c r="W128" i="43"/>
  <c r="W141" i="43"/>
  <c r="V144" i="43"/>
  <c r="V145" i="43"/>
  <c r="V146" i="43"/>
  <c r="V147" i="43"/>
  <c r="V148" i="43"/>
  <c r="V149" i="43"/>
  <c r="V150" i="43"/>
  <c r="V151" i="43"/>
  <c r="V152" i="43"/>
  <c r="V153" i="43"/>
  <c r="V154" i="43"/>
  <c r="V159" i="43"/>
  <c r="V160" i="43"/>
  <c r="V161" i="43"/>
  <c r="V162" i="43"/>
  <c r="V163" i="43"/>
  <c r="V164" i="43"/>
  <c r="V165" i="43"/>
  <c r="V166" i="43"/>
  <c r="V167" i="43"/>
  <c r="V174" i="43"/>
  <c r="V175" i="43"/>
  <c r="V176" i="43"/>
  <c r="V177" i="43"/>
  <c r="V178" i="43"/>
  <c r="V179" i="43"/>
  <c r="V180" i="43"/>
  <c r="V182" i="43"/>
  <c r="V183" i="43"/>
  <c r="V184" i="43"/>
  <c r="V185" i="43"/>
  <c r="V186" i="43"/>
  <c r="V187" i="43"/>
  <c r="V188" i="43"/>
  <c r="V189" i="43"/>
  <c r="V190" i="43"/>
  <c r="V191" i="43"/>
  <c r="V192" i="43"/>
  <c r="V193" i="43"/>
  <c r="V195" i="43"/>
  <c r="V196" i="43"/>
  <c r="V197" i="43"/>
  <c r="V198" i="43"/>
  <c r="V199" i="43"/>
  <c r="V200" i="43"/>
  <c r="V201" i="43"/>
  <c r="V202" i="43"/>
  <c r="V203" i="43"/>
  <c r="V204" i="43"/>
  <c r="V205" i="43"/>
  <c r="V206" i="43"/>
  <c r="V208" i="43"/>
  <c r="V209" i="43"/>
  <c r="V210" i="43"/>
  <c r="V211" i="43"/>
  <c r="V212" i="43"/>
  <c r="V213" i="43"/>
  <c r="V214" i="43"/>
  <c r="V215" i="43"/>
  <c r="V216" i="43"/>
  <c r="V217" i="43"/>
  <c r="V218" i="43"/>
  <c r="V219" i="43"/>
  <c r="V221" i="43"/>
  <c r="V222" i="43"/>
  <c r="V223" i="43"/>
  <c r="V224" i="43"/>
  <c r="V225" i="43"/>
  <c r="V226" i="43"/>
  <c r="V227" i="43"/>
  <c r="V228" i="43"/>
  <c r="V229" i="43"/>
  <c r="V230" i="43"/>
  <c r="V231" i="43"/>
  <c r="V232" i="43"/>
  <c r="V234" i="43"/>
  <c r="V235" i="43"/>
  <c r="V236" i="43"/>
  <c r="V237" i="43"/>
  <c r="V238" i="43"/>
  <c r="V239" i="43"/>
  <c r="V240" i="43"/>
  <c r="V241" i="43"/>
  <c r="V242" i="43"/>
  <c r="V243" i="43"/>
  <c r="V244" i="43"/>
  <c r="V245" i="43"/>
  <c r="V247" i="43"/>
  <c r="V248" i="43"/>
  <c r="V249" i="43"/>
  <c r="V250" i="43"/>
  <c r="V251" i="43"/>
  <c r="V252" i="43"/>
  <c r="V253" i="43"/>
  <c r="V254" i="43"/>
  <c r="V255" i="43"/>
  <c r="V256" i="43"/>
  <c r="V257" i="43"/>
  <c r="V258" i="43"/>
  <c r="V260" i="43"/>
  <c r="V261" i="43"/>
  <c r="V262" i="43"/>
  <c r="V271" i="43"/>
  <c r="V77" i="43"/>
  <c r="V78" i="43"/>
  <c r="V79" i="43"/>
  <c r="V80" i="43"/>
  <c r="V81" i="43"/>
  <c r="V82" i="43"/>
  <c r="V83" i="43"/>
  <c r="V84" i="43"/>
  <c r="V85" i="43"/>
  <c r="V86" i="43"/>
  <c r="V87" i="43"/>
  <c r="V88" i="43"/>
  <c r="V64" i="43"/>
  <c r="V65" i="43"/>
  <c r="V66" i="43"/>
  <c r="V67" i="43"/>
  <c r="V68" i="43"/>
  <c r="V69" i="43"/>
  <c r="V70" i="43"/>
  <c r="V71" i="43"/>
  <c r="V72" i="43"/>
  <c r="V73" i="43"/>
  <c r="V74" i="43"/>
  <c r="V75" i="43"/>
  <c r="V51" i="43"/>
  <c r="V52" i="43"/>
  <c r="V53" i="43"/>
  <c r="V54" i="43"/>
  <c r="V55" i="43"/>
  <c r="V56" i="43"/>
  <c r="V57" i="43"/>
  <c r="V58" i="43"/>
  <c r="V59" i="43"/>
  <c r="V60" i="43"/>
  <c r="V61" i="43"/>
  <c r="V62" i="43"/>
  <c r="V40" i="43"/>
  <c r="V41" i="43"/>
  <c r="V42" i="43"/>
  <c r="V43" i="43"/>
  <c r="V44" i="43"/>
  <c r="V45" i="43"/>
  <c r="V46" i="43"/>
  <c r="V47" i="43"/>
  <c r="V48" i="43"/>
  <c r="V49" i="43"/>
  <c r="V17" i="43"/>
  <c r="V18" i="43"/>
  <c r="V19" i="43"/>
  <c r="V20" i="43"/>
  <c r="V21" i="43"/>
  <c r="V22" i="43"/>
  <c r="V23" i="43"/>
  <c r="V90" i="43"/>
  <c r="V91" i="43"/>
  <c r="V92" i="43"/>
  <c r="V93" i="43"/>
  <c r="V94" i="43"/>
  <c r="V95" i="43"/>
  <c r="V96" i="43"/>
  <c r="V97" i="43"/>
  <c r="V98" i="43"/>
  <c r="V99" i="43"/>
  <c r="V100" i="43"/>
  <c r="V101" i="43"/>
  <c r="V103" i="43"/>
  <c r="V104" i="43"/>
  <c r="V105" i="43"/>
  <c r="V106" i="43"/>
  <c r="V107" i="43"/>
  <c r="V108" i="43"/>
  <c r="V109" i="43"/>
  <c r="V110" i="43"/>
  <c r="V111" i="43"/>
  <c r="V112" i="43"/>
  <c r="V113" i="43"/>
  <c r="V114" i="43"/>
  <c r="V116" i="43"/>
  <c r="V117" i="43"/>
  <c r="V118" i="43"/>
  <c r="V119" i="43"/>
  <c r="V120" i="43"/>
  <c r="V121" i="43"/>
  <c r="V122" i="43"/>
  <c r="V123" i="43"/>
  <c r="V124" i="43"/>
  <c r="V125" i="43"/>
  <c r="V126" i="43"/>
  <c r="V127" i="43"/>
  <c r="V129" i="43"/>
  <c r="V130" i="43"/>
  <c r="V131" i="43"/>
  <c r="V132" i="43"/>
  <c r="V133" i="43"/>
  <c r="V134" i="43"/>
  <c r="V135" i="43"/>
  <c r="V136" i="43"/>
  <c r="V137" i="43"/>
  <c r="V138" i="43"/>
  <c r="V139" i="43"/>
  <c r="V140" i="43"/>
  <c r="AE247" i="43"/>
  <c r="AE248" i="43"/>
  <c r="AE249" i="43"/>
  <c r="AE250" i="43"/>
  <c r="AE251" i="43"/>
  <c r="AE252" i="43"/>
  <c r="AE253" i="43"/>
  <c r="AE254" i="43"/>
  <c r="AE255" i="43"/>
  <c r="AE256" i="43"/>
  <c r="AE257" i="43"/>
  <c r="AE258" i="43"/>
  <c r="AE260" i="43"/>
  <c r="AE261" i="43"/>
  <c r="AE262" i="43"/>
  <c r="AE271" i="43"/>
  <c r="AE90" i="43"/>
  <c r="AE91" i="43"/>
  <c r="AE92" i="43"/>
  <c r="AE93" i="43"/>
  <c r="AE94" i="43"/>
  <c r="AE95" i="43"/>
  <c r="AE96" i="43"/>
  <c r="AE97" i="43"/>
  <c r="AE98" i="43"/>
  <c r="AE99" i="43"/>
  <c r="AE100" i="43"/>
  <c r="AE101" i="43"/>
  <c r="AE103" i="43"/>
  <c r="AE104" i="43"/>
  <c r="AE105" i="43"/>
  <c r="AE106" i="43"/>
  <c r="AE107" i="43"/>
  <c r="AE108" i="43"/>
  <c r="AE109" i="43"/>
  <c r="AE110" i="43"/>
  <c r="AE111" i="43"/>
  <c r="AE112" i="43"/>
  <c r="AE113" i="43"/>
  <c r="AE114" i="43"/>
  <c r="AE116" i="43"/>
  <c r="AE117" i="43"/>
  <c r="AE118" i="43"/>
  <c r="AE119" i="43"/>
  <c r="AE120" i="43"/>
  <c r="AE121" i="43"/>
  <c r="AE122" i="43"/>
  <c r="AE123" i="43"/>
  <c r="AE124" i="43"/>
  <c r="AE125" i="43"/>
  <c r="AE126" i="43"/>
  <c r="AE127" i="43"/>
  <c r="AE129" i="43"/>
  <c r="AE130" i="43"/>
  <c r="AE131" i="43"/>
  <c r="AE132" i="43"/>
  <c r="AE133" i="43"/>
  <c r="AE134" i="43"/>
  <c r="AE135" i="43"/>
  <c r="AE136" i="43"/>
  <c r="AE137" i="43"/>
  <c r="AE138" i="43"/>
  <c r="AE139" i="43"/>
  <c r="AE140" i="43"/>
  <c r="E273" i="43"/>
  <c r="AF260" i="43"/>
  <c r="AF261" i="43"/>
  <c r="AF262" i="43"/>
  <c r="AF271" i="43"/>
  <c r="U271" i="43"/>
  <c r="U262" i="43"/>
  <c r="U261" i="43"/>
  <c r="U260" i="43"/>
  <c r="AF247" i="43"/>
  <c r="AF248" i="43"/>
  <c r="AF249" i="43"/>
  <c r="AF250" i="43"/>
  <c r="AF251" i="43"/>
  <c r="AF252" i="43"/>
  <c r="AF253" i="43"/>
  <c r="AF254" i="43"/>
  <c r="AF255" i="43"/>
  <c r="AF256" i="43"/>
  <c r="AF257" i="43"/>
  <c r="AF258" i="43"/>
  <c r="U258" i="43"/>
  <c r="U257" i="43"/>
  <c r="U256" i="43"/>
  <c r="U255" i="43"/>
  <c r="U254" i="43"/>
  <c r="U253" i="43"/>
  <c r="U252" i="43"/>
  <c r="U251" i="43"/>
  <c r="U250" i="43"/>
  <c r="U249" i="43"/>
  <c r="U248" i="43"/>
  <c r="U247" i="43"/>
  <c r="U245" i="43"/>
  <c r="U244" i="43"/>
  <c r="U243" i="43"/>
  <c r="U242" i="43"/>
  <c r="U241" i="43"/>
  <c r="U240" i="43"/>
  <c r="U239" i="43"/>
  <c r="U238" i="43"/>
  <c r="U237" i="43"/>
  <c r="U236" i="43"/>
  <c r="U235" i="43"/>
  <c r="U234" i="43"/>
  <c r="U232" i="43"/>
  <c r="U231" i="43"/>
  <c r="U230" i="43"/>
  <c r="U229" i="43"/>
  <c r="U228" i="43"/>
  <c r="U227" i="43"/>
  <c r="U226" i="43"/>
  <c r="U225" i="43"/>
  <c r="U224" i="43"/>
  <c r="U223" i="43"/>
  <c r="U222" i="43"/>
  <c r="U221" i="43"/>
  <c r="U219" i="43"/>
  <c r="U218" i="43"/>
  <c r="U217" i="43"/>
  <c r="U216" i="43"/>
  <c r="U215" i="43"/>
  <c r="U214" i="43"/>
  <c r="U213" i="43"/>
  <c r="U212" i="43"/>
  <c r="U211" i="43"/>
  <c r="U210" i="43"/>
  <c r="U209" i="43"/>
  <c r="U208" i="43"/>
  <c r="U206" i="43"/>
  <c r="U205" i="43"/>
  <c r="U204" i="43"/>
  <c r="U203" i="43"/>
  <c r="U202" i="43"/>
  <c r="U201" i="43"/>
  <c r="U200" i="43"/>
  <c r="U199" i="43"/>
  <c r="U198" i="43"/>
  <c r="U197" i="43"/>
  <c r="U196" i="43"/>
  <c r="U195" i="43"/>
  <c r="U193" i="43"/>
  <c r="U192" i="43"/>
  <c r="U191" i="43"/>
  <c r="U190" i="43"/>
  <c r="U189" i="43"/>
  <c r="U188" i="43"/>
  <c r="U187" i="43"/>
  <c r="U186" i="43"/>
  <c r="U185" i="43"/>
  <c r="U184" i="43"/>
  <c r="U183" i="43"/>
  <c r="U182" i="43"/>
  <c r="U180" i="43"/>
  <c r="U179" i="43"/>
  <c r="U178" i="43"/>
  <c r="U177" i="43"/>
  <c r="U176" i="43"/>
  <c r="U175" i="43"/>
  <c r="U174" i="43"/>
  <c r="U167" i="43"/>
  <c r="U166" i="43"/>
  <c r="U165" i="43"/>
  <c r="U164" i="43"/>
  <c r="U163" i="43"/>
  <c r="U162" i="43"/>
  <c r="U161" i="43"/>
  <c r="U160" i="43"/>
  <c r="U159" i="43"/>
  <c r="U158" i="43"/>
  <c r="V158" i="43" s="1"/>
  <c r="U157" i="43"/>
  <c r="V157" i="43" s="1"/>
  <c r="Y157" i="43" s="1"/>
  <c r="U156" i="43"/>
  <c r="U154" i="43"/>
  <c r="U153" i="43"/>
  <c r="U152" i="43"/>
  <c r="U151" i="43"/>
  <c r="U150" i="43"/>
  <c r="U149" i="43"/>
  <c r="U148" i="43"/>
  <c r="U147" i="43"/>
  <c r="U146" i="43"/>
  <c r="U145" i="43"/>
  <c r="U144" i="43"/>
  <c r="U143" i="43"/>
  <c r="AF17" i="43"/>
  <c r="AF18" i="43"/>
  <c r="AF19" i="43"/>
  <c r="AF20" i="43"/>
  <c r="AF21" i="43"/>
  <c r="AF22" i="43"/>
  <c r="AF23" i="43"/>
  <c r="AF35" i="43"/>
  <c r="AF38" i="43"/>
  <c r="AE38" i="43" s="1"/>
  <c r="AF39" i="43"/>
  <c r="AE39" i="43" s="1"/>
  <c r="AF40" i="43"/>
  <c r="AE40" i="43" s="1"/>
  <c r="AF41" i="43"/>
  <c r="AF42" i="43"/>
  <c r="AF43" i="43"/>
  <c r="AF44" i="43"/>
  <c r="AF45" i="43"/>
  <c r="AF46" i="43"/>
  <c r="AF47" i="43"/>
  <c r="AF48" i="43"/>
  <c r="AF49" i="43"/>
  <c r="AF51" i="43"/>
  <c r="AF52" i="43"/>
  <c r="AF53" i="43"/>
  <c r="AF54" i="43"/>
  <c r="AF55" i="43"/>
  <c r="AF56" i="43"/>
  <c r="AF57" i="43"/>
  <c r="AF58" i="43"/>
  <c r="AF59" i="43"/>
  <c r="AF60" i="43"/>
  <c r="AF61" i="43"/>
  <c r="AF62" i="43"/>
  <c r="AF64" i="43"/>
  <c r="AF65" i="43"/>
  <c r="AF66" i="43"/>
  <c r="AF67" i="43"/>
  <c r="AF68" i="43"/>
  <c r="AF69" i="43"/>
  <c r="AF70" i="43"/>
  <c r="AF71" i="43"/>
  <c r="AF72" i="43"/>
  <c r="AF73" i="43"/>
  <c r="AF74" i="43"/>
  <c r="AF75" i="43"/>
  <c r="E142" i="43"/>
  <c r="AF129" i="43"/>
  <c r="AF130" i="43"/>
  <c r="AF131" i="43"/>
  <c r="AF132" i="43"/>
  <c r="AF133" i="43"/>
  <c r="AF134" i="43"/>
  <c r="AF135" i="43"/>
  <c r="AF136" i="43"/>
  <c r="AF137" i="43"/>
  <c r="AF138" i="43"/>
  <c r="AF139" i="43"/>
  <c r="AF140" i="43"/>
  <c r="U140" i="43"/>
  <c r="U139" i="43"/>
  <c r="U138" i="43"/>
  <c r="U137" i="43"/>
  <c r="U136" i="43"/>
  <c r="U135" i="43"/>
  <c r="U134" i="43"/>
  <c r="U133" i="43"/>
  <c r="U132" i="43"/>
  <c r="U131" i="43"/>
  <c r="U130" i="43"/>
  <c r="U129" i="43"/>
  <c r="AF116" i="43"/>
  <c r="AF117" i="43"/>
  <c r="AF118" i="43"/>
  <c r="AF119" i="43"/>
  <c r="AF120" i="43"/>
  <c r="AF121" i="43"/>
  <c r="AF122" i="43"/>
  <c r="AF123" i="43"/>
  <c r="AF124" i="43"/>
  <c r="AF125" i="43"/>
  <c r="AF126" i="43"/>
  <c r="AF127" i="43"/>
  <c r="U127" i="43"/>
  <c r="U126" i="43"/>
  <c r="U125" i="43"/>
  <c r="U124" i="43"/>
  <c r="U123" i="43"/>
  <c r="U122" i="43"/>
  <c r="U121" i="43"/>
  <c r="U120" i="43"/>
  <c r="U119" i="43"/>
  <c r="U118" i="43"/>
  <c r="U117" i="43"/>
  <c r="U116" i="43"/>
  <c r="AF103" i="43"/>
  <c r="AF104" i="43"/>
  <c r="AF105" i="43"/>
  <c r="AF106" i="43"/>
  <c r="AF107" i="43"/>
  <c r="AF108" i="43"/>
  <c r="AF109" i="43"/>
  <c r="AF110" i="43"/>
  <c r="AF111" i="43"/>
  <c r="AF112" i="43"/>
  <c r="AF113" i="43"/>
  <c r="AF114" i="43"/>
  <c r="U114" i="43"/>
  <c r="U113" i="43"/>
  <c r="U112" i="43"/>
  <c r="U111" i="43"/>
  <c r="U110" i="43"/>
  <c r="U109" i="43"/>
  <c r="U108" i="43"/>
  <c r="U107" i="43"/>
  <c r="U106" i="43"/>
  <c r="U105" i="43"/>
  <c r="U104" i="43"/>
  <c r="U103" i="43"/>
  <c r="AF90" i="43"/>
  <c r="AF91" i="43"/>
  <c r="AF92" i="43"/>
  <c r="AF93" i="43"/>
  <c r="AF94" i="43"/>
  <c r="AF95" i="43"/>
  <c r="AF96" i="43"/>
  <c r="AF97" i="43"/>
  <c r="AF98" i="43"/>
  <c r="AF99" i="43"/>
  <c r="AF100" i="43"/>
  <c r="AF101" i="43"/>
  <c r="U101" i="43"/>
  <c r="U100" i="43"/>
  <c r="U99" i="43"/>
  <c r="U98" i="43"/>
  <c r="U97" i="43"/>
  <c r="U96" i="43"/>
  <c r="U95" i="43"/>
  <c r="U94" i="43"/>
  <c r="U93" i="43"/>
  <c r="U92" i="43"/>
  <c r="U91" i="43"/>
  <c r="U90" i="43"/>
  <c r="AF77" i="43"/>
  <c r="AF78" i="43"/>
  <c r="AF79" i="43"/>
  <c r="AF80" i="43"/>
  <c r="AF81" i="43"/>
  <c r="AF82" i="43"/>
  <c r="AF83" i="43"/>
  <c r="AF84" i="43"/>
  <c r="AF85" i="43"/>
  <c r="AF86" i="43"/>
  <c r="AF87" i="43"/>
  <c r="AF88" i="43"/>
  <c r="U88" i="43"/>
  <c r="U87" i="43"/>
  <c r="U86" i="43"/>
  <c r="U85" i="43"/>
  <c r="U84" i="43"/>
  <c r="U83" i="43"/>
  <c r="U82" i="43"/>
  <c r="U81" i="43"/>
  <c r="U80" i="43"/>
  <c r="U79" i="43"/>
  <c r="U78" i="43"/>
  <c r="U77" i="43"/>
  <c r="U75" i="43"/>
  <c r="U74" i="43"/>
  <c r="U73" i="43"/>
  <c r="U72" i="43"/>
  <c r="U71" i="43"/>
  <c r="U70" i="43"/>
  <c r="U69" i="43"/>
  <c r="U68" i="43"/>
  <c r="U67" i="43"/>
  <c r="U66" i="43"/>
  <c r="U65" i="43"/>
  <c r="U64" i="43"/>
  <c r="U62" i="43"/>
  <c r="U61" i="43"/>
  <c r="U60" i="43"/>
  <c r="U59" i="43"/>
  <c r="U58" i="43"/>
  <c r="U57" i="43"/>
  <c r="U56" i="43"/>
  <c r="U55" i="43"/>
  <c r="U54" i="43"/>
  <c r="U53" i="43"/>
  <c r="U52" i="43"/>
  <c r="U51" i="43"/>
  <c r="U49" i="43"/>
  <c r="U48" i="43"/>
  <c r="U47" i="43"/>
  <c r="U46" i="43"/>
  <c r="U45" i="43"/>
  <c r="U44" i="43"/>
  <c r="U43" i="43"/>
  <c r="U42" i="43"/>
  <c r="U41" i="43"/>
  <c r="U40" i="43"/>
  <c r="U39" i="43"/>
  <c r="U38" i="43"/>
  <c r="U23" i="43"/>
  <c r="U22" i="43"/>
  <c r="U21" i="43"/>
  <c r="U20" i="43"/>
  <c r="U19" i="43"/>
  <c r="U18" i="43"/>
  <c r="U17" i="43"/>
  <c r="AH8" i="43"/>
  <c r="AG8" i="43"/>
  <c r="U7" i="43"/>
  <c r="X7" i="43" s="1"/>
  <c r="AF8" i="43" s="1"/>
  <c r="AH7" i="43"/>
  <c r="AG7" i="43"/>
  <c r="U6" i="43"/>
  <c r="X6" i="43" s="1"/>
  <c r="AF7" i="43" s="1"/>
  <c r="AH6" i="43"/>
  <c r="AG6" i="43"/>
  <c r="U5" i="43"/>
  <c r="X5" i="43" s="1"/>
  <c r="AF6" i="43" s="1"/>
  <c r="AH5" i="43"/>
  <c r="AG5" i="43"/>
  <c r="U4" i="43"/>
  <c r="W4" i="43" s="1"/>
  <c r="AE5" i="43" s="1"/>
  <c r="X4" i="43"/>
  <c r="AF5" i="43" s="1"/>
  <c r="AH4" i="43"/>
  <c r="AG4" i="43"/>
  <c r="U3" i="43"/>
  <c r="I4" i="43"/>
  <c r="AG3" i="43"/>
  <c r="AE3" i="43"/>
  <c r="E273" i="40"/>
  <c r="E142" i="40"/>
  <c r="AF254" i="40"/>
  <c r="AE254" i="40"/>
  <c r="Y254" i="40"/>
  <c r="X254" i="40"/>
  <c r="V254" i="40"/>
  <c r="U254" i="40"/>
  <c r="AF253" i="40"/>
  <c r="AE253" i="40"/>
  <c r="Y253" i="40"/>
  <c r="X253" i="40"/>
  <c r="V253" i="40"/>
  <c r="U253" i="40"/>
  <c r="AF252" i="40"/>
  <c r="AE252" i="40"/>
  <c r="Y252" i="40"/>
  <c r="X252" i="40"/>
  <c r="V252" i="40"/>
  <c r="U252" i="40"/>
  <c r="AF251" i="40"/>
  <c r="AE251" i="40"/>
  <c r="Y251" i="40"/>
  <c r="X251" i="40"/>
  <c r="V251" i="40"/>
  <c r="U251" i="40"/>
  <c r="AF240" i="40"/>
  <c r="AE240" i="40"/>
  <c r="Y240" i="40"/>
  <c r="X240" i="40"/>
  <c r="V240" i="40"/>
  <c r="U240" i="40"/>
  <c r="AF239" i="40"/>
  <c r="AE239" i="40"/>
  <c r="Y239" i="40"/>
  <c r="X239" i="40"/>
  <c r="V239" i="40"/>
  <c r="U239" i="40"/>
  <c r="AF238" i="40"/>
  <c r="AE238" i="40"/>
  <c r="Y238" i="40"/>
  <c r="X238" i="40"/>
  <c r="V238" i="40"/>
  <c r="U238" i="40"/>
  <c r="AF237" i="40"/>
  <c r="AE237" i="40"/>
  <c r="Y237" i="40"/>
  <c r="X237" i="40"/>
  <c r="V237" i="40"/>
  <c r="U237" i="40"/>
  <c r="AF228" i="40"/>
  <c r="AE228" i="40"/>
  <c r="Y228" i="40"/>
  <c r="X228" i="40"/>
  <c r="V228" i="40"/>
  <c r="U228" i="40"/>
  <c r="AF227" i="40"/>
  <c r="AE227" i="40"/>
  <c r="Y227" i="40"/>
  <c r="X227" i="40"/>
  <c r="V227" i="40"/>
  <c r="U227" i="40"/>
  <c r="AF226" i="40"/>
  <c r="AE226" i="40"/>
  <c r="Y226" i="40"/>
  <c r="X226" i="40"/>
  <c r="V226" i="40"/>
  <c r="U226" i="40"/>
  <c r="AF225" i="40"/>
  <c r="AE225" i="40"/>
  <c r="Y225" i="40"/>
  <c r="X225" i="40"/>
  <c r="V225" i="40"/>
  <c r="U225" i="40"/>
  <c r="AF215" i="40"/>
  <c r="AE215" i="40"/>
  <c r="Y215" i="40"/>
  <c r="X215" i="40"/>
  <c r="V215" i="40"/>
  <c r="U215" i="40"/>
  <c r="AF214" i="40"/>
  <c r="AE214" i="40"/>
  <c r="Y214" i="40"/>
  <c r="X214" i="40"/>
  <c r="V214" i="40"/>
  <c r="U214" i="40"/>
  <c r="AF213" i="40"/>
  <c r="AE213" i="40"/>
  <c r="Y213" i="40"/>
  <c r="X213" i="40"/>
  <c r="V213" i="40"/>
  <c r="U213" i="40"/>
  <c r="AF212" i="40"/>
  <c r="AE212" i="40"/>
  <c r="U212" i="40"/>
  <c r="V212" i="40"/>
  <c r="Y212" i="40"/>
  <c r="X212" i="40"/>
  <c r="AF202" i="40"/>
  <c r="AE202" i="40"/>
  <c r="Y202" i="40"/>
  <c r="X202" i="40"/>
  <c r="V202" i="40"/>
  <c r="U202" i="40"/>
  <c r="AF201" i="40"/>
  <c r="AE201" i="40"/>
  <c r="Y201" i="40"/>
  <c r="X201" i="40"/>
  <c r="V201" i="40"/>
  <c r="U201" i="40"/>
  <c r="AF200" i="40"/>
  <c r="AE200" i="40"/>
  <c r="U200" i="40"/>
  <c r="V200" i="40"/>
  <c r="Y200" i="40"/>
  <c r="X200" i="40"/>
  <c r="AF199" i="40"/>
  <c r="AE199" i="40"/>
  <c r="U199" i="40"/>
  <c r="V199" i="40"/>
  <c r="Y199" i="40"/>
  <c r="X199" i="40"/>
  <c r="AF189" i="40"/>
  <c r="AE189" i="40"/>
  <c r="Y189" i="40"/>
  <c r="X189" i="40"/>
  <c r="V189" i="40"/>
  <c r="U189" i="40"/>
  <c r="AF188" i="40"/>
  <c r="AE188" i="40"/>
  <c r="Y188" i="40"/>
  <c r="X188" i="40"/>
  <c r="V188" i="40"/>
  <c r="U188" i="40"/>
  <c r="AF187" i="40"/>
  <c r="AE187" i="40"/>
  <c r="U187" i="40"/>
  <c r="V187" i="40" s="1"/>
  <c r="AF186" i="40"/>
  <c r="AE186" i="40" s="1"/>
  <c r="Y186" i="40"/>
  <c r="X186" i="40"/>
  <c r="V186" i="40"/>
  <c r="U186" i="40"/>
  <c r="AF176" i="40"/>
  <c r="AE176" i="40"/>
  <c r="Y176" i="40"/>
  <c r="X176" i="40"/>
  <c r="V176" i="40"/>
  <c r="U176" i="40"/>
  <c r="AF175" i="40"/>
  <c r="AE175" i="40"/>
  <c r="Y175" i="40"/>
  <c r="X175" i="40"/>
  <c r="V175" i="40"/>
  <c r="U175" i="40"/>
  <c r="AF174" i="40"/>
  <c r="AE174" i="40" s="1"/>
  <c r="U174" i="40"/>
  <c r="V174" i="40" s="1"/>
  <c r="AF173" i="40"/>
  <c r="AE173" i="40" s="1"/>
  <c r="U173" i="40"/>
  <c r="V173" i="40" s="1"/>
  <c r="Y173" i="40" s="1"/>
  <c r="U143" i="40"/>
  <c r="V143" i="40"/>
  <c r="X143" i="40" s="1"/>
  <c r="AF143" i="40"/>
  <c r="AE143" i="40" s="1"/>
  <c r="U144" i="40"/>
  <c r="V144" i="40" s="1"/>
  <c r="Y144" i="40" s="1"/>
  <c r="AF144" i="40"/>
  <c r="AE144" i="40" s="1"/>
  <c r="U145" i="40"/>
  <c r="V145" i="40"/>
  <c r="X145" i="40"/>
  <c r="Y145" i="40"/>
  <c r="AE145" i="40"/>
  <c r="AF145" i="40"/>
  <c r="U146" i="40"/>
  <c r="V146" i="40"/>
  <c r="X146" i="40"/>
  <c r="Y146" i="40"/>
  <c r="AE146" i="40"/>
  <c r="AF146" i="40"/>
  <c r="U147" i="40"/>
  <c r="V147" i="40"/>
  <c r="X147" i="40"/>
  <c r="Y147" i="40"/>
  <c r="AE147" i="40"/>
  <c r="AF147" i="40"/>
  <c r="U148" i="40"/>
  <c r="V148" i="40"/>
  <c r="X148" i="40"/>
  <c r="Y148" i="40"/>
  <c r="AE148" i="40"/>
  <c r="AF148" i="40"/>
  <c r="U149" i="40"/>
  <c r="V149" i="40"/>
  <c r="X149" i="40"/>
  <c r="Y149" i="40"/>
  <c r="AE149" i="40"/>
  <c r="AF149" i="40"/>
  <c r="U150" i="40"/>
  <c r="V150" i="40"/>
  <c r="X150" i="40"/>
  <c r="Y150" i="40"/>
  <c r="AE150" i="40"/>
  <c r="AF150" i="40"/>
  <c r="U151" i="40"/>
  <c r="V151" i="40"/>
  <c r="X151" i="40"/>
  <c r="Y151" i="40"/>
  <c r="AE151" i="40"/>
  <c r="AF151" i="40"/>
  <c r="U152" i="40"/>
  <c r="V152" i="40"/>
  <c r="X152" i="40"/>
  <c r="Y152" i="40"/>
  <c r="AE152" i="40"/>
  <c r="AF152" i="40"/>
  <c r="U153" i="40"/>
  <c r="V153" i="40"/>
  <c r="X153" i="40"/>
  <c r="Y153" i="40"/>
  <c r="AE153" i="40"/>
  <c r="AF153" i="40"/>
  <c r="U154" i="40"/>
  <c r="V154" i="40" s="1"/>
  <c r="AE154" i="40"/>
  <c r="AF154" i="40"/>
  <c r="W155" i="40"/>
  <c r="U156" i="40"/>
  <c r="V156" i="40"/>
  <c r="X156" i="40"/>
  <c r="Y156" i="40"/>
  <c r="AF156" i="40"/>
  <c r="AE156" i="40" s="1"/>
  <c r="U157" i="40"/>
  <c r="V157" i="40"/>
  <c r="X157" i="40"/>
  <c r="Y157" i="40"/>
  <c r="AF157" i="40"/>
  <c r="AE157" i="40" s="1"/>
  <c r="U158" i="40"/>
  <c r="V158" i="40" s="1"/>
  <c r="X158" i="40" s="1"/>
  <c r="AF158" i="40"/>
  <c r="U159" i="40"/>
  <c r="V159" i="40"/>
  <c r="X159" i="40"/>
  <c r="Y159" i="40"/>
  <c r="AF159" i="40"/>
  <c r="AE159" i="40" s="1"/>
  <c r="U160" i="40"/>
  <c r="V160" i="40"/>
  <c r="X160" i="40"/>
  <c r="Y160" i="40"/>
  <c r="AF160" i="40"/>
  <c r="AE160" i="40" s="1"/>
  <c r="U161" i="40"/>
  <c r="V161" i="40"/>
  <c r="X161" i="40"/>
  <c r="Y161" i="40"/>
  <c r="AF161" i="40"/>
  <c r="AE161" i="40" s="1"/>
  <c r="U162" i="40"/>
  <c r="V162" i="40" s="1"/>
  <c r="X162" i="40" s="1"/>
  <c r="AF162" i="40"/>
  <c r="AE162" i="40" s="1"/>
  <c r="U163" i="40"/>
  <c r="V163" i="40"/>
  <c r="X163" i="40"/>
  <c r="Y163" i="40"/>
  <c r="AF163" i="40"/>
  <c r="AE163" i="40" s="1"/>
  <c r="U164" i="40"/>
  <c r="V164" i="40"/>
  <c r="X164" i="40"/>
  <c r="Y164" i="40"/>
  <c r="AE164" i="40"/>
  <c r="AF164" i="40"/>
  <c r="U165" i="40"/>
  <c r="V165" i="40"/>
  <c r="X165" i="40"/>
  <c r="Y165" i="40"/>
  <c r="AE165" i="40"/>
  <c r="AF165" i="40"/>
  <c r="U166" i="40"/>
  <c r="V166" i="40"/>
  <c r="X166" i="40"/>
  <c r="Y166" i="40"/>
  <c r="AE166" i="40"/>
  <c r="AF166" i="40"/>
  <c r="U167" i="40"/>
  <c r="V167" i="40"/>
  <c r="X167" i="40"/>
  <c r="Y167" i="40"/>
  <c r="AE167" i="40"/>
  <c r="AF167" i="40"/>
  <c r="W168" i="40"/>
  <c r="U169" i="40"/>
  <c r="V169" i="40" s="1"/>
  <c r="AF169" i="40"/>
  <c r="AE169" i="40" s="1"/>
  <c r="U170" i="40"/>
  <c r="V170" i="40" s="1"/>
  <c r="X170" i="40" s="1"/>
  <c r="AF170" i="40"/>
  <c r="AE170" i="40" s="1"/>
  <c r="U171" i="40"/>
  <c r="V171" i="40" s="1"/>
  <c r="AF171" i="40"/>
  <c r="AE171" i="40" s="1"/>
  <c r="U172" i="40"/>
  <c r="V172" i="40" s="1"/>
  <c r="X172" i="40" s="1"/>
  <c r="AF172" i="40"/>
  <c r="AE172" i="40" s="1"/>
  <c r="W181" i="40"/>
  <c r="U182" i="40"/>
  <c r="V182" i="40" s="1"/>
  <c r="AF182" i="40"/>
  <c r="AE182" i="40" s="1"/>
  <c r="U183" i="40"/>
  <c r="V183" i="40"/>
  <c r="Y183" i="40" s="1"/>
  <c r="X183" i="40"/>
  <c r="AF183" i="40"/>
  <c r="AE183" i="40" s="1"/>
  <c r="U184" i="40"/>
  <c r="V184" i="40" s="1"/>
  <c r="AE184" i="40"/>
  <c r="AF184" i="40"/>
  <c r="U185" i="40"/>
  <c r="V185" i="40"/>
  <c r="Y185" i="40" s="1"/>
  <c r="X185" i="40"/>
  <c r="AF185" i="40"/>
  <c r="AE185" i="40" s="1"/>
  <c r="U190" i="40"/>
  <c r="V190" i="40"/>
  <c r="X190" i="40"/>
  <c r="Y190" i="40"/>
  <c r="AE190" i="40"/>
  <c r="AF190" i="40"/>
  <c r="U191" i="40"/>
  <c r="V191" i="40"/>
  <c r="X191" i="40"/>
  <c r="Y191" i="40"/>
  <c r="AE191" i="40"/>
  <c r="AF191" i="40"/>
  <c r="U192" i="40"/>
  <c r="V192" i="40"/>
  <c r="X192" i="40"/>
  <c r="Y192" i="40"/>
  <c r="AE192" i="40"/>
  <c r="AF192" i="40"/>
  <c r="U193" i="40"/>
  <c r="V193" i="40"/>
  <c r="X193" i="40"/>
  <c r="Y193" i="40"/>
  <c r="AE193" i="40"/>
  <c r="AF193" i="40"/>
  <c r="W194" i="40"/>
  <c r="U195" i="40"/>
  <c r="V195" i="40"/>
  <c r="X195" i="40"/>
  <c r="Y195" i="40"/>
  <c r="AF195" i="40"/>
  <c r="AE195" i="40"/>
  <c r="U196" i="40"/>
  <c r="V196" i="40"/>
  <c r="X196" i="40"/>
  <c r="Y196" i="40"/>
  <c r="AF196" i="40"/>
  <c r="AE196" i="40"/>
  <c r="U197" i="40"/>
  <c r="V197" i="40"/>
  <c r="X197" i="40"/>
  <c r="Y197" i="40"/>
  <c r="AF197" i="40"/>
  <c r="AE197" i="40"/>
  <c r="U198" i="40"/>
  <c r="V198" i="40"/>
  <c r="X198" i="40"/>
  <c r="Y198" i="40"/>
  <c r="AF198" i="40"/>
  <c r="AE198" i="40"/>
  <c r="U203" i="40"/>
  <c r="V203" i="40"/>
  <c r="X203" i="40"/>
  <c r="Y203" i="40"/>
  <c r="AE203" i="40"/>
  <c r="AF203" i="40"/>
  <c r="U204" i="40"/>
  <c r="V204" i="40"/>
  <c r="X204" i="40"/>
  <c r="Y204" i="40"/>
  <c r="AE204" i="40"/>
  <c r="AF204" i="40"/>
  <c r="U205" i="40"/>
  <c r="V205" i="40"/>
  <c r="X205" i="40"/>
  <c r="Y205" i="40"/>
  <c r="AE205" i="40"/>
  <c r="AF205" i="40"/>
  <c r="U206" i="40"/>
  <c r="V206" i="40"/>
  <c r="X206" i="40"/>
  <c r="Y206" i="40"/>
  <c r="AE206" i="40"/>
  <c r="AF206" i="40"/>
  <c r="W207" i="40"/>
  <c r="U208" i="40"/>
  <c r="V208" i="40"/>
  <c r="X208" i="40"/>
  <c r="Y208" i="40"/>
  <c r="AF208" i="40"/>
  <c r="AE208" i="40"/>
  <c r="U209" i="40"/>
  <c r="V209" i="40"/>
  <c r="X209" i="40"/>
  <c r="Y209" i="40"/>
  <c r="AF209" i="40"/>
  <c r="AE209" i="40"/>
  <c r="U210" i="40"/>
  <c r="V210" i="40"/>
  <c r="X210" i="40"/>
  <c r="Y210" i="40"/>
  <c r="AF210" i="40"/>
  <c r="AE210" i="40"/>
  <c r="U211" i="40"/>
  <c r="V211" i="40"/>
  <c r="X211" i="40"/>
  <c r="Y211" i="40"/>
  <c r="AF211" i="40"/>
  <c r="AE211" i="40"/>
  <c r="U216" i="40"/>
  <c r="V216" i="40"/>
  <c r="X216" i="40"/>
  <c r="Y216" i="40"/>
  <c r="AE216" i="40"/>
  <c r="AF216" i="40"/>
  <c r="U217" i="40"/>
  <c r="V217" i="40"/>
  <c r="X217" i="40"/>
  <c r="Y217" i="40"/>
  <c r="AE217" i="40"/>
  <c r="AF217" i="40"/>
  <c r="U218" i="40"/>
  <c r="V218" i="40"/>
  <c r="X218" i="40"/>
  <c r="Y218" i="40"/>
  <c r="AE218" i="40"/>
  <c r="AF218" i="40"/>
  <c r="U219" i="40"/>
  <c r="V219" i="40"/>
  <c r="X219" i="40"/>
  <c r="Y219" i="40"/>
  <c r="AE219" i="40"/>
  <c r="AF219" i="40"/>
  <c r="W220" i="40"/>
  <c r="U221" i="40"/>
  <c r="V221" i="40"/>
  <c r="X221" i="40"/>
  <c r="Y221" i="40"/>
  <c r="AE221" i="40"/>
  <c r="AF221" i="40"/>
  <c r="U222" i="40"/>
  <c r="V222" i="40"/>
  <c r="X222" i="40"/>
  <c r="Y222" i="40"/>
  <c r="AE222" i="40"/>
  <c r="AF222" i="40"/>
  <c r="U223" i="40"/>
  <c r="V223" i="40"/>
  <c r="X223" i="40"/>
  <c r="Y223" i="40"/>
  <c r="AE223" i="40"/>
  <c r="AF223" i="40"/>
  <c r="U224" i="40"/>
  <c r="V224" i="40"/>
  <c r="X224" i="40"/>
  <c r="Y224" i="40"/>
  <c r="AE224" i="40"/>
  <c r="AF224" i="40"/>
  <c r="U229" i="40"/>
  <c r="V229" i="40"/>
  <c r="X229" i="40"/>
  <c r="Y229" i="40"/>
  <c r="AE229" i="40"/>
  <c r="AF229" i="40"/>
  <c r="U230" i="40"/>
  <c r="V230" i="40"/>
  <c r="X230" i="40"/>
  <c r="Y230" i="40"/>
  <c r="AE230" i="40"/>
  <c r="AF230" i="40"/>
  <c r="U231" i="40"/>
  <c r="V231" i="40"/>
  <c r="X231" i="40"/>
  <c r="Y231" i="40"/>
  <c r="AE231" i="40"/>
  <c r="AF231" i="40"/>
  <c r="U232" i="40"/>
  <c r="V232" i="40"/>
  <c r="X232" i="40"/>
  <c r="Y232" i="40"/>
  <c r="AE232" i="40"/>
  <c r="AF232" i="40"/>
  <c r="W233" i="40"/>
  <c r="U234" i="40"/>
  <c r="V234" i="40"/>
  <c r="X234" i="40"/>
  <c r="Y234" i="40"/>
  <c r="AE234" i="40"/>
  <c r="AF234" i="40"/>
  <c r="U235" i="40"/>
  <c r="V235" i="40"/>
  <c r="X235" i="40"/>
  <c r="Y235" i="40"/>
  <c r="AE235" i="40"/>
  <c r="AF235" i="40"/>
  <c r="U236" i="40"/>
  <c r="V236" i="40"/>
  <c r="X236" i="40"/>
  <c r="Y236" i="40"/>
  <c r="AE236" i="40"/>
  <c r="AF236" i="40"/>
  <c r="U241" i="40"/>
  <c r="V241" i="40"/>
  <c r="X241" i="40"/>
  <c r="Y241" i="40"/>
  <c r="AE241" i="40"/>
  <c r="AF241" i="40"/>
  <c r="U242" i="40"/>
  <c r="V242" i="40"/>
  <c r="X242" i="40"/>
  <c r="Y242" i="40"/>
  <c r="AE242" i="40"/>
  <c r="AF242" i="40"/>
  <c r="U243" i="40"/>
  <c r="V243" i="40"/>
  <c r="X243" i="40"/>
  <c r="Y243" i="40"/>
  <c r="AE243" i="40"/>
  <c r="AF243" i="40"/>
  <c r="U244" i="40"/>
  <c r="V244" i="40"/>
  <c r="X244" i="40"/>
  <c r="Y244" i="40"/>
  <c r="AE244" i="40"/>
  <c r="AF244" i="40"/>
  <c r="U245" i="40"/>
  <c r="V245" i="40"/>
  <c r="X245" i="40"/>
  <c r="Y245" i="40"/>
  <c r="AE245" i="40"/>
  <c r="AF245" i="40"/>
  <c r="W246" i="40"/>
  <c r="U247" i="40"/>
  <c r="V247" i="40"/>
  <c r="X247" i="40"/>
  <c r="Y247" i="40"/>
  <c r="AE247" i="40"/>
  <c r="AF247" i="40"/>
  <c r="U248" i="40"/>
  <c r="V248" i="40"/>
  <c r="X248" i="40"/>
  <c r="Y248" i="40"/>
  <c r="AE248" i="40"/>
  <c r="AF248" i="40"/>
  <c r="U249" i="40"/>
  <c r="V249" i="40"/>
  <c r="X249" i="40"/>
  <c r="Y249" i="40"/>
  <c r="AE249" i="40"/>
  <c r="AF249" i="40"/>
  <c r="U250" i="40"/>
  <c r="V250" i="40"/>
  <c r="X250" i="40"/>
  <c r="Y250" i="40"/>
  <c r="AE250" i="40"/>
  <c r="AF250" i="40"/>
  <c r="U255" i="40"/>
  <c r="V255" i="40"/>
  <c r="X255" i="40"/>
  <c r="Y255" i="40"/>
  <c r="AE255" i="40"/>
  <c r="AF255" i="40"/>
  <c r="U256" i="40"/>
  <c r="V256" i="40"/>
  <c r="X256" i="40"/>
  <c r="Y256" i="40"/>
  <c r="AE256" i="40"/>
  <c r="AF256" i="40"/>
  <c r="U257" i="40"/>
  <c r="V257" i="40"/>
  <c r="X257" i="40"/>
  <c r="Y257" i="40"/>
  <c r="AE257" i="40"/>
  <c r="AF257" i="40"/>
  <c r="U258" i="40"/>
  <c r="V258" i="40"/>
  <c r="X258" i="40"/>
  <c r="Y258" i="40"/>
  <c r="AE258" i="40"/>
  <c r="AF258" i="40"/>
  <c r="W259" i="40"/>
  <c r="U260" i="40"/>
  <c r="V260" i="40"/>
  <c r="X260" i="40"/>
  <c r="Y260" i="40"/>
  <c r="AE260" i="40"/>
  <c r="AF260" i="40"/>
  <c r="U261" i="40"/>
  <c r="V261" i="40"/>
  <c r="X261" i="40"/>
  <c r="Y261" i="40"/>
  <c r="AE261" i="40"/>
  <c r="AF261" i="40"/>
  <c r="U262" i="40"/>
  <c r="V262" i="40"/>
  <c r="X262" i="40"/>
  <c r="Y262" i="40"/>
  <c r="AE262" i="40"/>
  <c r="AF262" i="40"/>
  <c r="U271" i="40"/>
  <c r="V271" i="40"/>
  <c r="X271" i="40"/>
  <c r="Y271" i="40"/>
  <c r="AE271" i="40"/>
  <c r="AF271" i="40"/>
  <c r="W272" i="40"/>
  <c r="AF134" i="40"/>
  <c r="AE134" i="40"/>
  <c r="Y134" i="40"/>
  <c r="X134" i="40"/>
  <c r="V134" i="40"/>
  <c r="U134" i="40"/>
  <c r="AF133" i="40"/>
  <c r="AE133" i="40"/>
  <c r="Y133" i="40"/>
  <c r="X133" i="40"/>
  <c r="V133" i="40"/>
  <c r="U133" i="40"/>
  <c r="AF132" i="40"/>
  <c r="AE132" i="40"/>
  <c r="Y132" i="40"/>
  <c r="X132" i="40"/>
  <c r="V132" i="40"/>
  <c r="U132" i="40"/>
  <c r="AF131" i="40"/>
  <c r="AE131" i="40"/>
  <c r="Y131" i="40"/>
  <c r="X131" i="40"/>
  <c r="V131" i="40"/>
  <c r="U131" i="40"/>
  <c r="U135" i="40"/>
  <c r="V135" i="40"/>
  <c r="X135" i="40"/>
  <c r="Y135" i="40"/>
  <c r="AE135" i="40"/>
  <c r="AF135" i="40"/>
  <c r="U136" i="40"/>
  <c r="V136" i="40"/>
  <c r="X136" i="40"/>
  <c r="Y136" i="40"/>
  <c r="AE136" i="40"/>
  <c r="AF136" i="40"/>
  <c r="U137" i="40"/>
  <c r="V137" i="40"/>
  <c r="X137" i="40"/>
  <c r="Y137" i="40"/>
  <c r="AE137" i="40"/>
  <c r="AF137" i="40"/>
  <c r="U138" i="40"/>
  <c r="V138" i="40"/>
  <c r="X138" i="40"/>
  <c r="Y138" i="40"/>
  <c r="AE138" i="40"/>
  <c r="AF138" i="40"/>
  <c r="AF121" i="40"/>
  <c r="AE121" i="40"/>
  <c r="Y121" i="40"/>
  <c r="X121" i="40"/>
  <c r="V121" i="40"/>
  <c r="U121" i="40"/>
  <c r="AF120" i="40"/>
  <c r="AE120" i="40"/>
  <c r="Y120" i="40"/>
  <c r="X120" i="40"/>
  <c r="V120" i="40"/>
  <c r="U120" i="40"/>
  <c r="AF119" i="40"/>
  <c r="AE119" i="40"/>
  <c r="Y119" i="40"/>
  <c r="X119" i="40"/>
  <c r="V119" i="40"/>
  <c r="U119" i="40"/>
  <c r="AF118" i="40"/>
  <c r="AE118" i="40"/>
  <c r="Y118" i="40"/>
  <c r="X118" i="40"/>
  <c r="V118" i="40"/>
  <c r="U118" i="40"/>
  <c r="AF108" i="40"/>
  <c r="AE108" i="40"/>
  <c r="Y108" i="40"/>
  <c r="X108" i="40"/>
  <c r="V108" i="40"/>
  <c r="U108" i="40"/>
  <c r="AF107" i="40"/>
  <c r="AE107" i="40"/>
  <c r="Y107" i="40"/>
  <c r="X107" i="40"/>
  <c r="V107" i="40"/>
  <c r="U107" i="40"/>
  <c r="AF106" i="40"/>
  <c r="AE106" i="40"/>
  <c r="Y106" i="40"/>
  <c r="X106" i="40"/>
  <c r="V106" i="40"/>
  <c r="U106" i="40"/>
  <c r="AF105" i="40"/>
  <c r="AE105" i="40"/>
  <c r="Y105" i="40"/>
  <c r="X105" i="40"/>
  <c r="V105" i="40"/>
  <c r="U105" i="40"/>
  <c r="AF97" i="40"/>
  <c r="AE97" i="40"/>
  <c r="X97" i="40"/>
  <c r="V97" i="40"/>
  <c r="U97" i="40"/>
  <c r="AF96" i="40"/>
  <c r="AE96" i="40"/>
  <c r="X96" i="40"/>
  <c r="V96" i="40"/>
  <c r="U96" i="40"/>
  <c r="AF95" i="40"/>
  <c r="AE95" i="40"/>
  <c r="X95" i="40"/>
  <c r="V95" i="40"/>
  <c r="U95" i="40"/>
  <c r="AF94" i="40"/>
  <c r="AE94" i="40"/>
  <c r="X94" i="40"/>
  <c r="V94" i="40"/>
  <c r="U94" i="40"/>
  <c r="AF83" i="40"/>
  <c r="AE83" i="40"/>
  <c r="X83" i="40"/>
  <c r="V83" i="40"/>
  <c r="U83" i="40"/>
  <c r="AF82" i="40"/>
  <c r="AE82" i="40"/>
  <c r="X82" i="40"/>
  <c r="V82" i="40"/>
  <c r="U82" i="40"/>
  <c r="AF81" i="40"/>
  <c r="AE81" i="40"/>
  <c r="X81" i="40"/>
  <c r="V81" i="40"/>
  <c r="U81" i="40"/>
  <c r="AF80" i="40"/>
  <c r="AE80" i="40"/>
  <c r="X80" i="40"/>
  <c r="V80" i="40"/>
  <c r="U80" i="40"/>
  <c r="AF70" i="40"/>
  <c r="AE70" i="40"/>
  <c r="X70" i="40"/>
  <c r="V70" i="40"/>
  <c r="U70" i="40"/>
  <c r="AF69" i="40"/>
  <c r="AE69" i="40"/>
  <c r="X69" i="40"/>
  <c r="V69" i="40"/>
  <c r="U69" i="40"/>
  <c r="AF68" i="40"/>
  <c r="AE68" i="40"/>
  <c r="X68" i="40"/>
  <c r="V68" i="40"/>
  <c r="U68" i="40"/>
  <c r="AF67" i="40"/>
  <c r="AE67" i="40"/>
  <c r="X67" i="40"/>
  <c r="V67" i="40"/>
  <c r="U67" i="40"/>
  <c r="AF57" i="40"/>
  <c r="AE57" i="40"/>
  <c r="X57" i="40"/>
  <c r="V57" i="40"/>
  <c r="U57" i="40"/>
  <c r="AF56" i="40"/>
  <c r="AE56" i="40"/>
  <c r="X56" i="40"/>
  <c r="V56" i="40"/>
  <c r="U56" i="40"/>
  <c r="AF55" i="40"/>
  <c r="AE55" i="40"/>
  <c r="X55" i="40"/>
  <c r="V55" i="40"/>
  <c r="U55" i="40"/>
  <c r="AF54" i="40"/>
  <c r="AE54" i="40"/>
  <c r="X54" i="40"/>
  <c r="V54" i="40"/>
  <c r="U54" i="40"/>
  <c r="AF45" i="40"/>
  <c r="AE45" i="40"/>
  <c r="Y45" i="40"/>
  <c r="X45" i="40"/>
  <c r="V45" i="40"/>
  <c r="U45" i="40"/>
  <c r="AF44" i="40"/>
  <c r="AE44" i="40"/>
  <c r="Y44" i="40"/>
  <c r="X44" i="40"/>
  <c r="V44" i="40"/>
  <c r="U44" i="40"/>
  <c r="AF43" i="40"/>
  <c r="AE43" i="40"/>
  <c r="Y43" i="40"/>
  <c r="X43" i="40"/>
  <c r="V43" i="40"/>
  <c r="U43" i="40"/>
  <c r="AF42" i="40"/>
  <c r="AE42" i="40"/>
  <c r="Y42" i="40"/>
  <c r="X42" i="40"/>
  <c r="V42" i="40"/>
  <c r="U42" i="40"/>
  <c r="U46" i="40"/>
  <c r="V46" i="40"/>
  <c r="X46" i="40"/>
  <c r="Y46" i="40"/>
  <c r="AE46" i="40"/>
  <c r="AF46" i="40"/>
  <c r="U47" i="40"/>
  <c r="V47" i="40"/>
  <c r="X47" i="40"/>
  <c r="Y47" i="40"/>
  <c r="AE47" i="40"/>
  <c r="AF47" i="40"/>
  <c r="U48" i="40"/>
  <c r="V48" i="40"/>
  <c r="X48" i="40"/>
  <c r="Y48" i="40"/>
  <c r="AE48" i="40"/>
  <c r="AF48" i="40"/>
  <c r="U49" i="40"/>
  <c r="V49" i="40" s="1"/>
  <c r="AE49" i="40"/>
  <c r="AF49" i="40"/>
  <c r="AF31" i="40"/>
  <c r="AE31" i="40"/>
  <c r="U31" i="40"/>
  <c r="V31" i="40" s="1"/>
  <c r="AF30" i="40"/>
  <c r="AE30" i="40" s="1"/>
  <c r="U30" i="40"/>
  <c r="V30" i="40"/>
  <c r="X30" i="40"/>
  <c r="Y30" i="40"/>
  <c r="AF29" i="40"/>
  <c r="AE29" i="40"/>
  <c r="U29" i="40"/>
  <c r="V29" i="40"/>
  <c r="X29" i="40"/>
  <c r="Y29" i="40"/>
  <c r="AF28" i="40"/>
  <c r="AE28" i="40" s="1"/>
  <c r="U28" i="40"/>
  <c r="V28" i="40" s="1"/>
  <c r="AF18" i="40"/>
  <c r="AE18" i="40"/>
  <c r="Y18" i="40"/>
  <c r="X18" i="40"/>
  <c r="V18" i="40"/>
  <c r="U18" i="40"/>
  <c r="AF17" i="40"/>
  <c r="AE17" i="40"/>
  <c r="Y17" i="40"/>
  <c r="X17" i="40"/>
  <c r="V17" i="40"/>
  <c r="U17" i="40"/>
  <c r="AF16" i="40"/>
  <c r="AE16" i="40"/>
  <c r="Y16" i="40"/>
  <c r="X16" i="40"/>
  <c r="V16" i="40"/>
  <c r="U16" i="40"/>
  <c r="AF15" i="40"/>
  <c r="AE15" i="40" s="1"/>
  <c r="U15" i="40"/>
  <c r="V15" i="40"/>
  <c r="Y15" i="40"/>
  <c r="X15" i="40"/>
  <c r="V259" i="40"/>
  <c r="W141" i="40"/>
  <c r="W128" i="40"/>
  <c r="W115" i="40"/>
  <c r="W102" i="40"/>
  <c r="W89" i="40"/>
  <c r="W76" i="40"/>
  <c r="W63" i="40"/>
  <c r="W50" i="40"/>
  <c r="W37" i="40"/>
  <c r="AE3" i="40"/>
  <c r="Y180" i="40"/>
  <c r="V180" i="40"/>
  <c r="X180" i="40" s="1"/>
  <c r="U180" i="40"/>
  <c r="Y179" i="40"/>
  <c r="X179" i="40"/>
  <c r="V179" i="40"/>
  <c r="U179" i="40"/>
  <c r="Y178" i="40"/>
  <c r="X178" i="40"/>
  <c r="V178" i="40"/>
  <c r="U178" i="40"/>
  <c r="Y177" i="40"/>
  <c r="X177" i="40"/>
  <c r="V177" i="40"/>
  <c r="U177" i="40"/>
  <c r="Y140" i="40"/>
  <c r="X140" i="40"/>
  <c r="V140" i="40"/>
  <c r="U140" i="40"/>
  <c r="Y139" i="40"/>
  <c r="X139" i="40"/>
  <c r="V139" i="40"/>
  <c r="U139" i="40"/>
  <c r="Y130" i="40"/>
  <c r="X130" i="40"/>
  <c r="V130" i="40"/>
  <c r="U130" i="40"/>
  <c r="Y129" i="40"/>
  <c r="X129" i="40"/>
  <c r="V129" i="40"/>
  <c r="U129" i="40"/>
  <c r="Y127" i="40"/>
  <c r="X127" i="40"/>
  <c r="V127" i="40"/>
  <c r="U127" i="40"/>
  <c r="Y126" i="40"/>
  <c r="X126" i="40"/>
  <c r="V126" i="40"/>
  <c r="U126" i="40"/>
  <c r="Y125" i="40"/>
  <c r="X125" i="40"/>
  <c r="V125" i="40"/>
  <c r="U125" i="40"/>
  <c r="Y124" i="40"/>
  <c r="X124" i="40"/>
  <c r="V124" i="40"/>
  <c r="U124" i="40"/>
  <c r="Y123" i="40"/>
  <c r="X123" i="40"/>
  <c r="V123" i="40"/>
  <c r="U123" i="40"/>
  <c r="Y122" i="40"/>
  <c r="X122" i="40"/>
  <c r="V122" i="40"/>
  <c r="U122" i="40"/>
  <c r="Y117" i="40"/>
  <c r="X117" i="40"/>
  <c r="V117" i="40"/>
  <c r="U117" i="40"/>
  <c r="Y116" i="40"/>
  <c r="X116" i="40"/>
  <c r="V116" i="40"/>
  <c r="U116" i="40"/>
  <c r="Y114" i="40"/>
  <c r="X114" i="40"/>
  <c r="V114" i="40"/>
  <c r="U114" i="40"/>
  <c r="Y113" i="40"/>
  <c r="X113" i="40"/>
  <c r="V113" i="40"/>
  <c r="U113" i="40"/>
  <c r="Y112" i="40"/>
  <c r="X112" i="40"/>
  <c r="V112" i="40"/>
  <c r="U112" i="40"/>
  <c r="Y111" i="40"/>
  <c r="X111" i="40"/>
  <c r="V111" i="40"/>
  <c r="U111" i="40"/>
  <c r="Y110" i="40"/>
  <c r="X110" i="40"/>
  <c r="V110" i="40"/>
  <c r="U110" i="40"/>
  <c r="Y109" i="40"/>
  <c r="X109" i="40"/>
  <c r="V109" i="40"/>
  <c r="U109" i="40"/>
  <c r="Y104" i="40"/>
  <c r="X104" i="40"/>
  <c r="V104" i="40"/>
  <c r="U104" i="40"/>
  <c r="Y103" i="40"/>
  <c r="X103" i="40"/>
  <c r="V103" i="40"/>
  <c r="U103" i="40"/>
  <c r="X101" i="40"/>
  <c r="V101" i="40"/>
  <c r="U101" i="40"/>
  <c r="X100" i="40"/>
  <c r="V100" i="40"/>
  <c r="U100" i="40"/>
  <c r="X99" i="40"/>
  <c r="V99" i="40"/>
  <c r="U99" i="40"/>
  <c r="X98" i="40"/>
  <c r="V98" i="40"/>
  <c r="U98" i="40"/>
  <c r="X93" i="40"/>
  <c r="V93" i="40"/>
  <c r="U93" i="40"/>
  <c r="X92" i="40"/>
  <c r="V92" i="40"/>
  <c r="U92" i="40"/>
  <c r="X91" i="40"/>
  <c r="V91" i="40"/>
  <c r="U91" i="40"/>
  <c r="X90" i="40"/>
  <c r="V90" i="40"/>
  <c r="U90" i="40"/>
  <c r="X88" i="40"/>
  <c r="V88" i="40"/>
  <c r="U88" i="40"/>
  <c r="X87" i="40"/>
  <c r="V87" i="40"/>
  <c r="U87" i="40"/>
  <c r="X86" i="40"/>
  <c r="V86" i="40"/>
  <c r="U86" i="40"/>
  <c r="X85" i="40"/>
  <c r="V85" i="40"/>
  <c r="U85" i="40"/>
  <c r="X84" i="40"/>
  <c r="V84" i="40"/>
  <c r="U84" i="40"/>
  <c r="X79" i="40"/>
  <c r="V79" i="40"/>
  <c r="U79" i="40"/>
  <c r="X78" i="40"/>
  <c r="V78" i="40"/>
  <c r="U78" i="40"/>
  <c r="X77" i="40"/>
  <c r="V77" i="40"/>
  <c r="U77" i="40"/>
  <c r="X75" i="40"/>
  <c r="V75" i="40"/>
  <c r="U75" i="40"/>
  <c r="X74" i="40"/>
  <c r="V74" i="40"/>
  <c r="U74" i="40"/>
  <c r="X73" i="40"/>
  <c r="V73" i="40"/>
  <c r="U73" i="40"/>
  <c r="X72" i="40"/>
  <c r="V72" i="40"/>
  <c r="U72" i="40"/>
  <c r="X71" i="40"/>
  <c r="V71" i="40"/>
  <c r="U71" i="40"/>
  <c r="X66" i="40"/>
  <c r="V66" i="40"/>
  <c r="U66" i="40"/>
  <c r="X65" i="40"/>
  <c r="V65" i="40"/>
  <c r="U65" i="40"/>
  <c r="X64" i="40"/>
  <c r="V64" i="40"/>
  <c r="U64" i="40"/>
  <c r="X62" i="40"/>
  <c r="V62" i="40"/>
  <c r="U62" i="40"/>
  <c r="X61" i="40"/>
  <c r="V61" i="40"/>
  <c r="U61" i="40"/>
  <c r="X60" i="40"/>
  <c r="V60" i="40"/>
  <c r="U60" i="40"/>
  <c r="U59" i="40"/>
  <c r="V59" i="40"/>
  <c r="V58" i="40"/>
  <c r="U58" i="40"/>
  <c r="V53" i="40"/>
  <c r="U53" i="40"/>
  <c r="U52" i="40"/>
  <c r="V52" i="40"/>
  <c r="U51" i="40"/>
  <c r="V51" i="40"/>
  <c r="V41" i="40"/>
  <c r="Y41" i="40"/>
  <c r="U41" i="40"/>
  <c r="U40" i="40"/>
  <c r="V40" i="40" s="1"/>
  <c r="U39" i="40"/>
  <c r="V39" i="40" s="1"/>
  <c r="U38" i="40"/>
  <c r="V38" i="40" s="1"/>
  <c r="U36" i="40"/>
  <c r="V36" i="40"/>
  <c r="X36" i="40"/>
  <c r="Y36" i="40"/>
  <c r="U35" i="40"/>
  <c r="V35" i="40"/>
  <c r="Y35" i="40"/>
  <c r="X35" i="40"/>
  <c r="U34" i="40"/>
  <c r="V34" i="40" s="1"/>
  <c r="U33" i="40"/>
  <c r="V33" i="40"/>
  <c r="X33" i="40"/>
  <c r="Y33" i="40"/>
  <c r="U32" i="40"/>
  <c r="V32" i="40" s="1"/>
  <c r="U27" i="40"/>
  <c r="V27" i="40" s="1"/>
  <c r="U26" i="40"/>
  <c r="V26" i="40"/>
  <c r="X26" i="40"/>
  <c r="Y26" i="40"/>
  <c r="U25" i="40"/>
  <c r="V25" i="40" s="1"/>
  <c r="U12" i="40"/>
  <c r="V12" i="40"/>
  <c r="X12" i="40" s="1"/>
  <c r="U13" i="40"/>
  <c r="V13" i="40" s="1"/>
  <c r="X13" i="40" s="1"/>
  <c r="U14" i="40"/>
  <c r="V14" i="40" s="1"/>
  <c r="X14" i="40" s="1"/>
  <c r="U19" i="40"/>
  <c r="V19" i="40"/>
  <c r="X19" i="40"/>
  <c r="U20" i="40"/>
  <c r="V20" i="40"/>
  <c r="U21" i="40"/>
  <c r="V21" i="40"/>
  <c r="X21" i="40"/>
  <c r="Y21" i="40"/>
  <c r="U22" i="40"/>
  <c r="V22" i="40"/>
  <c r="X22" i="40"/>
  <c r="Y22" i="40"/>
  <c r="U23" i="40"/>
  <c r="V23" i="40"/>
  <c r="X23" i="40"/>
  <c r="Y23" i="40"/>
  <c r="W24" i="40"/>
  <c r="X115" i="40"/>
  <c r="X59" i="40"/>
  <c r="X51" i="40"/>
  <c r="X52" i="40"/>
  <c r="X53" i="40"/>
  <c r="X58" i="40"/>
  <c r="X41" i="40"/>
  <c r="X20" i="40"/>
  <c r="Y20" i="40"/>
  <c r="Y19" i="40"/>
  <c r="AE19" i="40"/>
  <c r="AE20" i="40"/>
  <c r="AE21" i="40"/>
  <c r="AE22" i="40"/>
  <c r="AE23" i="40"/>
  <c r="U7" i="40"/>
  <c r="X7" i="40" s="1"/>
  <c r="AF8" i="40" s="1"/>
  <c r="AH8" i="40"/>
  <c r="U6" i="40"/>
  <c r="X6" i="40" s="1"/>
  <c r="AF7" i="40" s="1"/>
  <c r="U5" i="40"/>
  <c r="X5" i="40" s="1"/>
  <c r="AF6" i="40" s="1"/>
  <c r="AH6" i="40"/>
  <c r="AH7" i="40"/>
  <c r="AG7" i="40"/>
  <c r="AG8" i="40"/>
  <c r="AG6" i="40"/>
  <c r="AE179" i="40"/>
  <c r="AE178" i="40"/>
  <c r="AE177" i="40"/>
  <c r="AE140" i="40"/>
  <c r="AE139" i="40"/>
  <c r="AE130" i="40"/>
  <c r="AE129" i="40"/>
  <c r="AE127" i="40"/>
  <c r="AE126" i="40"/>
  <c r="AE125" i="40"/>
  <c r="AE124" i="40"/>
  <c r="AE123" i="40"/>
  <c r="AE122" i="40"/>
  <c r="AE117" i="40"/>
  <c r="AE116" i="40"/>
  <c r="AE114" i="40"/>
  <c r="AE113" i="40"/>
  <c r="AE112" i="40"/>
  <c r="AE111" i="40"/>
  <c r="AE110" i="40"/>
  <c r="AE109" i="40"/>
  <c r="AE104" i="40"/>
  <c r="AE103" i="40"/>
  <c r="AE101" i="40"/>
  <c r="AE100" i="40"/>
  <c r="AE99" i="40"/>
  <c r="AE98" i="40"/>
  <c r="AE93" i="40"/>
  <c r="AE92" i="40"/>
  <c r="AE91" i="40"/>
  <c r="AE90" i="40"/>
  <c r="AE88" i="40"/>
  <c r="AE87" i="40"/>
  <c r="AE86" i="40"/>
  <c r="AE85" i="40"/>
  <c r="AE84" i="40"/>
  <c r="AE79" i="40"/>
  <c r="AE78" i="40"/>
  <c r="AE77" i="40"/>
  <c r="AE75" i="40"/>
  <c r="AE74" i="40"/>
  <c r="AE73" i="40"/>
  <c r="AE72" i="40"/>
  <c r="AE71" i="40"/>
  <c r="AE66" i="40"/>
  <c r="AE65" i="40"/>
  <c r="AE64" i="40"/>
  <c r="AE62" i="40"/>
  <c r="AE61" i="40"/>
  <c r="AE60" i="40"/>
  <c r="AE59" i="40"/>
  <c r="AE58" i="40"/>
  <c r="AF32" i="40"/>
  <c r="AE32" i="40" s="1"/>
  <c r="AF33" i="40"/>
  <c r="AE33" i="40" s="1"/>
  <c r="AF34" i="40"/>
  <c r="AE34" i="40" s="1"/>
  <c r="AF36" i="40"/>
  <c r="AE36" i="40"/>
  <c r="D8" i="37"/>
  <c r="F8" i="37"/>
  <c r="AG3" i="40"/>
  <c r="E12" i="37" s="1"/>
  <c r="AF180" i="40"/>
  <c r="AE180" i="40" s="1"/>
  <c r="AF179" i="40"/>
  <c r="AF178" i="40"/>
  <c r="AF177" i="40"/>
  <c r="AF140" i="40"/>
  <c r="AF139" i="40"/>
  <c r="AF130" i="40"/>
  <c r="AF129" i="40"/>
  <c r="AF127" i="40"/>
  <c r="AF126" i="40"/>
  <c r="AF125" i="40"/>
  <c r="AF124" i="40"/>
  <c r="AF123" i="40"/>
  <c r="AF122" i="40"/>
  <c r="AF117" i="40"/>
  <c r="AF116" i="40"/>
  <c r="AF114" i="40"/>
  <c r="AF113" i="40"/>
  <c r="AF112" i="40"/>
  <c r="AF111" i="40"/>
  <c r="AF110" i="40"/>
  <c r="AF109" i="40"/>
  <c r="AF104" i="40"/>
  <c r="AF103" i="40"/>
  <c r="AF101" i="40"/>
  <c r="AF100" i="40"/>
  <c r="AF99" i="40"/>
  <c r="AF98" i="40"/>
  <c r="AF93" i="40"/>
  <c r="AF92" i="40"/>
  <c r="AF91" i="40"/>
  <c r="AF90" i="40"/>
  <c r="AF88" i="40"/>
  <c r="AF87" i="40"/>
  <c r="AF86" i="40"/>
  <c r="AF85" i="40"/>
  <c r="AF84" i="40"/>
  <c r="AF79" i="40"/>
  <c r="AF78" i="40"/>
  <c r="AF77" i="40"/>
  <c r="AF75" i="40"/>
  <c r="AF74" i="40"/>
  <c r="AF73" i="40"/>
  <c r="AF72" i="40"/>
  <c r="AF71" i="40"/>
  <c r="AF66" i="40"/>
  <c r="AF65" i="40"/>
  <c r="AF64" i="40"/>
  <c r="AF62" i="40"/>
  <c r="AF61" i="40"/>
  <c r="AF60" i="40"/>
  <c r="AF59" i="40"/>
  <c r="AF58" i="40"/>
  <c r="AF53" i="40"/>
  <c r="AE53" i="40"/>
  <c r="AF52" i="40"/>
  <c r="AE52" i="40"/>
  <c r="AF51" i="40"/>
  <c r="AE51" i="40"/>
  <c r="AF41" i="40"/>
  <c r="AE41" i="40"/>
  <c r="AF40" i="40"/>
  <c r="AE40" i="40" s="1"/>
  <c r="AF39" i="40"/>
  <c r="AE39" i="40" s="1"/>
  <c r="AF38" i="40"/>
  <c r="AE38" i="40" s="1"/>
  <c r="AF35" i="40"/>
  <c r="AE35" i="40" s="1"/>
  <c r="AF27" i="40"/>
  <c r="AE27" i="40" s="1"/>
  <c r="AF26" i="40"/>
  <c r="AE26" i="40"/>
  <c r="AF25" i="40"/>
  <c r="AE25" i="40" s="1"/>
  <c r="AF23" i="40"/>
  <c r="AF22" i="40"/>
  <c r="AF21" i="40"/>
  <c r="AF20" i="40"/>
  <c r="AF19" i="40"/>
  <c r="AF14" i="40"/>
  <c r="AE14" i="40" s="1"/>
  <c r="AF13" i="40"/>
  <c r="AE13" i="40" s="1"/>
  <c r="AF12" i="40"/>
  <c r="AE12" i="40" s="1"/>
  <c r="U4" i="40"/>
  <c r="X4" i="40" s="1"/>
  <c r="AF5" i="40" s="1"/>
  <c r="AH5" i="40"/>
  <c r="I4" i="40"/>
  <c r="U3" i="40"/>
  <c r="AH4" i="40"/>
  <c r="AG5" i="40"/>
  <c r="AG4" i="40"/>
  <c r="X272" i="43" l="1"/>
  <c r="V128" i="44"/>
  <c r="Y141" i="44"/>
  <c r="X115" i="45"/>
  <c r="Y272" i="45"/>
  <c r="Y233" i="45"/>
  <c r="Y246" i="46"/>
  <c r="Y102" i="47"/>
  <c r="AF115" i="48"/>
  <c r="AE259" i="48"/>
  <c r="N259" i="48" s="1"/>
  <c r="V246" i="48"/>
  <c r="AF207" i="48"/>
  <c r="V76" i="49"/>
  <c r="X220" i="49"/>
  <c r="Y115" i="49"/>
  <c r="Y28" i="40"/>
  <c r="X28" i="40"/>
  <c r="AF63" i="40"/>
  <c r="AE102" i="40"/>
  <c r="N102" i="40" s="1"/>
  <c r="AE246" i="43"/>
  <c r="N246" i="43" s="1"/>
  <c r="AE115" i="45"/>
  <c r="N115" i="45" s="1"/>
  <c r="AE233" i="45"/>
  <c r="N233" i="45" s="1"/>
  <c r="W7" i="46"/>
  <c r="AG8" i="46" s="1"/>
  <c r="AF272" i="46"/>
  <c r="X102" i="46"/>
  <c r="X89" i="46"/>
  <c r="X141" i="47"/>
  <c r="X4" i="48"/>
  <c r="AH5" i="48" s="1"/>
  <c r="V194" i="49"/>
  <c r="W273" i="49"/>
  <c r="V76" i="40"/>
  <c r="V89" i="40"/>
  <c r="V102" i="40"/>
  <c r="V115" i="40"/>
  <c r="Y115" i="40"/>
  <c r="Y63" i="44"/>
  <c r="AF141" i="45"/>
  <c r="V181" i="46"/>
  <c r="AF246" i="47"/>
  <c r="AF128" i="49"/>
  <c r="V102" i="49"/>
  <c r="Y63" i="49"/>
  <c r="X63" i="40"/>
  <c r="W6" i="43"/>
  <c r="AE7" i="43" s="1"/>
  <c r="AF168" i="45"/>
  <c r="V89" i="46"/>
  <c r="V102" i="47"/>
  <c r="Y168" i="48"/>
  <c r="X7" i="49"/>
  <c r="AH8" i="49" s="1"/>
  <c r="AE115" i="49"/>
  <c r="N115" i="49" s="1"/>
  <c r="V272" i="43"/>
  <c r="AE272" i="44"/>
  <c r="N272" i="44" s="1"/>
  <c r="Y272" i="44"/>
  <c r="Y128" i="45"/>
  <c r="V102" i="46"/>
  <c r="AF181" i="46"/>
  <c r="W6" i="47"/>
  <c r="AG7" i="47" s="1"/>
  <c r="AF128" i="43"/>
  <c r="X220" i="45"/>
  <c r="AF89" i="47"/>
  <c r="X233" i="48"/>
  <c r="Y272" i="48"/>
  <c r="Y272" i="49"/>
  <c r="AF220" i="49"/>
  <c r="AE141" i="40"/>
  <c r="N141" i="40" s="1"/>
  <c r="X12" i="44"/>
  <c r="AF141" i="46"/>
  <c r="X181" i="46"/>
  <c r="V259" i="47"/>
  <c r="AE207" i="47"/>
  <c r="N207" i="47" s="1"/>
  <c r="AF76" i="48"/>
  <c r="AE233" i="48"/>
  <c r="N233" i="48" s="1"/>
  <c r="X128" i="49"/>
  <c r="AF246" i="49"/>
  <c r="AE115" i="43"/>
  <c r="N115" i="43" s="1"/>
  <c r="V102" i="43"/>
  <c r="AF24" i="44"/>
  <c r="V141" i="45"/>
  <c r="V259" i="45"/>
  <c r="AE76" i="46"/>
  <c r="N76" i="46" s="1"/>
  <c r="Y207" i="47"/>
  <c r="Y207" i="49"/>
  <c r="AF76" i="40"/>
  <c r="AF89" i="40"/>
  <c r="AF102" i="40"/>
  <c r="AF115" i="40"/>
  <c r="AF128" i="40"/>
  <c r="AF141" i="40"/>
  <c r="AE76" i="40"/>
  <c r="N76" i="40" s="1"/>
  <c r="AE89" i="40"/>
  <c r="N89" i="40" s="1"/>
  <c r="AE115" i="40"/>
  <c r="N115" i="40" s="1"/>
  <c r="AE128" i="40"/>
  <c r="N128" i="40" s="1"/>
  <c r="W7" i="40"/>
  <c r="AE8" i="40" s="1"/>
  <c r="Y141" i="40"/>
  <c r="V220" i="43"/>
  <c r="X220" i="43"/>
  <c r="Y259" i="43"/>
  <c r="Y220" i="43"/>
  <c r="AF155" i="43"/>
  <c r="X7" i="44"/>
  <c r="AF8" i="44" s="1"/>
  <c r="D17" i="37" s="1"/>
  <c r="V272" i="44"/>
  <c r="X102" i="44"/>
  <c r="AE128" i="45"/>
  <c r="N128" i="45" s="1"/>
  <c r="X128" i="45"/>
  <c r="X233" i="45"/>
  <c r="Y102" i="45"/>
  <c r="AF246" i="45"/>
  <c r="V272" i="46"/>
  <c r="AE128" i="47"/>
  <c r="N128" i="47" s="1"/>
  <c r="V76" i="47"/>
  <c r="V272" i="47"/>
  <c r="V220" i="47"/>
  <c r="W142" i="47"/>
  <c r="AE233" i="47"/>
  <c r="N233" i="47" s="1"/>
  <c r="AF194" i="47"/>
  <c r="AF168" i="47"/>
  <c r="AE141" i="48"/>
  <c r="N141" i="48" s="1"/>
  <c r="AE272" i="48"/>
  <c r="N272" i="48" s="1"/>
  <c r="V63" i="48"/>
  <c r="V89" i="48"/>
  <c r="V233" i="48"/>
  <c r="W142" i="48"/>
  <c r="X207" i="48"/>
  <c r="X181" i="48"/>
  <c r="Y128" i="48"/>
  <c r="Y102" i="48"/>
  <c r="Y233" i="48"/>
  <c r="AE76" i="48"/>
  <c r="N76" i="48" s="1"/>
  <c r="AE168" i="48"/>
  <c r="N168" i="48" s="1"/>
  <c r="AE272" i="49"/>
  <c r="N272" i="49" s="1"/>
  <c r="V115" i="49"/>
  <c r="V89" i="49"/>
  <c r="V207" i="49"/>
  <c r="X102" i="49"/>
  <c r="X233" i="49"/>
  <c r="Y181" i="49"/>
  <c r="AE89" i="49"/>
  <c r="N89" i="49" s="1"/>
  <c r="V246" i="40"/>
  <c r="AF259" i="40"/>
  <c r="AF76" i="43"/>
  <c r="AE141" i="43"/>
  <c r="N141" i="43" s="1"/>
  <c r="X233" i="43"/>
  <c r="AE233" i="43"/>
  <c r="N233" i="43" s="1"/>
  <c r="AE102" i="44"/>
  <c r="N102" i="44" s="1"/>
  <c r="X141" i="44"/>
  <c r="AF63" i="45"/>
  <c r="AE272" i="46"/>
  <c r="N272" i="46" s="1"/>
  <c r="V141" i="46"/>
  <c r="V115" i="46"/>
  <c r="V220" i="46"/>
  <c r="V194" i="46"/>
  <c r="AF102" i="47"/>
  <c r="AF115" i="47"/>
  <c r="AF128" i="47"/>
  <c r="V194" i="47"/>
  <c r="AF102" i="48"/>
  <c r="AF259" i="48"/>
  <c r="V141" i="48"/>
  <c r="V207" i="48"/>
  <c r="V181" i="48"/>
  <c r="X102" i="48"/>
  <c r="AE63" i="48"/>
  <c r="N63" i="48" s="1"/>
  <c r="AF233" i="48"/>
  <c r="AF102" i="49"/>
  <c r="AF76" i="49"/>
  <c r="AF259" i="49"/>
  <c r="V141" i="49"/>
  <c r="V259" i="49"/>
  <c r="V233" i="49"/>
  <c r="V181" i="49"/>
  <c r="X63" i="49"/>
  <c r="X259" i="49"/>
  <c r="X207" i="49"/>
  <c r="Y128" i="49"/>
  <c r="Y76" i="49"/>
  <c r="Y220" i="49"/>
  <c r="Y168" i="49"/>
  <c r="AE220" i="49"/>
  <c r="N220" i="49" s="1"/>
  <c r="AE194" i="49"/>
  <c r="N194" i="49" s="1"/>
  <c r="X76" i="40"/>
  <c r="X102" i="40"/>
  <c r="Y272" i="40"/>
  <c r="AE259" i="40"/>
  <c r="N259" i="40" s="1"/>
  <c r="V207" i="40"/>
  <c r="AF89" i="43"/>
  <c r="AE272" i="43"/>
  <c r="N272" i="43" s="1"/>
  <c r="V141" i="43"/>
  <c r="V115" i="43"/>
  <c r="V246" i="43"/>
  <c r="X102" i="43"/>
  <c r="X63" i="43"/>
  <c r="X89" i="43"/>
  <c r="X246" i="43"/>
  <c r="Y76" i="43"/>
  <c r="Y246" i="43"/>
  <c r="Y76" i="40"/>
  <c r="X4" i="44"/>
  <c r="AF5" i="44" s="1"/>
  <c r="D18" i="37" s="1"/>
  <c r="AE115" i="44"/>
  <c r="N115" i="44" s="1"/>
  <c r="V272" i="45"/>
  <c r="X272" i="46"/>
  <c r="X207" i="47"/>
  <c r="Y89" i="47"/>
  <c r="AF220" i="47"/>
  <c r="AF128" i="48"/>
  <c r="AF141" i="48"/>
  <c r="V272" i="48"/>
  <c r="V155" i="48"/>
  <c r="W273" i="48"/>
  <c r="X128" i="48"/>
  <c r="X246" i="48"/>
  <c r="Y63" i="48"/>
  <c r="Y89" i="48"/>
  <c r="Y259" i="48"/>
  <c r="AF89" i="49"/>
  <c r="AF272" i="49"/>
  <c r="AE102" i="49"/>
  <c r="N102" i="49" s="1"/>
  <c r="V155" i="49"/>
  <c r="X141" i="49"/>
  <c r="X181" i="49"/>
  <c r="X155" i="49"/>
  <c r="Y102" i="49"/>
  <c r="Y194" i="49"/>
  <c r="AE63" i="49"/>
  <c r="N63" i="49" s="1"/>
  <c r="AE181" i="49"/>
  <c r="N181" i="49" s="1"/>
  <c r="X128" i="40"/>
  <c r="X141" i="40"/>
  <c r="X272" i="40"/>
  <c r="AE246" i="40"/>
  <c r="N246" i="40" s="1"/>
  <c r="AF233" i="40"/>
  <c r="AF102" i="43"/>
  <c r="AF115" i="43"/>
  <c r="AF272" i="43"/>
  <c r="V63" i="43"/>
  <c r="V259" i="43"/>
  <c r="X141" i="43"/>
  <c r="X115" i="43"/>
  <c r="Y128" i="43"/>
  <c r="AE63" i="43"/>
  <c r="N63" i="43" s="1"/>
  <c r="Y102" i="40"/>
  <c r="AE272" i="45"/>
  <c r="N272" i="45" s="1"/>
  <c r="V194" i="45"/>
  <c r="V168" i="45"/>
  <c r="Y141" i="45"/>
  <c r="Y207" i="45"/>
  <c r="X141" i="46"/>
  <c r="X115" i="46"/>
  <c r="X220" i="46"/>
  <c r="X194" i="46"/>
  <c r="Y89" i="46"/>
  <c r="Y259" i="46"/>
  <c r="X7" i="47"/>
  <c r="AH8" i="47" s="1"/>
  <c r="AE115" i="47"/>
  <c r="N115" i="47" s="1"/>
  <c r="X115" i="47"/>
  <c r="Y181" i="47"/>
  <c r="AE89" i="47"/>
  <c r="N89" i="47" s="1"/>
  <c r="AE181" i="47"/>
  <c r="N181" i="47" s="1"/>
  <c r="AF233" i="47"/>
  <c r="AF207" i="47"/>
  <c r="AF63" i="48"/>
  <c r="AF272" i="48"/>
  <c r="AE128" i="48"/>
  <c r="N128" i="48" s="1"/>
  <c r="V168" i="48"/>
  <c r="X15" i="48"/>
  <c r="X76" i="48"/>
  <c r="X272" i="48"/>
  <c r="X220" i="48"/>
  <c r="Y207" i="48"/>
  <c r="Y181" i="48"/>
  <c r="AE89" i="48"/>
  <c r="N89" i="48" s="1"/>
  <c r="AF115" i="49"/>
  <c r="AE128" i="49"/>
  <c r="N128" i="49" s="1"/>
  <c r="AE259" i="49"/>
  <c r="N259" i="49" s="1"/>
  <c r="V128" i="49"/>
  <c r="V220" i="49"/>
  <c r="W142" i="49"/>
  <c r="W11" i="49" s="1"/>
  <c r="X115" i="49"/>
  <c r="X246" i="49"/>
  <c r="AE246" i="49"/>
  <c r="N246" i="49" s="1"/>
  <c r="AF194" i="49"/>
  <c r="AF168" i="49"/>
  <c r="Y128" i="40"/>
  <c r="V141" i="40"/>
  <c r="AF272" i="40"/>
  <c r="V272" i="40"/>
  <c r="X259" i="40"/>
  <c r="AF246" i="40"/>
  <c r="Y246" i="40"/>
  <c r="AF141" i="43"/>
  <c r="AF259" i="43"/>
  <c r="V233" i="43"/>
  <c r="AF76" i="44"/>
  <c r="X272" i="45"/>
  <c r="AE76" i="45"/>
  <c r="N76" i="45" s="1"/>
  <c r="AE102" i="46"/>
  <c r="N102" i="46" s="1"/>
  <c r="Y181" i="46"/>
  <c r="AE89" i="46"/>
  <c r="N89" i="46" s="1"/>
  <c r="V141" i="47"/>
  <c r="AF181" i="47"/>
  <c r="AE102" i="48"/>
  <c r="N102" i="48" s="1"/>
  <c r="V102" i="48"/>
  <c r="V76" i="48"/>
  <c r="X115" i="48"/>
  <c r="X194" i="48"/>
  <c r="X168" i="48"/>
  <c r="Y141" i="48"/>
  <c r="Y115" i="48"/>
  <c r="Y76" i="48"/>
  <c r="AE207" i="48"/>
  <c r="N207" i="48" s="1"/>
  <c r="AE181" i="48"/>
  <c r="N181" i="48" s="1"/>
  <c r="AF181" i="48"/>
  <c r="AF141" i="49"/>
  <c r="Y141" i="49"/>
  <c r="AE207" i="49"/>
  <c r="N207" i="49" s="1"/>
  <c r="W6" i="40"/>
  <c r="AE7" i="40" s="1"/>
  <c r="X89" i="40"/>
  <c r="W7" i="43"/>
  <c r="AE8" i="43" s="1"/>
  <c r="AF63" i="43"/>
  <c r="AE259" i="43"/>
  <c r="N259" i="43" s="1"/>
  <c r="W142" i="43"/>
  <c r="X259" i="43"/>
  <c r="Y89" i="40"/>
  <c r="AF141" i="44"/>
  <c r="V76" i="44"/>
  <c r="X89" i="44"/>
  <c r="X272" i="44"/>
  <c r="X194" i="45"/>
  <c r="AE207" i="45"/>
  <c r="N207" i="45" s="1"/>
  <c r="W142" i="46"/>
  <c r="Y272" i="46"/>
  <c r="AF272" i="47"/>
  <c r="V115" i="47"/>
  <c r="V233" i="47"/>
  <c r="X272" i="47"/>
  <c r="X6" i="48"/>
  <c r="AH7" i="48" s="1"/>
  <c r="V128" i="48"/>
  <c r="V220" i="48"/>
  <c r="V194" i="48"/>
  <c r="X259" i="48"/>
  <c r="Y194" i="48"/>
  <c r="AE194" i="48"/>
  <c r="N194" i="48" s="1"/>
  <c r="AF168" i="48"/>
  <c r="W4" i="49"/>
  <c r="AG5" i="49" s="1"/>
  <c r="AF63" i="49"/>
  <c r="V272" i="49"/>
  <c r="V246" i="49"/>
  <c r="X76" i="49"/>
  <c r="X272" i="49"/>
  <c r="Y259" i="49"/>
  <c r="Y233" i="49"/>
  <c r="AE233" i="49"/>
  <c r="N233" i="49" s="1"/>
  <c r="V63" i="40"/>
  <c r="V128" i="40"/>
  <c r="X233" i="40"/>
  <c r="AE102" i="43"/>
  <c r="N102" i="43" s="1"/>
  <c r="V128" i="43"/>
  <c r="V89" i="43"/>
  <c r="X76" i="43"/>
  <c r="Y102" i="43"/>
  <c r="Y63" i="43"/>
  <c r="Y89" i="43"/>
  <c r="Y233" i="43"/>
  <c r="AF246" i="43"/>
  <c r="AF128" i="44"/>
  <c r="Y89" i="44"/>
  <c r="V115" i="45"/>
  <c r="Y246" i="45"/>
  <c r="AF76" i="47"/>
  <c r="W273" i="47"/>
  <c r="X102" i="47"/>
  <c r="X168" i="47"/>
  <c r="Y246" i="47"/>
  <c r="Y220" i="47"/>
  <c r="Y168" i="47"/>
  <c r="AE246" i="47"/>
  <c r="N246" i="47" s="1"/>
  <c r="AE220" i="47"/>
  <c r="N220" i="47" s="1"/>
  <c r="AE194" i="47"/>
  <c r="N194" i="47" s="1"/>
  <c r="AE168" i="47"/>
  <c r="N168" i="47" s="1"/>
  <c r="X141" i="48"/>
  <c r="V168" i="49"/>
  <c r="X194" i="49"/>
  <c r="X168" i="49"/>
  <c r="Y155" i="49"/>
  <c r="AE76" i="49"/>
  <c r="N76" i="49" s="1"/>
  <c r="AF155" i="49"/>
  <c r="AE272" i="40"/>
  <c r="N272" i="40" s="1"/>
  <c r="Y259" i="40"/>
  <c r="X246" i="40"/>
  <c r="Y233" i="40"/>
  <c r="V233" i="40"/>
  <c r="AE128" i="43"/>
  <c r="N128" i="43" s="1"/>
  <c r="V76" i="43"/>
  <c r="X128" i="43"/>
  <c r="Y141" i="43"/>
  <c r="Y115" i="43"/>
  <c r="Y63" i="40"/>
  <c r="AF115" i="44"/>
  <c r="V233" i="44"/>
  <c r="AF272" i="45"/>
  <c r="Y168" i="45"/>
  <c r="Y128" i="46"/>
  <c r="Y102" i="46"/>
  <c r="AE76" i="47"/>
  <c r="N76" i="47" s="1"/>
  <c r="AF89" i="48"/>
  <c r="AE115" i="48"/>
  <c r="N115" i="48" s="1"/>
  <c r="V115" i="48"/>
  <c r="V259" i="48"/>
  <c r="X63" i="48"/>
  <c r="X89" i="48"/>
  <c r="Y246" i="48"/>
  <c r="Y220" i="48"/>
  <c r="AE246" i="48"/>
  <c r="N246" i="48" s="1"/>
  <c r="AE220" i="48"/>
  <c r="N220" i="48" s="1"/>
  <c r="AF246" i="48"/>
  <c r="AF220" i="48"/>
  <c r="AF194" i="48"/>
  <c r="AE141" i="49"/>
  <c r="N141" i="49" s="1"/>
  <c r="V63" i="49"/>
  <c r="X89" i="49"/>
  <c r="Y89" i="49"/>
  <c r="Y246" i="49"/>
  <c r="AF233" i="49"/>
  <c r="AF207" i="49"/>
  <c r="AF181" i="49"/>
  <c r="AE168" i="45"/>
  <c r="N168" i="45" s="1"/>
  <c r="V155" i="43"/>
  <c r="W273" i="43"/>
  <c r="W11" i="43" s="1"/>
  <c r="X155" i="44"/>
  <c r="X220" i="44"/>
  <c r="W273" i="40"/>
  <c r="W142" i="40"/>
  <c r="Y155" i="44"/>
  <c r="AF89" i="44"/>
  <c r="AE233" i="44"/>
  <c r="N233" i="44" s="1"/>
  <c r="AF76" i="45"/>
  <c r="Y115" i="45"/>
  <c r="Y76" i="45"/>
  <c r="Y181" i="45"/>
  <c r="AE13" i="45"/>
  <c r="AE24" i="45" s="1"/>
  <c r="N24" i="45" s="1"/>
  <c r="AF24" i="45"/>
  <c r="AF102" i="46"/>
  <c r="AE128" i="46"/>
  <c r="N128" i="46" s="1"/>
  <c r="AE259" i="46"/>
  <c r="N259" i="46" s="1"/>
  <c r="Y115" i="46"/>
  <c r="Y207" i="46"/>
  <c r="AF141" i="47"/>
  <c r="V246" i="47"/>
  <c r="Y233" i="47"/>
  <c r="X26" i="48"/>
  <c r="Y26" i="48"/>
  <c r="AE89" i="43"/>
  <c r="N89" i="43" s="1"/>
  <c r="AF102" i="44"/>
  <c r="V246" i="44"/>
  <c r="W5" i="40"/>
  <c r="AE6" i="40" s="1"/>
  <c r="Y272" i="43"/>
  <c r="AF220" i="43"/>
  <c r="Y102" i="44"/>
  <c r="Y233" i="44"/>
  <c r="AE246" i="44"/>
  <c r="N246" i="44" s="1"/>
  <c r="AF128" i="45"/>
  <c r="AE141" i="45"/>
  <c r="N141" i="45" s="1"/>
  <c r="V89" i="45"/>
  <c r="X76" i="45"/>
  <c r="Y194" i="45"/>
  <c r="AF207" i="45"/>
  <c r="AF181" i="45"/>
  <c r="AF155" i="45"/>
  <c r="AF89" i="46"/>
  <c r="X76" i="46"/>
  <c r="AE246" i="46"/>
  <c r="N246" i="46" s="1"/>
  <c r="AE220" i="46"/>
  <c r="N220" i="46" s="1"/>
  <c r="AF207" i="46"/>
  <c r="AE141" i="47"/>
  <c r="N141" i="47" s="1"/>
  <c r="V168" i="47"/>
  <c r="X63" i="47"/>
  <c r="X89" i="47"/>
  <c r="V259" i="44"/>
  <c r="X115" i="44"/>
  <c r="X63" i="44"/>
  <c r="AF115" i="45"/>
  <c r="V181" i="45"/>
  <c r="X89" i="45"/>
  <c r="X168" i="45"/>
  <c r="AE181" i="45"/>
  <c r="N181" i="45" s="1"/>
  <c r="AE141" i="46"/>
  <c r="N141" i="46" s="1"/>
  <c r="V128" i="46"/>
  <c r="V207" i="46"/>
  <c r="Y141" i="46"/>
  <c r="Y233" i="46"/>
  <c r="AE233" i="46"/>
  <c r="N233" i="46" s="1"/>
  <c r="V89" i="47"/>
  <c r="X181" i="47"/>
  <c r="Y259" i="47"/>
  <c r="W274" i="48"/>
  <c r="AE141" i="44"/>
  <c r="N141" i="44" s="1"/>
  <c r="AE259" i="44"/>
  <c r="N259" i="44" s="1"/>
  <c r="V63" i="44"/>
  <c r="Y128" i="44"/>
  <c r="Y259" i="44"/>
  <c r="AF102" i="45"/>
  <c r="V63" i="45"/>
  <c r="X181" i="45"/>
  <c r="Y220" i="45"/>
  <c r="AE194" i="45"/>
  <c r="N194" i="45" s="1"/>
  <c r="AF194" i="45"/>
  <c r="AF233" i="46"/>
  <c r="AE272" i="47"/>
  <c r="N272" i="47" s="1"/>
  <c r="V181" i="47"/>
  <c r="AE76" i="43"/>
  <c r="N76" i="43" s="1"/>
  <c r="V102" i="44"/>
  <c r="V89" i="44"/>
  <c r="W142" i="44"/>
  <c r="X128" i="44"/>
  <c r="X259" i="44"/>
  <c r="X233" i="44"/>
  <c r="AF233" i="44"/>
  <c r="AF89" i="45"/>
  <c r="AF259" i="45"/>
  <c r="AE102" i="45"/>
  <c r="N102" i="45" s="1"/>
  <c r="V102" i="45"/>
  <c r="V233" i="45"/>
  <c r="V207" i="45"/>
  <c r="X63" i="45"/>
  <c r="AF259" i="46"/>
  <c r="V259" i="46"/>
  <c r="V233" i="46"/>
  <c r="X128" i="46"/>
  <c r="X207" i="46"/>
  <c r="AF246" i="46"/>
  <c r="V63" i="47"/>
  <c r="X76" i="47"/>
  <c r="Y13" i="48"/>
  <c r="X13" i="48"/>
  <c r="AF233" i="43"/>
  <c r="AF63" i="44"/>
  <c r="AF272" i="44"/>
  <c r="Y76" i="44"/>
  <c r="AE76" i="44"/>
  <c r="N76" i="44" s="1"/>
  <c r="V220" i="45"/>
  <c r="W273" i="45"/>
  <c r="X102" i="45"/>
  <c r="X259" i="45"/>
  <c r="X207" i="45"/>
  <c r="Y14" i="45"/>
  <c r="X14" i="45"/>
  <c r="Y259" i="45"/>
  <c r="AE89" i="45"/>
  <c r="N89" i="45" s="1"/>
  <c r="AE246" i="45"/>
  <c r="N246" i="45" s="1"/>
  <c r="AE220" i="45"/>
  <c r="N220" i="45" s="1"/>
  <c r="AF220" i="45"/>
  <c r="AF76" i="46"/>
  <c r="AE115" i="46"/>
  <c r="N115" i="46" s="1"/>
  <c r="V246" i="46"/>
  <c r="Y155" i="46"/>
  <c r="AE207" i="46"/>
  <c r="N207" i="46" s="1"/>
  <c r="AE181" i="46"/>
  <c r="N181" i="46" s="1"/>
  <c r="AF259" i="47"/>
  <c r="V207" i="47"/>
  <c r="X246" i="47"/>
  <c r="X220" i="47"/>
  <c r="X194" i="47"/>
  <c r="Y141" i="47"/>
  <c r="Y115" i="47"/>
  <c r="Y76" i="47"/>
  <c r="Y272" i="47"/>
  <c r="W4" i="40"/>
  <c r="AE5" i="40" s="1"/>
  <c r="W5" i="43"/>
  <c r="AE6" i="43" s="1"/>
  <c r="AF259" i="44"/>
  <c r="W273" i="44"/>
  <c r="X246" i="44"/>
  <c r="AF246" i="44"/>
  <c r="AE259" i="45"/>
  <c r="N259" i="45" s="1"/>
  <c r="V128" i="45"/>
  <c r="Y13" i="45"/>
  <c r="X13" i="45"/>
  <c r="AF233" i="45"/>
  <c r="X5" i="46"/>
  <c r="AH6" i="46" s="1"/>
  <c r="W5" i="46"/>
  <c r="AG6" i="46" s="1"/>
  <c r="AF128" i="46"/>
  <c r="W273" i="46"/>
  <c r="W274" i="46" s="1"/>
  <c r="X259" i="46"/>
  <c r="X233" i="46"/>
  <c r="Y76" i="46"/>
  <c r="AF63" i="47"/>
  <c r="AE259" i="47"/>
  <c r="N259" i="47" s="1"/>
  <c r="V128" i="47"/>
  <c r="W274" i="47"/>
  <c r="X128" i="47"/>
  <c r="Y194" i="47"/>
  <c r="AF273" i="47"/>
  <c r="V220" i="40"/>
  <c r="AE128" i="44"/>
  <c r="N128" i="44" s="1"/>
  <c r="V141" i="44"/>
  <c r="V115" i="44"/>
  <c r="X76" i="44"/>
  <c r="Y115" i="44"/>
  <c r="Y246" i="44"/>
  <c r="Y220" i="44"/>
  <c r="AE89" i="44"/>
  <c r="N89" i="44" s="1"/>
  <c r="V76" i="45"/>
  <c r="V246" i="45"/>
  <c r="X141" i="45"/>
  <c r="X246" i="45"/>
  <c r="V24" i="45"/>
  <c r="Y63" i="45"/>
  <c r="Y89" i="45"/>
  <c r="AF115" i="46"/>
  <c r="V76" i="46"/>
  <c r="X246" i="46"/>
  <c r="Y220" i="46"/>
  <c r="Y194" i="46"/>
  <c r="AE194" i="46"/>
  <c r="N194" i="46" s="1"/>
  <c r="AF220" i="46"/>
  <c r="AF194" i="46"/>
  <c r="AE102" i="47"/>
  <c r="N102" i="47" s="1"/>
  <c r="X259" i="47"/>
  <c r="Y128" i="47"/>
  <c r="X12" i="45"/>
  <c r="X6" i="46"/>
  <c r="AH7" i="46" s="1"/>
  <c r="W5" i="48"/>
  <c r="AG6" i="48" s="1"/>
  <c r="W4" i="47"/>
  <c r="AG5" i="47" s="1"/>
  <c r="W142" i="45"/>
  <c r="W7" i="48"/>
  <c r="AG8" i="48" s="1"/>
  <c r="D12" i="37"/>
  <c r="AF50" i="49"/>
  <c r="X143" i="45"/>
  <c r="X155" i="45" s="1"/>
  <c r="AF50" i="48"/>
  <c r="Y27" i="49"/>
  <c r="AF37" i="45"/>
  <c r="X157" i="44"/>
  <c r="X168" i="44" s="1"/>
  <c r="Y157" i="44"/>
  <c r="Y168" i="44" s="1"/>
  <c r="AE25" i="45"/>
  <c r="AE37" i="45" s="1"/>
  <c r="N37" i="45" s="1"/>
  <c r="AF50" i="46"/>
  <c r="V181" i="44"/>
  <c r="AE37" i="40"/>
  <c r="N37" i="40" s="1"/>
  <c r="X14" i="49"/>
  <c r="X40" i="40"/>
  <c r="Y40" i="40"/>
  <c r="AE63" i="40"/>
  <c r="N63" i="40" s="1"/>
  <c r="AE220" i="40"/>
  <c r="N220" i="40" s="1"/>
  <c r="AF220" i="40"/>
  <c r="Y220" i="40"/>
  <c r="Y207" i="40"/>
  <c r="X207" i="40"/>
  <c r="AF168" i="40"/>
  <c r="AF207" i="40"/>
  <c r="X220" i="40"/>
  <c r="AE233" i="40"/>
  <c r="N233" i="40" s="1"/>
  <c r="V207" i="43"/>
  <c r="V194" i="43"/>
  <c r="X50" i="43"/>
  <c r="X207" i="43"/>
  <c r="X194" i="43"/>
  <c r="X155" i="43"/>
  <c r="Y207" i="43"/>
  <c r="Y194" i="43"/>
  <c r="Y155" i="43"/>
  <c r="AE220" i="43"/>
  <c r="N220" i="43" s="1"/>
  <c r="AE194" i="43"/>
  <c r="N194" i="43" s="1"/>
  <c r="AE155" i="43"/>
  <c r="N155" i="43" s="1"/>
  <c r="AF207" i="43"/>
  <c r="AF194" i="43"/>
  <c r="V168" i="44"/>
  <c r="X24" i="44"/>
  <c r="X194" i="44"/>
  <c r="X181" i="44"/>
  <c r="V220" i="44"/>
  <c r="Y207" i="44"/>
  <c r="X207" i="44"/>
  <c r="V207" i="44"/>
  <c r="Y181" i="44"/>
  <c r="V155" i="44"/>
  <c r="AE220" i="44"/>
  <c r="N220" i="44" s="1"/>
  <c r="AF220" i="44"/>
  <c r="AF207" i="44"/>
  <c r="AF194" i="44"/>
  <c r="AE168" i="44"/>
  <c r="N168" i="44" s="1"/>
  <c r="X5" i="45"/>
  <c r="AH6" i="45" s="1"/>
  <c r="W5" i="45"/>
  <c r="AG6" i="45" s="1"/>
  <c r="X6" i="45"/>
  <c r="AH7" i="45" s="1"/>
  <c r="W6" i="45"/>
  <c r="AG7" i="45" s="1"/>
  <c r="X7" i="45"/>
  <c r="AH8" i="45" s="1"/>
  <c r="E17" i="37" s="1"/>
  <c r="W7" i="45"/>
  <c r="AG8" i="45" s="1"/>
  <c r="AE63" i="45"/>
  <c r="N63" i="45" s="1"/>
  <c r="AF63" i="46"/>
  <c r="AF37" i="46"/>
  <c r="V168" i="46"/>
  <c r="X168" i="46"/>
  <c r="Y168" i="46"/>
  <c r="V155" i="46"/>
  <c r="AE168" i="46"/>
  <c r="N168" i="46" s="1"/>
  <c r="AF168" i="46"/>
  <c r="AF155" i="46"/>
  <c r="AF274" i="46" s="1"/>
  <c r="AF37" i="47"/>
  <c r="AE26" i="47"/>
  <c r="AE37" i="47" s="1"/>
  <c r="N37" i="47" s="1"/>
  <c r="V155" i="47"/>
  <c r="V273" i="48"/>
  <c r="Y155" i="48"/>
  <c r="AF37" i="48"/>
  <c r="AF155" i="48"/>
  <c r="V273" i="49"/>
  <c r="AE24" i="49"/>
  <c r="N24" i="49" s="1"/>
  <c r="AF24" i="49"/>
  <c r="AE155" i="49"/>
  <c r="N155" i="49" s="1"/>
  <c r="N273" i="49" s="1"/>
  <c r="Y39" i="49"/>
  <c r="Y50" i="49" s="1"/>
  <c r="V50" i="49"/>
  <c r="X39" i="49"/>
  <c r="AE50" i="49"/>
  <c r="N50" i="49" s="1"/>
  <c r="X38" i="49"/>
  <c r="AE37" i="49"/>
  <c r="N37" i="49" s="1"/>
  <c r="V37" i="49"/>
  <c r="Y25" i="49"/>
  <c r="X25" i="49"/>
  <c r="X37" i="49" s="1"/>
  <c r="AF37" i="49"/>
  <c r="X12" i="49"/>
  <c r="V24" i="49"/>
  <c r="Y12" i="49"/>
  <c r="W3" i="49"/>
  <c r="AG4" i="49" s="1"/>
  <c r="X13" i="49"/>
  <c r="X155" i="48"/>
  <c r="AE155" i="48"/>
  <c r="N155" i="48" s="1"/>
  <c r="X40" i="48"/>
  <c r="V50" i="48"/>
  <c r="Y40" i="48"/>
  <c r="Y41" i="48"/>
  <c r="X41" i="48"/>
  <c r="AE50" i="48"/>
  <c r="N50" i="48" s="1"/>
  <c r="X42" i="48"/>
  <c r="X38" i="48"/>
  <c r="X28" i="48"/>
  <c r="Y28" i="48"/>
  <c r="AE37" i="48"/>
  <c r="N37" i="48" s="1"/>
  <c r="Y27" i="48"/>
  <c r="X27" i="48"/>
  <c r="W3" i="48"/>
  <c r="AG4" i="48" s="1"/>
  <c r="V37" i="48"/>
  <c r="X25" i="48"/>
  <c r="X37" i="48" s="1"/>
  <c r="Y12" i="48"/>
  <c r="V24" i="48"/>
  <c r="X12" i="48"/>
  <c r="Y14" i="48"/>
  <c r="X14" i="48"/>
  <c r="AE24" i="48"/>
  <c r="AF24" i="48"/>
  <c r="AF142" i="48" s="1"/>
  <c r="Y155" i="47"/>
  <c r="X155" i="47"/>
  <c r="AF155" i="47"/>
  <c r="AF274" i="47" s="1"/>
  <c r="AE155" i="47"/>
  <c r="N155" i="47" s="1"/>
  <c r="Y42" i="47"/>
  <c r="AE63" i="47"/>
  <c r="N63" i="47" s="1"/>
  <c r="X49" i="47"/>
  <c r="Y49" i="47"/>
  <c r="AE50" i="47"/>
  <c r="N50" i="47" s="1"/>
  <c r="X40" i="47"/>
  <c r="Y40" i="47" s="1"/>
  <c r="Y39" i="47"/>
  <c r="X39" i="47"/>
  <c r="V50" i="47"/>
  <c r="AF50" i="47"/>
  <c r="Y38" i="47"/>
  <c r="Y25" i="47"/>
  <c r="X25" i="47"/>
  <c r="V37" i="47"/>
  <c r="X26" i="47"/>
  <c r="Y26" i="47"/>
  <c r="X27" i="47"/>
  <c r="Y27" i="47"/>
  <c r="Y15" i="47"/>
  <c r="X15" i="47"/>
  <c r="Y13" i="47"/>
  <c r="X13" i="47"/>
  <c r="Y14" i="47"/>
  <c r="AF24" i="47"/>
  <c r="V24" i="47"/>
  <c r="X12" i="47"/>
  <c r="Y12" i="47"/>
  <c r="W3" i="47"/>
  <c r="AG4" i="47" s="1"/>
  <c r="AE12" i="47"/>
  <c r="X155" i="46"/>
  <c r="AE155" i="46"/>
  <c r="N155" i="46" s="1"/>
  <c r="X54" i="46"/>
  <c r="Y54" i="46"/>
  <c r="Y52" i="46"/>
  <c r="V63" i="46"/>
  <c r="X52" i="46"/>
  <c r="Y53" i="46"/>
  <c r="AE54" i="46"/>
  <c r="AE63" i="46" s="1"/>
  <c r="N63" i="46" s="1"/>
  <c r="X38" i="46"/>
  <c r="Y38" i="46"/>
  <c r="V50" i="46"/>
  <c r="X42" i="46"/>
  <c r="Y42" i="46"/>
  <c r="AE50" i="46"/>
  <c r="N50" i="46" s="1"/>
  <c r="Y39" i="46"/>
  <c r="X39" i="46"/>
  <c r="Y43" i="46"/>
  <c r="X43" i="46"/>
  <c r="Y40" i="46"/>
  <c r="X40" i="46"/>
  <c r="X41" i="46"/>
  <c r="Y41" i="46"/>
  <c r="X4" i="46" s="1"/>
  <c r="AH5" i="46" s="1"/>
  <c r="Y26" i="46"/>
  <c r="X26" i="46"/>
  <c r="X27" i="46"/>
  <c r="X37" i="46" s="1"/>
  <c r="Y27" i="46"/>
  <c r="V37" i="46"/>
  <c r="Y28" i="46"/>
  <c r="AE28" i="46"/>
  <c r="AE37" i="46" s="1"/>
  <c r="N37" i="46" s="1"/>
  <c r="Y25" i="46"/>
  <c r="AF24" i="46"/>
  <c r="W3" i="46"/>
  <c r="AG4" i="46" s="1"/>
  <c r="Y15" i="46"/>
  <c r="X13" i="46"/>
  <c r="Y13" i="46" s="1"/>
  <c r="V12" i="46"/>
  <c r="AE12" i="46"/>
  <c r="AE155" i="45"/>
  <c r="N155" i="45" s="1"/>
  <c r="Y144" i="45"/>
  <c r="Y155" i="45" s="1"/>
  <c r="V155" i="45"/>
  <c r="X42" i="45"/>
  <c r="Y42" i="45"/>
  <c r="Y41" i="45"/>
  <c r="X4" i="45" s="1"/>
  <c r="AH5" i="45" s="1"/>
  <c r="X40" i="45"/>
  <c r="Y40" i="45" s="1"/>
  <c r="X38" i="45"/>
  <c r="Y38" i="45"/>
  <c r="V50" i="45"/>
  <c r="AE39" i="45"/>
  <c r="AE50" i="45" s="1"/>
  <c r="N50" i="45" s="1"/>
  <c r="AF50" i="45"/>
  <c r="Y39" i="45"/>
  <c r="X27" i="45"/>
  <c r="Y27" i="45"/>
  <c r="Y30" i="45"/>
  <c r="X30" i="45"/>
  <c r="X26" i="45"/>
  <c r="Y26" i="45"/>
  <c r="X29" i="45"/>
  <c r="Y29" i="45"/>
  <c r="X25" i="45"/>
  <c r="Y25" i="45"/>
  <c r="V37" i="45"/>
  <c r="X28" i="45"/>
  <c r="Y28" i="45"/>
  <c r="W3" i="45"/>
  <c r="AG4" i="45" s="1"/>
  <c r="Y24" i="45"/>
  <c r="F12" i="37"/>
  <c r="E6" i="37" s="1"/>
  <c r="F6" i="37" s="1"/>
  <c r="AE207" i="43"/>
  <c r="N207" i="43" s="1"/>
  <c r="X171" i="43"/>
  <c r="Y171" i="43"/>
  <c r="Y172" i="43"/>
  <c r="X172" i="43"/>
  <c r="V181" i="43"/>
  <c r="X173" i="43"/>
  <c r="X169" i="43"/>
  <c r="AE181" i="43"/>
  <c r="N181" i="43" s="1"/>
  <c r="Y169" i="43"/>
  <c r="AF181" i="43"/>
  <c r="X156" i="43"/>
  <c r="AE168" i="43"/>
  <c r="N168" i="43" s="1"/>
  <c r="X158" i="43"/>
  <c r="Y158" i="43"/>
  <c r="Y168" i="43" s="1"/>
  <c r="V168" i="43"/>
  <c r="X157" i="43"/>
  <c r="AF168" i="43"/>
  <c r="AF50" i="43"/>
  <c r="V50" i="43"/>
  <c r="Y50" i="43"/>
  <c r="AE37" i="43"/>
  <c r="N37" i="43" s="1"/>
  <c r="AE50" i="43"/>
  <c r="N50" i="43" s="1"/>
  <c r="Y25" i="43"/>
  <c r="Y37" i="43" s="1"/>
  <c r="V37" i="43"/>
  <c r="X25" i="43"/>
  <c r="X37" i="43" s="1"/>
  <c r="AF37" i="43"/>
  <c r="AE24" i="43"/>
  <c r="N24" i="43" s="1"/>
  <c r="X14" i="43"/>
  <c r="X24" i="43" s="1"/>
  <c r="V24" i="43"/>
  <c r="Y14" i="43"/>
  <c r="W3" i="43"/>
  <c r="AE4" i="43" s="1"/>
  <c r="AF24" i="43"/>
  <c r="AE181" i="44"/>
  <c r="N181" i="44" s="1"/>
  <c r="AF181" i="44"/>
  <c r="AE207" i="44"/>
  <c r="N207" i="44" s="1"/>
  <c r="Y194" i="44"/>
  <c r="V194" i="44"/>
  <c r="AE194" i="44"/>
  <c r="N194" i="44" s="1"/>
  <c r="AF168" i="44"/>
  <c r="AE155" i="44"/>
  <c r="N155" i="44" s="1"/>
  <c r="AF155" i="44"/>
  <c r="AF50" i="44"/>
  <c r="AE63" i="44"/>
  <c r="N63" i="44" s="1"/>
  <c r="V50" i="44"/>
  <c r="X39" i="44"/>
  <c r="Y39" i="44" s="1"/>
  <c r="AE50" i="44"/>
  <c r="N50" i="44" s="1"/>
  <c r="Y30" i="44"/>
  <c r="X30" i="44"/>
  <c r="X25" i="44"/>
  <c r="Y25" i="44"/>
  <c r="V37" i="44"/>
  <c r="AE37" i="44"/>
  <c r="N37" i="44" s="1"/>
  <c r="W3" i="44"/>
  <c r="AE4" i="44" s="1"/>
  <c r="AF37" i="44"/>
  <c r="Y24" i="44"/>
  <c r="AE24" i="44"/>
  <c r="V24" i="44"/>
  <c r="AE207" i="40"/>
  <c r="N207" i="40" s="1"/>
  <c r="X182" i="40"/>
  <c r="V194" i="40"/>
  <c r="Y182" i="40"/>
  <c r="X184" i="40"/>
  <c r="Y184" i="40"/>
  <c r="Y187" i="40"/>
  <c r="X187" i="40"/>
  <c r="AE194" i="40"/>
  <c r="N194" i="40" s="1"/>
  <c r="AF194" i="40"/>
  <c r="AF181" i="40"/>
  <c r="X169" i="40"/>
  <c r="Y169" i="40" s="1"/>
  <c r="V181" i="40"/>
  <c r="AE181" i="40"/>
  <c r="N181" i="40" s="1"/>
  <c r="X171" i="40"/>
  <c r="Y171" i="40"/>
  <c r="Y174" i="40"/>
  <c r="X174" i="40"/>
  <c r="Y172" i="40"/>
  <c r="Y170" i="40"/>
  <c r="X173" i="40"/>
  <c r="X168" i="40"/>
  <c r="AE158" i="40"/>
  <c r="AE168" i="40" s="1"/>
  <c r="N168" i="40" s="1"/>
  <c r="V168" i="40"/>
  <c r="Y162" i="40"/>
  <c r="Y158" i="40"/>
  <c r="Y168" i="40" s="1"/>
  <c r="X144" i="40"/>
  <c r="AE155" i="40"/>
  <c r="N155" i="40" s="1"/>
  <c r="AF155" i="40"/>
  <c r="Y154" i="40"/>
  <c r="X154" i="40"/>
  <c r="V155" i="40"/>
  <c r="Y143" i="40"/>
  <c r="AE50" i="40"/>
  <c r="N50" i="40" s="1"/>
  <c r="X49" i="40"/>
  <c r="Y49" i="40"/>
  <c r="X39" i="40"/>
  <c r="Y39" i="40" s="1"/>
  <c r="X38" i="40"/>
  <c r="Y38" i="40"/>
  <c r="V50" i="40"/>
  <c r="AF50" i="40"/>
  <c r="X27" i="40"/>
  <c r="Y27" i="40"/>
  <c r="X31" i="40"/>
  <c r="Y31" i="40"/>
  <c r="X32" i="40"/>
  <c r="Y32" i="40"/>
  <c r="X34" i="40"/>
  <c r="Y34" i="40"/>
  <c r="V37" i="40"/>
  <c r="Y25" i="40"/>
  <c r="X25" i="40"/>
  <c r="AF37" i="40"/>
  <c r="W3" i="40"/>
  <c r="AE4" i="40" s="1"/>
  <c r="AE24" i="40"/>
  <c r="N24" i="40" s="1"/>
  <c r="X24" i="40"/>
  <c r="V24" i="40"/>
  <c r="Y12" i="40"/>
  <c r="Y13" i="40"/>
  <c r="AF24" i="40"/>
  <c r="Y14" i="40"/>
  <c r="D16" i="37"/>
  <c r="D15" i="37"/>
  <c r="W11" i="45" l="1"/>
  <c r="AF273" i="49"/>
  <c r="Y273" i="49"/>
  <c r="AF273" i="48"/>
  <c r="N273" i="45"/>
  <c r="Y37" i="48"/>
  <c r="W274" i="40"/>
  <c r="X273" i="49"/>
  <c r="AF142" i="45"/>
  <c r="Y273" i="47"/>
  <c r="N273" i="48"/>
  <c r="Y273" i="48"/>
  <c r="X273" i="48"/>
  <c r="Y37" i="49"/>
  <c r="AF274" i="49"/>
  <c r="AF274" i="48"/>
  <c r="AF273" i="46"/>
  <c r="W274" i="49"/>
  <c r="W274" i="43"/>
  <c r="W11" i="48"/>
  <c r="AE273" i="48"/>
  <c r="W11" i="47"/>
  <c r="X273" i="45"/>
  <c r="W274" i="44"/>
  <c r="Y273" i="46"/>
  <c r="Y50" i="48"/>
  <c r="AF273" i="45"/>
  <c r="V273" i="46"/>
  <c r="W11" i="46"/>
  <c r="X24" i="45"/>
  <c r="W274" i="45"/>
  <c r="AF274" i="45"/>
  <c r="W11" i="40"/>
  <c r="V273" i="44"/>
  <c r="X37" i="44"/>
  <c r="AF142" i="44"/>
  <c r="E16" i="37"/>
  <c r="F16" i="37" s="1"/>
  <c r="AF273" i="40"/>
  <c r="V273" i="45"/>
  <c r="N273" i="46"/>
  <c r="AE273" i="49"/>
  <c r="W11" i="44"/>
  <c r="Y273" i="45"/>
  <c r="V142" i="47"/>
  <c r="Y37" i="46"/>
  <c r="X273" i="46"/>
  <c r="X50" i="47"/>
  <c r="N273" i="47"/>
  <c r="V273" i="47"/>
  <c r="AF142" i="46"/>
  <c r="AF273" i="43"/>
  <c r="X63" i="46"/>
  <c r="E15" i="37"/>
  <c r="F15" i="37" s="1"/>
  <c r="N142" i="40"/>
  <c r="X155" i="40"/>
  <c r="X273" i="47"/>
  <c r="V142" i="49"/>
  <c r="V274" i="49" s="1"/>
  <c r="X273" i="44"/>
  <c r="AF274" i="44"/>
  <c r="AF142" i="40"/>
  <c r="X24" i="47"/>
  <c r="X142" i="43"/>
  <c r="V142" i="44"/>
  <c r="Y273" i="44"/>
  <c r="AF274" i="40"/>
  <c r="X37" i="40"/>
  <c r="Y37" i="40"/>
  <c r="AF142" i="49"/>
  <c r="AE142" i="49"/>
  <c r="Y194" i="40"/>
  <c r="N24" i="44"/>
  <c r="N142" i="44" s="1"/>
  <c r="AE142" i="44"/>
  <c r="AF142" i="43"/>
  <c r="N273" i="43"/>
  <c r="Y37" i="45"/>
  <c r="V142" i="45"/>
  <c r="Y63" i="46"/>
  <c r="AF142" i="47"/>
  <c r="N24" i="48"/>
  <c r="N142" i="48" s="1"/>
  <c r="N274" i="48" s="1"/>
  <c r="AE142" i="48"/>
  <c r="AE274" i="48" s="1"/>
  <c r="AE142" i="40"/>
  <c r="N142" i="49"/>
  <c r="N274" i="49" s="1"/>
  <c r="X50" i="49"/>
  <c r="X3" i="49"/>
  <c r="AH4" i="49" s="1"/>
  <c r="Y24" i="49"/>
  <c r="Y142" i="49" s="1"/>
  <c r="X24" i="49"/>
  <c r="X50" i="48"/>
  <c r="V142" i="48"/>
  <c r="V11" i="48" s="1"/>
  <c r="X24" i="48"/>
  <c r="X3" i="48"/>
  <c r="AH4" i="48" s="1"/>
  <c r="Y24" i="48"/>
  <c r="AE273" i="47"/>
  <c r="Y50" i="47"/>
  <c r="X37" i="47"/>
  <c r="Y37" i="47"/>
  <c r="AE24" i="47"/>
  <c r="N24" i="47" s="1"/>
  <c r="N142" i="47" s="1"/>
  <c r="N274" i="47" s="1"/>
  <c r="Y24" i="47"/>
  <c r="X3" i="47"/>
  <c r="AH4" i="47" s="1"/>
  <c r="AE273" i="46"/>
  <c r="E18" i="37"/>
  <c r="F18" i="37" s="1"/>
  <c r="Y50" i="46"/>
  <c r="X50" i="46"/>
  <c r="Y12" i="46"/>
  <c r="X12" i="46"/>
  <c r="X24" i="46" s="1"/>
  <c r="X142" i="46" s="1"/>
  <c r="V24" i="46"/>
  <c r="V142" i="46" s="1"/>
  <c r="AE24" i="46"/>
  <c r="N24" i="46" s="1"/>
  <c r="N142" i="46" s="1"/>
  <c r="N274" i="46" s="1"/>
  <c r="AE273" i="45"/>
  <c r="X3" i="45"/>
  <c r="AH4" i="45" s="1"/>
  <c r="X50" i="45"/>
  <c r="N142" i="45"/>
  <c r="N274" i="45" s="1"/>
  <c r="Y50" i="45"/>
  <c r="X37" i="45"/>
  <c r="X142" i="45" s="1"/>
  <c r="AE142" i="45"/>
  <c r="AE273" i="43"/>
  <c r="Y181" i="43"/>
  <c r="Y273" i="43" s="1"/>
  <c r="V273" i="43"/>
  <c r="X181" i="43"/>
  <c r="X168" i="43"/>
  <c r="AF274" i="43"/>
  <c r="AE142" i="43"/>
  <c r="N142" i="43"/>
  <c r="V142" i="43"/>
  <c r="Y24" i="43"/>
  <c r="Y142" i="43" s="1"/>
  <c r="X3" i="43"/>
  <c r="AF4" i="43" s="1"/>
  <c r="AF273" i="44"/>
  <c r="N273" i="44"/>
  <c r="AE273" i="44"/>
  <c r="X3" i="44"/>
  <c r="AF4" i="44" s="1"/>
  <c r="Y50" i="44"/>
  <c r="X50" i="44"/>
  <c r="Y37" i="44"/>
  <c r="X194" i="40"/>
  <c r="Y181" i="40"/>
  <c r="X181" i="40"/>
  <c r="N273" i="40"/>
  <c r="V273" i="40"/>
  <c r="AE273" i="40"/>
  <c r="Y155" i="40"/>
  <c r="Y50" i="40"/>
  <c r="X50" i="40"/>
  <c r="V142" i="40"/>
  <c r="X3" i="40"/>
  <c r="AF4" i="40" s="1"/>
  <c r="Y24" i="40"/>
  <c r="F17" i="37"/>
  <c r="Y142" i="48" l="1"/>
  <c r="V11" i="45"/>
  <c r="X273" i="40"/>
  <c r="AE274" i="49"/>
  <c r="V274" i="45"/>
  <c r="V11" i="47"/>
  <c r="V274" i="44"/>
  <c r="N274" i="40"/>
  <c r="V274" i="47"/>
  <c r="V11" i="44"/>
  <c r="X142" i="44"/>
  <c r="X11" i="44" s="1"/>
  <c r="Y142" i="44"/>
  <c r="Y11" i="44" s="1"/>
  <c r="Y142" i="45"/>
  <c r="Y11" i="45" s="1"/>
  <c r="X142" i="40"/>
  <c r="X11" i="40" s="1"/>
  <c r="X142" i="47"/>
  <c r="X274" i="47" s="1"/>
  <c r="X142" i="49"/>
  <c r="X11" i="49" s="1"/>
  <c r="V11" i="49"/>
  <c r="Y142" i="40"/>
  <c r="Y273" i="40"/>
  <c r="N274" i="43"/>
  <c r="AE274" i="43"/>
  <c r="AE274" i="44"/>
  <c r="N274" i="44"/>
  <c r="V274" i="43"/>
  <c r="V274" i="40"/>
  <c r="AE274" i="40"/>
  <c r="Y274" i="49"/>
  <c r="Y11" i="49"/>
  <c r="V274" i="48"/>
  <c r="X142" i="48"/>
  <c r="X11" i="48" s="1"/>
  <c r="Y274" i="48"/>
  <c r="Y11" i="48"/>
  <c r="Y142" i="47"/>
  <c r="Y274" i="47" s="1"/>
  <c r="AE142" i="47"/>
  <c r="AE274" i="47" s="1"/>
  <c r="AE142" i="46"/>
  <c r="AE274" i="46" s="1"/>
  <c r="V274" i="46"/>
  <c r="V11" i="46"/>
  <c r="X11" i="46"/>
  <c r="X274" i="46"/>
  <c r="Y24" i="46"/>
  <c r="Y142" i="46" s="1"/>
  <c r="X3" i="46"/>
  <c r="AH4" i="46" s="1"/>
  <c r="E13" i="37" s="1"/>
  <c r="E14" i="37" s="1"/>
  <c r="AE274" i="45"/>
  <c r="X11" i="45"/>
  <c r="X274" i="45"/>
  <c r="X273" i="43"/>
  <c r="X11" i="43" s="1"/>
  <c r="V11" i="43"/>
  <c r="Y11" i="43"/>
  <c r="Y274" i="43"/>
  <c r="D13" i="37"/>
  <c r="D14" i="37" s="1"/>
  <c r="V11" i="40"/>
  <c r="X274" i="49" l="1"/>
  <c r="Y274" i="45"/>
  <c r="X274" i="44"/>
  <c r="Y274" i="44"/>
  <c r="Y274" i="40"/>
  <c r="X274" i="40"/>
  <c r="X11" i="47"/>
  <c r="X274" i="48"/>
  <c r="Y11" i="47"/>
  <c r="X274" i="43"/>
  <c r="Y11" i="40"/>
  <c r="Y11" i="46"/>
  <c r="Y274" i="46"/>
  <c r="F13" i="37"/>
  <c r="E7" i="37" s="1"/>
  <c r="F7" i="37" s="1"/>
  <c r="F14" i="37" l="1"/>
  <c r="E8"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Utilisateur Windows</author>
    <author>Valerie Desprat</author>
  </authors>
  <commentList>
    <comment ref="Q10" authorId="0" shapeId="0" xr:uid="{00000000-0006-0000-02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 ref="Q200" authorId="1" shapeId="0" xr:uid="{00000000-0006-0000-0200-000002000000}">
      <text>
        <r>
          <rPr>
            <b/>
            <sz val="9"/>
            <color indexed="81"/>
            <rFont val="Tahoma"/>
            <family val="2"/>
          </rPr>
          <t>Valerie Desprat:</t>
        </r>
        <r>
          <rPr>
            <sz val="9"/>
            <color indexed="81"/>
            <rFont val="Tahoma"/>
            <family val="2"/>
          </rPr>
          <t xml:space="preserve">
les prof invités sont pris en charge par Lyon 2 je crois?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3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4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5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6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7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8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Utilisateur Windows</author>
  </authors>
  <commentList>
    <comment ref="Q10" authorId="0" shapeId="0" xr:uid="{00000000-0006-0000-0900-000001000000}">
      <text>
        <r>
          <rPr>
            <b/>
            <sz val="9"/>
            <color indexed="81"/>
            <rFont val="Tahoma"/>
            <family val="2"/>
          </rPr>
          <t>Utilisateur Windows:</t>
        </r>
        <r>
          <rPr>
            <sz val="9"/>
            <color indexed="81"/>
            <rFont val="Tahoma"/>
            <family val="2"/>
          </rPr>
          <t xml:space="preserve">
Non = non mutualisé
Mut = mutualisé mais non porté
Mut + ext = mutalisé et porté par un autre enseignement</t>
        </r>
      </text>
    </comment>
  </commentList>
</comments>
</file>

<file path=xl/sharedStrings.xml><?xml version="1.0" encoding="utf-8"?>
<sst xmlns="http://schemas.openxmlformats.org/spreadsheetml/2006/main" count="2275" uniqueCount="418">
  <si>
    <t>MASTER Science politique</t>
  </si>
  <si>
    <t>Budgété</t>
  </si>
  <si>
    <t>Maquette</t>
  </si>
  <si>
    <t>Ecart</t>
  </si>
  <si>
    <t>Effectifs prévisionnels</t>
  </si>
  <si>
    <t>Consigne d'utilisation du fichier :</t>
  </si>
  <si>
    <t>Heures d'enseignement (HETD)</t>
  </si>
  <si>
    <t>La maquette est fournie avec un seul onglet (M1-P1). Vous pouvez en ajouter autant que souhaité sachant qu'un onglet correspond à une année et un parcours.
Pour se faire, il suffit de dupliquer l'onglet existant (click droit sur l'onglet, puis sélectionner "déplacer ou copier", et cocher "créer une copie") et de le renommer (par exemple M1-P2).
Dans l'onglet nouvellement créé, pensez bien à sélectionner "M1" ou "M2" en cellule B3 afin que les heures soient comptabilisées correctement.</t>
  </si>
  <si>
    <t>H/E mention</t>
  </si>
  <si>
    <t>M1</t>
  </si>
  <si>
    <t>M2</t>
  </si>
  <si>
    <t>Total</t>
  </si>
  <si>
    <t>Inscriptions</t>
  </si>
  <si>
    <t>Enveloppe mention</t>
  </si>
  <si>
    <t>H/E enveloppe mention</t>
  </si>
  <si>
    <t>Enveloppe sur recettes d'activité</t>
  </si>
  <si>
    <t>Formation continue</t>
  </si>
  <si>
    <t>Apprentissage</t>
  </si>
  <si>
    <t>Recettes propres autres</t>
  </si>
  <si>
    <t>Enveloppe transversale estimative</t>
  </si>
  <si>
    <t>Demande de modification de la dotation à raison d'échanges d'heures</t>
  </si>
  <si>
    <t>(-)x heures</t>
  </si>
  <si>
    <r>
      <t xml:space="preserve">Justification </t>
    </r>
    <r>
      <rPr>
        <i/>
        <sz val="12"/>
        <rFont val="Calibri"/>
        <family val="2"/>
        <scheme val="minor"/>
      </rPr>
      <t>(précisez notamment la balance globale des heures échangées avec chacune des mentions) :</t>
    </r>
  </si>
  <si>
    <t>Groupes</t>
  </si>
  <si>
    <t>Heures</t>
  </si>
  <si>
    <t>Composante</t>
  </si>
  <si>
    <t>ASSP - Anthropologie, Sociologie, Sciences Politiques</t>
  </si>
  <si>
    <t>Mention</t>
  </si>
  <si>
    <t>P1</t>
  </si>
  <si>
    <t>Parcours</t>
  </si>
  <si>
    <t>Parcours Associations, Expertises et Métiers du politique</t>
  </si>
  <si>
    <t>Type (FI/FC/alternance)</t>
  </si>
  <si>
    <t>Mixte</t>
  </si>
  <si>
    <t>Inscrits</t>
  </si>
  <si>
    <t>UE</t>
  </si>
  <si>
    <t>Code Enseignement</t>
  </si>
  <si>
    <t>Enveloppe</t>
  </si>
  <si>
    <t>Libellé enseignement</t>
  </si>
  <si>
    <t>Section CNU de l'enseignement</t>
  </si>
  <si>
    <t>Obligatoire ou optionnel</t>
  </si>
  <si>
    <t>Nb choix</t>
  </si>
  <si>
    <t>type d'activité pédagogique</t>
  </si>
  <si>
    <t>Heures de formation pour l'étudiant.e</t>
  </si>
  <si>
    <t xml:space="preserve">Nb inscrits </t>
  </si>
  <si>
    <t>Capacité  groupe</t>
  </si>
  <si>
    <t>Portage extérieur</t>
  </si>
  <si>
    <t>Mention, parcours, établissement extérieur porteur</t>
  </si>
  <si>
    <t>Nb de groupes</t>
  </si>
  <si>
    <t xml:space="preserve">Nb d'heures effectives enseigement pédagogique </t>
  </si>
  <si>
    <t>Nb d'heures de suivi</t>
  </si>
  <si>
    <t>Total heures effectives</t>
  </si>
  <si>
    <t>Total HETD</t>
  </si>
  <si>
    <t>Commentaires et mode de calcul des heures de suivi</t>
  </si>
  <si>
    <t>Compétences</t>
  </si>
  <si>
    <t>Blocs de connaissance et de compétence</t>
  </si>
  <si>
    <t xml:space="preserve">Nb d'heures étudiant proratisé </t>
  </si>
  <si>
    <t>Nb d'heures tous apprenants</t>
  </si>
  <si>
    <t>Numéro</t>
  </si>
  <si>
    <t>Nom</t>
  </si>
  <si>
    <t>ECTS</t>
  </si>
  <si>
    <t>Type</t>
  </si>
  <si>
    <t>Semestre 1</t>
  </si>
  <si>
    <t>UE1.1</t>
  </si>
  <si>
    <t>Cours fondamentaux</t>
  </si>
  <si>
    <t>Obligatoire</t>
  </si>
  <si>
    <t>EP1.1A</t>
  </si>
  <si>
    <t>M - Mention</t>
  </si>
  <si>
    <t>Sociologie des institutions</t>
  </si>
  <si>
    <t>CM</t>
  </si>
  <si>
    <t>Mut</t>
  </si>
  <si>
    <t>EP1.1B</t>
  </si>
  <si>
    <t>TD</t>
  </si>
  <si>
    <t>EP1.1C</t>
  </si>
  <si>
    <t>Politiques publiques et gouvernement des sociétés</t>
  </si>
  <si>
    <t>EP1.1D</t>
  </si>
  <si>
    <t>Construction des problèmes publics</t>
  </si>
  <si>
    <t>Mut+ext</t>
  </si>
  <si>
    <t>UE1.2</t>
  </si>
  <si>
    <t>Cours d'approfondissement et de préspécialisation</t>
  </si>
  <si>
    <t>EP1.2A</t>
  </si>
  <si>
    <t>Public Factory</t>
  </si>
  <si>
    <t>Option</t>
  </si>
  <si>
    <t>IEP de Lyon</t>
  </si>
  <si>
    <t>EP1.2B</t>
  </si>
  <si>
    <t>Formes de la représentation et de la participation</t>
  </si>
  <si>
    <t>Travail, syndicalisme et politique</t>
  </si>
  <si>
    <t>Sociologie des intellectuels</t>
  </si>
  <si>
    <t>Enjeux politiques par aire géographique</t>
  </si>
  <si>
    <t>Politiques des organisations internationales</t>
  </si>
  <si>
    <t>Cours du professeur invité</t>
  </si>
  <si>
    <t>Sociologie des groupes d'intérêt</t>
  </si>
  <si>
    <t>Evaluation des politiques publiques</t>
  </si>
  <si>
    <t>Ecologie et politique</t>
  </si>
  <si>
    <t>Européanisation de l'action publique</t>
  </si>
  <si>
    <t>UE1.3</t>
  </si>
  <si>
    <t>Outils. Méthodes et langues</t>
  </si>
  <si>
    <t>EP1.4A</t>
  </si>
  <si>
    <t>Projet professionnel</t>
  </si>
  <si>
    <t>EP1.4B</t>
  </si>
  <si>
    <t>Préparation au mémoire</t>
  </si>
  <si>
    <t>EP1.4C</t>
  </si>
  <si>
    <t>Anglais</t>
  </si>
  <si>
    <t>UE1.4</t>
  </si>
  <si>
    <t>Nom de l'UE 1.4</t>
  </si>
  <si>
    <t>UE1.5</t>
  </si>
  <si>
    <t>Nom de l'UE 1.5</t>
  </si>
  <si>
    <t>EP1.5A</t>
  </si>
  <si>
    <t>UE1.6</t>
  </si>
  <si>
    <t>Nom de l'UE 1.6</t>
  </si>
  <si>
    <t>EP1.6A</t>
  </si>
  <si>
    <t>UE1.7</t>
  </si>
  <si>
    <t>Nom de l'UE 1.7</t>
  </si>
  <si>
    <t>EP1.7A</t>
  </si>
  <si>
    <t>UE1.8</t>
  </si>
  <si>
    <t>Nom de l'UE 1.8</t>
  </si>
  <si>
    <t>EP1.8A</t>
  </si>
  <si>
    <t>UE1.9</t>
  </si>
  <si>
    <t>Nom de l'UE 1.9</t>
  </si>
  <si>
    <t>EP1.9A</t>
  </si>
  <si>
    <t>UE1.10</t>
  </si>
  <si>
    <t>Nom de l'UE 1.10</t>
  </si>
  <si>
    <t>EP1.10A</t>
  </si>
  <si>
    <t>Semestre 2</t>
  </si>
  <si>
    <t>UE2.1</t>
  </si>
  <si>
    <t xml:space="preserve">Stage </t>
  </si>
  <si>
    <t>Optionnelle</t>
  </si>
  <si>
    <t>EP2.1A</t>
  </si>
  <si>
    <t>Stage/mémoire de stage</t>
  </si>
  <si>
    <t>MEMSUIV</t>
  </si>
  <si>
    <t>Les étudiants se répartiront entre l'UE stage, l'UE recherche et l'UE approfindissement (dans les trois parcours). On a fait une estimation du nombre d'étudiants par UE mais c'est approximatif</t>
  </si>
  <si>
    <t>EP2.1B</t>
  </si>
  <si>
    <t>Retour de stage</t>
  </si>
  <si>
    <t>UE2.2</t>
  </si>
  <si>
    <t>Mémoire de recherche</t>
  </si>
  <si>
    <t>EP2.2A</t>
  </si>
  <si>
    <t>EP2.2B</t>
  </si>
  <si>
    <t>Atelier de suivi de mémoire</t>
  </si>
  <si>
    <t> </t>
  </si>
  <si>
    <t>EP2.2C</t>
  </si>
  <si>
    <t>Traiter les données de terrain</t>
  </si>
  <si>
    <t>EP2.2D</t>
  </si>
  <si>
    <t>Immigration et minorités ethniques</t>
  </si>
  <si>
    <t>Genre et mouvements sociaux</t>
  </si>
  <si>
    <t>Usages sociaux du droit</t>
  </si>
  <si>
    <t>Politique urbaine/politique locale</t>
  </si>
  <si>
    <t>Cours professeur invité (sous réserve d'ouverture)</t>
  </si>
  <si>
    <t>UE2.3</t>
  </si>
  <si>
    <t xml:space="preserve"> Approfondissement en science politique</t>
  </si>
  <si>
    <t>EP2.3A</t>
  </si>
  <si>
    <t>Projet collectif tutoré</t>
  </si>
  <si>
    <t>PROJTD</t>
  </si>
  <si>
    <t>EP2.3B</t>
  </si>
  <si>
    <t>EP uniquement accessible aux étudiants ayant suivi l'EP Public Factory au S1</t>
  </si>
  <si>
    <t>UE2.4</t>
  </si>
  <si>
    <t>UE2.5</t>
  </si>
  <si>
    <t>UE2.6</t>
  </si>
  <si>
    <t>UE2.7</t>
  </si>
  <si>
    <t>Nom de l'UE 2.7</t>
  </si>
  <si>
    <t>EP2.7A</t>
  </si>
  <si>
    <t>UE2.8</t>
  </si>
  <si>
    <t>Nom de l'UE 2.8</t>
  </si>
  <si>
    <t>EP2.8A</t>
  </si>
  <si>
    <t>UE2.9</t>
  </si>
  <si>
    <t>Nom de l'UE 2.9</t>
  </si>
  <si>
    <t>EP2.9A</t>
  </si>
  <si>
    <t>UE2.10</t>
  </si>
  <si>
    <t>Nom de l'UE 2.10</t>
  </si>
  <si>
    <t>EP2.10A</t>
  </si>
  <si>
    <t>P2</t>
  </si>
  <si>
    <t>M1 Politique internationale et analyse des transitions</t>
  </si>
  <si>
    <t xml:space="preserve"> Cours fondamentaux</t>
  </si>
  <si>
    <t xml:space="preserve">Politique internationale et comparée </t>
  </si>
  <si>
    <t>Politique internationale et comparée</t>
  </si>
  <si>
    <t>Non</t>
  </si>
  <si>
    <t>EP1.2.B</t>
  </si>
  <si>
    <t>Stage</t>
  </si>
  <si>
    <t>STSUIV</t>
  </si>
  <si>
    <t>P3</t>
  </si>
  <si>
    <t>M1 Parcours Enquête et analyse des processus politiques</t>
  </si>
  <si>
    <t>MUT+EXT P1</t>
  </si>
  <si>
    <t>MUT+EXT P2</t>
  </si>
  <si>
    <t>Sociologie des groupes d'interet</t>
  </si>
  <si>
    <t>Atelier de suivi de mémoires</t>
  </si>
  <si>
    <t>Cet EP est porté par le parcours EAPP mais nous prévoyons deux TD</t>
  </si>
  <si>
    <t>Stage de terrain</t>
  </si>
  <si>
    <t xml:space="preserve">Obligatoire </t>
  </si>
  <si>
    <t>Un séminaire de 15h + 5 jours d'enquêtes (45h)</t>
  </si>
  <si>
    <t>EP2.2E</t>
  </si>
  <si>
    <t>Nom de l'UE 2.6</t>
  </si>
  <si>
    <t>EP2.6A</t>
  </si>
  <si>
    <t>EP2.6B</t>
  </si>
  <si>
    <t>EP2.6C</t>
  </si>
  <si>
    <t>EP2.6D</t>
  </si>
  <si>
    <t>Métiers du politique</t>
  </si>
  <si>
    <t>Enseignements fondamentaux</t>
  </si>
  <si>
    <t>Sociologie du travail politique</t>
  </si>
  <si>
    <t>Expertise et action publique</t>
  </si>
  <si>
    <t>Démocratie participative et concertations</t>
  </si>
  <si>
    <t>Production et usages des idées politiques</t>
  </si>
  <si>
    <t>Enseignements complémentaires</t>
  </si>
  <si>
    <t>Communication publique et politique</t>
  </si>
  <si>
    <t>Procédures parlementaires et jeux interministériels</t>
  </si>
  <si>
    <t>PRO</t>
  </si>
  <si>
    <t>EP1.2C</t>
  </si>
  <si>
    <t>Pratique du Gouvernement local</t>
  </si>
  <si>
    <t>EP1.2D</t>
  </si>
  <si>
    <t>Gouvernance du développement territorial</t>
  </si>
  <si>
    <t>EP1.2E</t>
  </si>
  <si>
    <t>Réglementation et pratiques des affaires publiques</t>
  </si>
  <si>
    <t>EP1.2F</t>
  </si>
  <si>
    <t>Découverte des lieux de la décision politique</t>
  </si>
  <si>
    <t>Outils de professionnalisation</t>
  </si>
  <si>
    <t>EP1.3A</t>
  </si>
  <si>
    <t>Ecrire et concevoir un discours</t>
  </si>
  <si>
    <t>EP1.3B</t>
  </si>
  <si>
    <t>Communication numérique</t>
  </si>
  <si>
    <t>EP1.3C</t>
  </si>
  <si>
    <t>Policy brief / Notes politiques</t>
  </si>
  <si>
    <t>EP1.3D</t>
  </si>
  <si>
    <t>Préparation au stage et au recherche </t>
  </si>
  <si>
    <t>Réalisation du mémoire</t>
  </si>
  <si>
    <t>Mémoire de stage</t>
  </si>
  <si>
    <t>Nom de l'UE 2.2</t>
  </si>
  <si>
    <t>Nom de l'UE 2.3</t>
  </si>
  <si>
    <t>EP2.3C</t>
  </si>
  <si>
    <t>EP2.3D</t>
  </si>
  <si>
    <t>Nom de l'UE 2.4</t>
  </si>
  <si>
    <t>EP2.4A</t>
  </si>
  <si>
    <t>EP2.4B</t>
  </si>
  <si>
    <t>EP2.4C</t>
  </si>
  <si>
    <t>EP2.4D</t>
  </si>
  <si>
    <t>Nom de l'UE 2.5</t>
  </si>
  <si>
    <t>EP2.5A</t>
  </si>
  <si>
    <t>EP2.5B</t>
  </si>
  <si>
    <t>EP2.5C</t>
  </si>
  <si>
    <t>EP2.5D</t>
  </si>
  <si>
    <t>Etudes et expertises politiques</t>
  </si>
  <si>
    <t>Séminaires thématiques</t>
  </si>
  <si>
    <t>Sociologie politique des opinions</t>
  </si>
  <si>
    <t>Ce parcours n"ouvrira pas à la rentrée 2022, mais ouvrira à la rentrée 2023</t>
  </si>
  <si>
    <t>Ce parcours n"ouvrira pas à la rentrée 2022, mais ouvrira à la rentrée 2024</t>
  </si>
  <si>
    <t>Ce parcours n"ouvrira pas à la rentrée 2022, mais ouvrira à la rentrée 2025</t>
  </si>
  <si>
    <t>Ce parcours n"ouvrira pas à la rentrée 2022, mais ouvrira à la rentrée 2026</t>
  </si>
  <si>
    <t>Sociologie politique du travail</t>
  </si>
  <si>
    <t>Ce parcours n"ouvrira pas à la rentrée 2022, mais ouvrira à la rentrée 2027</t>
  </si>
  <si>
    <t>Spécialités</t>
  </si>
  <si>
    <t>Conduire une enquête - principes et méthodes</t>
  </si>
  <si>
    <r>
      <t>Construction et traitement statistique d'un questionnaire</t>
    </r>
    <r>
      <rPr>
        <sz val="12"/>
        <color rgb="FF000000"/>
        <rFont val="WordVisiCarriageReturn_MSFontSe"/>
        <charset val="1"/>
      </rPr>
      <t> </t>
    </r>
  </si>
  <si>
    <r>
      <t>Logiciels de traitement de données</t>
    </r>
    <r>
      <rPr>
        <sz val="12"/>
        <color rgb="FF000000"/>
        <rFont val="WordVisiCarriageReturn_MSFontSe"/>
        <charset val="1"/>
      </rPr>
      <t> </t>
    </r>
  </si>
  <si>
    <t>Collecte et traitement des données massives internet </t>
  </si>
  <si>
    <t>Ingénierie d’enquête</t>
  </si>
  <si>
    <r>
      <t>Finances publiques et réglementation des marchés publics </t>
    </r>
    <r>
      <rPr>
        <sz val="12"/>
        <color rgb="FF000000"/>
        <rFont val="WordVisiCarriageReturn_MSFontSe"/>
        <charset val="1"/>
      </rPr>
      <t> </t>
    </r>
  </si>
  <si>
    <r>
      <t>Monter et répondre à un appel à projet </t>
    </r>
    <r>
      <rPr>
        <sz val="12"/>
        <color rgb="FF000000"/>
        <rFont val="WordVisiCarriageReturn_MSFontSe"/>
        <charset val="1"/>
      </rPr>
      <t> </t>
    </r>
  </si>
  <si>
    <r>
      <t>Etablir un diagnostic territorial</t>
    </r>
    <r>
      <rPr>
        <sz val="12"/>
        <color rgb="FF000000"/>
        <rFont val="WordVisiCarriageReturn_MSFontSe"/>
        <charset val="1"/>
      </rPr>
      <t> </t>
    </r>
  </si>
  <si>
    <t>EP1.3E</t>
  </si>
  <si>
    <t>Projet collectif </t>
  </si>
  <si>
    <t>EP1.3F</t>
  </si>
  <si>
    <t>Contrôle des comptes de campagne</t>
  </si>
  <si>
    <t>Ce parcours n"ouvrira pas à la rentrée 2022, mais ouvrira à la rentrée 2028</t>
  </si>
  <si>
    <t>La recherche hors monde académique</t>
  </si>
  <si>
    <r>
      <t>Aspects juridiques et déontologiques de l’enquête </t>
    </r>
    <r>
      <rPr>
        <sz val="12"/>
        <color rgb="FF000000"/>
        <rFont val="WordVisiCarriageReturn_MSFontSe"/>
        <charset val="1"/>
      </rPr>
      <t> </t>
    </r>
  </si>
  <si>
    <t>EP1.4D</t>
  </si>
  <si>
    <t>Préparation au stage et au mémoire </t>
  </si>
  <si>
    <t>Préparation et réalisation du mémoire</t>
  </si>
  <si>
    <t>Mémoire de stage</t>
  </si>
  <si>
    <t>Associations et acteurs publics</t>
  </si>
  <si>
    <t>Enjeux contemporains du monde associatif</t>
  </si>
  <si>
    <t>04</t>
  </si>
  <si>
    <t>M2 science politique, parcours EAPP</t>
  </si>
  <si>
    <t>Compétences professionnelles du secteur associatif 1</t>
  </si>
  <si>
    <t>Mécénat et levée de fonds</t>
  </si>
  <si>
    <t>Enjeux culturels dans la relation d'aide</t>
  </si>
  <si>
    <t>Montage de projet associatif</t>
  </si>
  <si>
    <t>Compétences professionnelles du secteur associatif 2</t>
  </si>
  <si>
    <t>Droit des associations</t>
  </si>
  <si>
    <t>Communication des associations</t>
  </si>
  <si>
    <t>Gestion des associations</t>
  </si>
  <si>
    <t>EP2.1E</t>
  </si>
  <si>
    <t>P4</t>
  </si>
  <si>
    <t>Politique internationale et analyse des transitions</t>
  </si>
  <si>
    <t>Le vote : dispositifs, pratiques et circulations</t>
  </si>
  <si>
    <t>Transformation et sortie des conflits contemporains</t>
  </si>
  <si>
    <t>Les processus de démocratisation</t>
  </si>
  <si>
    <t>Enjeux migratoires</t>
  </si>
  <si>
    <t xml:space="preserve"> Enseignements complémentaires</t>
  </si>
  <si>
    <t>Justice internationale et transition politique</t>
  </si>
  <si>
    <t>Missions d'assistance et d'observation électorale</t>
  </si>
  <si>
    <t>Enjeux et pratiques du développement</t>
  </si>
  <si>
    <t>Enjeux et réformes de sécurité</t>
  </si>
  <si>
    <t>Exercice de simulation</t>
  </si>
  <si>
    <t>Conférences : Professionnels de la Démocratisation</t>
  </si>
  <si>
    <t>Gestion de projets internationaux</t>
  </si>
  <si>
    <t>Cet enseignement est hebergé et se déroule à la Cité de la Solidarité Internationale à Annemasse, à des fins de professionalisation et d'ouverture, sur 3 jours. L'université prend en charge les frais d'hébergement, sur place, des étudiant.es concerné.es.</t>
  </si>
  <si>
    <t>Nom de l'UE 1.4 "Compétences professionnelles des métiers des études"</t>
  </si>
  <si>
    <t>Réaisation du mémoire</t>
  </si>
  <si>
    <t>EP2.1C</t>
  </si>
  <si>
    <t>P5</t>
  </si>
  <si>
    <t>Enquêtes et analyse des processus politiques</t>
  </si>
  <si>
    <t>Epistémologie des sciences sociales</t>
  </si>
  <si>
    <t>Séminaire de suivi des mémoires</t>
  </si>
  <si>
    <t>Analyse des matériaux empiriques</t>
  </si>
  <si>
    <t>Espace social et rapports au politique</t>
  </si>
  <si>
    <t>Parcours Expertises et études politiques</t>
  </si>
  <si>
    <t>Parcours Métiers du politique</t>
  </si>
  <si>
    <t>Parcours PIAT</t>
  </si>
  <si>
    <t>Organisation d'une journée d'études</t>
  </si>
  <si>
    <t>Les métiers de la recherche académique</t>
  </si>
  <si>
    <t>Suivi de séminaires de recherche</t>
  </si>
  <si>
    <t>Laboratoire Triangle</t>
  </si>
  <si>
    <t>Nom de l'UE 2.1</t>
  </si>
  <si>
    <t>Types d'enseignements</t>
  </si>
  <si>
    <t>Liste des composantes</t>
  </si>
  <si>
    <t>Liste des enveloppes</t>
  </si>
  <si>
    <t>Sections CNU</t>
  </si>
  <si>
    <t>Capacités</t>
  </si>
  <si>
    <t>Heures effectives</t>
  </si>
  <si>
    <t>HETD</t>
  </si>
  <si>
    <t>Cours magistral</t>
  </si>
  <si>
    <t>--</t>
  </si>
  <si>
    <t>A définir dans les commentaires</t>
  </si>
  <si>
    <t>Travaux dirigés</t>
  </si>
  <si>
    <t>FJVD - Faculté de Droit Julie-Victoire Daubié</t>
  </si>
  <si>
    <t>TR - Transversale</t>
  </si>
  <si>
    <t>01</t>
  </si>
  <si>
    <t xml:space="preserve">Droit privé et sciences criminelles </t>
  </si>
  <si>
    <t>Travaux pratiques</t>
  </si>
  <si>
    <t>TP</t>
  </si>
  <si>
    <t>ICOM - Institut de la Communication</t>
  </si>
  <si>
    <t>RFC - Recettes de FC</t>
  </si>
  <si>
    <t>02</t>
  </si>
  <si>
    <t xml:space="preserve">Droit public </t>
  </si>
  <si>
    <t>Enseignements transversaux</t>
  </si>
  <si>
    <t>TR</t>
  </si>
  <si>
    <t>IETL - Institut d'Etudes du Travail de Lyon</t>
  </si>
  <si>
    <t>RA - Recettes d'apprentissage</t>
  </si>
  <si>
    <t>03</t>
  </si>
  <si>
    <t xml:space="preserve">Histoire du droit et des institutions </t>
  </si>
  <si>
    <t>Stage (suivi)</t>
  </si>
  <si>
    <t>ISPEF - Institut des Sciences et Pratiques d'Education de la Formation</t>
  </si>
  <si>
    <t>RP - Recettes propres autres</t>
  </si>
  <si>
    <t xml:space="preserve">Science politique </t>
  </si>
  <si>
    <t>Stage (TD)</t>
  </si>
  <si>
    <t>STTD</t>
  </si>
  <si>
    <t>IUT - Institut Universitaire de Technologie Lumière</t>
  </si>
  <si>
    <t>05</t>
  </si>
  <si>
    <t xml:space="preserve">Sciences économiques </t>
  </si>
  <si>
    <t>Stage (CM)</t>
  </si>
  <si>
    <t>STCM</t>
  </si>
  <si>
    <t>LANG - Langues</t>
  </si>
  <si>
    <t>06</t>
  </si>
  <si>
    <t xml:space="preserve">Sciences de gestion et du management </t>
  </si>
  <si>
    <t>Alternance (suivi)</t>
  </si>
  <si>
    <t>ALTSUIV</t>
  </si>
  <si>
    <t>LESLA - Lettres, Sciences du Langage et Arts</t>
  </si>
  <si>
    <t>07</t>
  </si>
  <si>
    <t xml:space="preserve">Sciences du langage </t>
  </si>
  <si>
    <t>Alternance (TD)</t>
  </si>
  <si>
    <t>ALTTD</t>
  </si>
  <si>
    <t>PSYCHO - Institut de psychologie</t>
  </si>
  <si>
    <t>08</t>
  </si>
  <si>
    <t xml:space="preserve">Langues et littératures anciennes </t>
  </si>
  <si>
    <t>Alternance (CM)</t>
  </si>
  <si>
    <t>ALTCM</t>
  </si>
  <si>
    <t>SEG - Sciences Economiques et de Gestion</t>
  </si>
  <si>
    <t>09</t>
  </si>
  <si>
    <t xml:space="preserve">Langue et littérature française </t>
  </si>
  <si>
    <t>Formation continue (suivi)</t>
  </si>
  <si>
    <t>FCSUIV</t>
  </si>
  <si>
    <t>TT - Temps et Territoires</t>
  </si>
  <si>
    <t xml:space="preserve">Littératures comparées </t>
  </si>
  <si>
    <t>Projet (suivi)</t>
  </si>
  <si>
    <t>PROJSUIV</t>
  </si>
  <si>
    <t xml:space="preserve">Études anglophones </t>
  </si>
  <si>
    <t>Projet (TD)</t>
  </si>
  <si>
    <t xml:space="preserve">Études germaniques et scandinaves </t>
  </si>
  <si>
    <t>Projet (CM)</t>
  </si>
  <si>
    <t>PROJCM</t>
  </si>
  <si>
    <t xml:space="preserve">Études slaves et baltes </t>
  </si>
  <si>
    <t>Mémoire de recherche (suivi)</t>
  </si>
  <si>
    <t xml:space="preserve">Études romanes </t>
  </si>
  <si>
    <t>Mémoire de recherche (TD)</t>
  </si>
  <si>
    <t>MEMTD</t>
  </si>
  <si>
    <t xml:space="preserve">Langues, littératures et cultures africaines, asiatiques et d'autres aires linguistiques </t>
  </si>
  <si>
    <t>Mémoire de recherche (CM)</t>
  </si>
  <si>
    <t>MEMCM</t>
  </si>
  <si>
    <t xml:space="preserve">Psychologie et ergonomie </t>
  </si>
  <si>
    <t>Formation à distance</t>
  </si>
  <si>
    <t>FOAD</t>
  </si>
  <si>
    <t xml:space="preserve">Philosophie </t>
  </si>
  <si>
    <t>Sortie pédagogique (suivi)</t>
  </si>
  <si>
    <t>SPSUIV</t>
  </si>
  <si>
    <t xml:space="preserve">Architecture (ses théories et ses pratiques), arts appliqués, arts plastiques, arts du spectacle, épistémologie des enseignements artistiques, esthétique, musicologie, musique, sciences de l'art </t>
  </si>
  <si>
    <t>Sortie pédagogique (TD)</t>
  </si>
  <si>
    <t>SPTD</t>
  </si>
  <si>
    <t xml:space="preserve">Sociologie, démographie </t>
  </si>
  <si>
    <t>Sortie pédagogique (CM)</t>
  </si>
  <si>
    <t>SPCM</t>
  </si>
  <si>
    <t xml:space="preserve">Ethnologie, préhistoire, anthropologie biologique </t>
  </si>
  <si>
    <t>Journée d'étude (suivi)</t>
  </si>
  <si>
    <t>JESUIV</t>
  </si>
  <si>
    <t xml:space="preserve">Histoire, civilisations, archéologie et art des mondes anciens et médiévaux </t>
  </si>
  <si>
    <t>Journée d'étude (TD)</t>
  </si>
  <si>
    <t>JETD</t>
  </si>
  <si>
    <t xml:space="preserve">Histoire et civilisations : histoire des mondes modernes, histoire du monde contemporain ; de l'art ; de la musique </t>
  </si>
  <si>
    <t>Journée d'étude (CM)</t>
  </si>
  <si>
    <t>JECM</t>
  </si>
  <si>
    <t xml:space="preserve">Géographie physique, humaine, économique et régionale </t>
  </si>
  <si>
    <t xml:space="preserve">Aménagement de l'espace, urbanisme </t>
  </si>
  <si>
    <t xml:space="preserve">Mathématiques </t>
  </si>
  <si>
    <t xml:space="preserve">Mathématiques appliquées et applications des mathématiques </t>
  </si>
  <si>
    <t xml:space="preserve">Informatique </t>
  </si>
  <si>
    <t xml:space="preserve">Sciences de l'éducation et de la formation </t>
  </si>
  <si>
    <t xml:space="preserve">Sciences de l'information et de la communication </t>
  </si>
  <si>
    <t xml:space="preserve">Epistémologie, histoire des sciences et des techniques </t>
  </si>
  <si>
    <t xml:space="preserve">Cultures et langues régionales </t>
  </si>
  <si>
    <t xml:space="preserve">Sciences et techniques des activités physiques et sportives </t>
  </si>
  <si>
    <t xml:space="preserve">Théologie catholique </t>
  </si>
  <si>
    <t xml:space="preserve">Théologie protestante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</si>
</sst>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0.0"/>
  </numFmts>
  <fonts count="33">
    <font>
      <sz val="10"/>
      <name val="Arial"/>
    </font>
    <font>
      <sz val="11"/>
      <color theme="1"/>
      <name val="Calibri"/>
      <family val="2"/>
      <scheme val="minor"/>
    </font>
    <font>
      <sz val="11"/>
      <color theme="1"/>
      <name val="Calibri"/>
      <family val="2"/>
      <scheme val="minor"/>
    </font>
    <font>
      <sz val="10"/>
      <name val="Arial"/>
      <family val="2"/>
    </font>
    <font>
      <u/>
      <sz val="10"/>
      <color theme="10"/>
      <name val="Arial"/>
      <family val="2"/>
    </font>
    <font>
      <u/>
      <sz val="10"/>
      <color theme="11"/>
      <name val="Arial"/>
      <family val="2"/>
    </font>
    <font>
      <sz val="10"/>
      <name val="Arial"/>
      <family val="2"/>
    </font>
    <font>
      <b/>
      <sz val="11"/>
      <color theme="0"/>
      <name val="Calibri"/>
      <family val="2"/>
      <scheme val="minor"/>
    </font>
    <font>
      <sz val="10"/>
      <color rgb="FF000000"/>
      <name val="Times New Roman"/>
      <family val="1"/>
    </font>
    <font>
      <sz val="12"/>
      <name val="Calibri"/>
      <family val="2"/>
      <scheme val="minor"/>
    </font>
    <font>
      <b/>
      <sz val="12"/>
      <name val="Calibri"/>
      <family val="2"/>
      <scheme val="minor"/>
    </font>
    <font>
      <sz val="12"/>
      <color theme="1"/>
      <name val="Calibri"/>
      <family val="2"/>
      <scheme val="minor"/>
    </font>
    <font>
      <b/>
      <sz val="12"/>
      <color theme="0"/>
      <name val="Calibri"/>
      <family val="2"/>
      <scheme val="minor"/>
    </font>
    <font>
      <sz val="12"/>
      <color rgb="FF000000"/>
      <name val="Calibri"/>
      <family val="2"/>
      <scheme val="minor"/>
    </font>
    <font>
      <sz val="48"/>
      <name val="Calibri"/>
      <family val="2"/>
      <scheme val="minor"/>
    </font>
    <font>
      <sz val="9"/>
      <color indexed="81"/>
      <name val="Tahoma"/>
      <family val="2"/>
    </font>
    <font>
      <b/>
      <sz val="9"/>
      <color indexed="81"/>
      <name val="Tahoma"/>
      <family val="2"/>
    </font>
    <font>
      <b/>
      <sz val="12"/>
      <color theme="1"/>
      <name val="Calibri"/>
      <family val="2"/>
      <scheme val="minor"/>
    </font>
    <font>
      <sz val="22"/>
      <name val="Calibri"/>
      <family val="2"/>
      <scheme val="minor"/>
    </font>
    <font>
      <sz val="12"/>
      <color theme="0"/>
      <name val="Calibri"/>
      <family val="2"/>
      <scheme val="minor"/>
    </font>
    <font>
      <sz val="36"/>
      <name val="Calibri"/>
      <family val="2"/>
      <scheme val="minor"/>
    </font>
    <font>
      <i/>
      <sz val="12"/>
      <name val="Calibri"/>
      <family val="2"/>
      <scheme val="minor"/>
    </font>
    <font>
      <sz val="12"/>
      <color rgb="FF000000"/>
      <name val="Calibri"/>
      <family val="2"/>
    </font>
    <font>
      <sz val="12"/>
      <name val="Calibri"/>
      <family val="2"/>
    </font>
    <font>
      <b/>
      <sz val="12"/>
      <color rgb="FF000000"/>
      <name val="Calibri"/>
      <family val="2"/>
    </font>
    <font>
      <sz val="12"/>
      <color rgb="FFFF0000"/>
      <name val="Calibri"/>
      <family val="2"/>
    </font>
    <font>
      <sz val="12"/>
      <color rgb="FFFF0000"/>
      <name val="Calibri"/>
      <family val="2"/>
      <scheme val="minor"/>
    </font>
    <font>
      <sz val="11"/>
      <color rgb="FF000000"/>
      <name val="Calibri"/>
      <family val="2"/>
    </font>
    <font>
      <sz val="11"/>
      <color rgb="FF000000"/>
      <name val="Calibri"/>
      <family val="2"/>
      <scheme val="minor"/>
    </font>
    <font>
      <sz val="11"/>
      <name val="Calibri"/>
      <family val="2"/>
      <charset val="1"/>
    </font>
    <font>
      <b/>
      <sz val="12"/>
      <color rgb="FF000000"/>
      <name val="Calibri"/>
      <family val="2"/>
      <scheme val="minor"/>
    </font>
    <font>
      <sz val="12"/>
      <name val="Calibri"/>
      <family val="2"/>
      <charset val="1"/>
    </font>
    <font>
      <sz val="12"/>
      <color rgb="FF000000"/>
      <name val="WordVisiCarriageReturn_MSFontSe"/>
      <charset val="1"/>
    </font>
  </fonts>
  <fills count="21">
    <fill>
      <patternFill patternType="none"/>
    </fill>
    <fill>
      <patternFill patternType="gray125"/>
    </fill>
    <fill>
      <patternFill patternType="solid">
        <fgColor theme="0"/>
        <bgColor indexed="64"/>
      </patternFill>
    </fill>
    <fill>
      <patternFill patternType="solid">
        <fgColor rgb="FFE84242"/>
        <bgColor indexed="64"/>
      </patternFill>
    </fill>
    <fill>
      <patternFill patternType="solid">
        <fgColor theme="5" tint="0.79998168889431442"/>
        <bgColor indexed="64"/>
      </patternFill>
    </fill>
    <fill>
      <patternFill patternType="solid">
        <fgColor rgb="FFFAF0F0"/>
        <bgColor indexed="64"/>
      </patternFill>
    </fill>
    <fill>
      <patternFill patternType="solid">
        <fgColor rgb="FFF8EDEC"/>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rgb="FFFFFFFF"/>
        <bgColor rgb="FF000000"/>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s>
  <borders count="76">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right/>
      <top style="thin">
        <color auto="1"/>
      </top>
      <bottom/>
      <diagonal/>
    </border>
    <border>
      <left/>
      <right/>
      <top style="medium">
        <color auto="1"/>
      </top>
      <bottom/>
      <diagonal/>
    </border>
    <border>
      <left style="thin">
        <color auto="1"/>
      </left>
      <right/>
      <top style="medium">
        <color auto="1"/>
      </top>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right/>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style="medium">
        <color auto="1"/>
      </right>
      <top/>
      <bottom style="medium">
        <color auto="1"/>
      </bottom>
      <diagonal/>
    </border>
    <border>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thin">
        <color auto="1"/>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auto="1"/>
      </bottom>
      <diagonal/>
    </border>
    <border>
      <left style="thin">
        <color auto="1"/>
      </left>
      <right style="medium">
        <color indexed="64"/>
      </right>
      <top/>
      <bottom style="thin">
        <color auto="1"/>
      </bottom>
      <diagonal/>
    </border>
    <border>
      <left/>
      <right style="medium">
        <color indexed="64"/>
      </right>
      <top/>
      <bottom style="thin">
        <color auto="1"/>
      </bottom>
      <diagonal/>
    </border>
    <border>
      <left/>
      <right style="thin">
        <color auto="1"/>
      </right>
      <top style="medium">
        <color auto="1"/>
      </top>
      <bottom style="medium">
        <color auto="1"/>
      </bottom>
      <diagonal/>
    </border>
    <border>
      <left style="medium">
        <color indexed="64"/>
      </left>
      <right style="medium">
        <color indexed="64"/>
      </right>
      <top/>
      <bottom/>
      <diagonal/>
    </border>
    <border>
      <left/>
      <right style="medium">
        <color indexed="64"/>
      </right>
      <top style="medium">
        <color indexed="64"/>
      </top>
      <bottom/>
      <diagonal/>
    </border>
    <border>
      <left/>
      <right style="thin">
        <color indexed="64"/>
      </right>
      <top style="thin">
        <color indexed="64"/>
      </top>
      <bottom/>
      <diagonal/>
    </border>
    <border>
      <left style="medium">
        <color auto="1"/>
      </left>
      <right style="thin">
        <color auto="1"/>
      </right>
      <top/>
      <bottom/>
      <diagonal/>
    </border>
    <border>
      <left style="medium">
        <color auto="1"/>
      </left>
      <right style="medium">
        <color auto="1"/>
      </right>
      <top/>
      <bottom style="thin">
        <color auto="1"/>
      </bottom>
      <diagonal/>
    </border>
    <border>
      <left/>
      <right style="thin">
        <color auto="1"/>
      </right>
      <top/>
      <bottom style="thin">
        <color auto="1"/>
      </bottom>
      <diagonal/>
    </border>
    <border>
      <left style="medium">
        <color auto="1"/>
      </left>
      <right style="medium">
        <color indexed="64"/>
      </right>
      <top style="medium">
        <color auto="1"/>
      </top>
      <bottom/>
      <diagonal/>
    </border>
    <border>
      <left style="thin">
        <color auto="1"/>
      </left>
      <right style="thin">
        <color auto="1"/>
      </right>
      <top/>
      <bottom/>
      <diagonal/>
    </border>
    <border>
      <left/>
      <right style="medium">
        <color indexed="64"/>
      </right>
      <top/>
      <bottom/>
      <diagonal/>
    </border>
    <border>
      <left/>
      <right style="thin">
        <color auto="1"/>
      </right>
      <top/>
      <bottom/>
      <diagonal/>
    </border>
    <border>
      <left style="thin">
        <color auto="1"/>
      </left>
      <right/>
      <top style="thin">
        <color auto="1"/>
      </top>
      <bottom/>
      <diagonal/>
    </border>
    <border>
      <left/>
      <right style="medium">
        <color auto="1"/>
      </right>
      <top style="thin">
        <color indexed="64"/>
      </top>
      <bottom style="medium">
        <color auto="1"/>
      </bottom>
      <diagonal/>
    </border>
    <border>
      <left style="medium">
        <color auto="1"/>
      </left>
      <right/>
      <top style="thin">
        <color auto="1"/>
      </top>
      <bottom style="thin">
        <color auto="1"/>
      </bottom>
      <diagonal/>
    </border>
    <border>
      <left style="medium">
        <color auto="1"/>
      </left>
      <right style="thin">
        <color auto="1"/>
      </right>
      <top style="medium">
        <color auto="1"/>
      </top>
      <bottom style="thin">
        <color indexed="64"/>
      </bottom>
      <diagonal/>
    </border>
    <border>
      <left style="thin">
        <color auto="1"/>
      </left>
      <right/>
      <top/>
      <bottom style="thin">
        <color auto="1"/>
      </bottom>
      <diagonal/>
    </border>
    <border>
      <left style="thin">
        <color auto="1"/>
      </left>
      <right style="medium">
        <color indexed="64"/>
      </right>
      <top style="medium">
        <color auto="1"/>
      </top>
      <bottom style="thin">
        <color auto="1"/>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style="thin">
        <color auto="1"/>
      </left>
      <right style="medium">
        <color indexed="64"/>
      </right>
      <top style="thin">
        <color auto="1"/>
      </top>
      <bottom/>
      <diagonal/>
    </border>
    <border>
      <left style="thin">
        <color auto="1"/>
      </left>
      <right/>
      <top/>
      <bottom/>
      <diagonal/>
    </border>
    <border>
      <left/>
      <right/>
      <top/>
      <bottom style="medium">
        <color indexed="64"/>
      </bottom>
      <diagonal/>
    </border>
    <border>
      <left style="medium">
        <color auto="1"/>
      </left>
      <right/>
      <top style="thin">
        <color auto="1"/>
      </top>
      <bottom/>
      <diagonal/>
    </border>
    <border>
      <left/>
      <right style="medium">
        <color auto="1"/>
      </right>
      <top style="thin">
        <color auto="1"/>
      </top>
      <bottom/>
      <diagonal/>
    </border>
    <border>
      <left style="thin">
        <color auto="1"/>
      </left>
      <right style="medium">
        <color indexed="64"/>
      </right>
      <top style="thin">
        <color auto="1"/>
      </top>
      <bottom style="medium">
        <color indexed="64"/>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indexed="64"/>
      </top>
      <bottom style="thin">
        <color auto="1"/>
      </bottom>
      <diagonal/>
    </border>
    <border>
      <left/>
      <right/>
      <top style="medium">
        <color indexed="64"/>
      </top>
      <bottom style="thin">
        <color auto="1"/>
      </bottom>
      <diagonal/>
    </border>
    <border>
      <left style="thin">
        <color indexed="64"/>
      </left>
      <right/>
      <top/>
      <bottom style="thin">
        <color rgb="FF000000"/>
      </bottom>
      <diagonal/>
    </border>
    <border>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medium">
        <color rgb="FF000000"/>
      </right>
      <top style="thin">
        <color indexed="64"/>
      </top>
      <bottom style="thin">
        <color indexed="64"/>
      </bottom>
      <diagonal/>
    </border>
    <border>
      <left style="thin">
        <color rgb="FF000000"/>
      </left>
      <right style="thin">
        <color rgb="FF000000"/>
      </right>
      <top style="thin">
        <color rgb="FF000000"/>
      </top>
      <bottom/>
      <diagonal/>
    </border>
    <border>
      <left style="medium">
        <color indexed="64"/>
      </left>
      <right style="thin">
        <color auto="1"/>
      </right>
      <top style="thin">
        <color auto="1"/>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4">
    <xf numFmtId="0" fontId="0" fillId="0" borderId="0"/>
    <xf numFmtId="44" fontId="3" fillId="0" borderId="0" applyFont="0" applyFill="0" applyBorder="0" applyAlignment="0" applyProtection="0"/>
    <xf numFmtId="0" fontId="3"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9" fontId="6" fillId="0" borderId="0" applyFont="0" applyFill="0" applyBorder="0" applyAlignment="0" applyProtection="0"/>
    <xf numFmtId="0" fontId="2" fillId="0" borderId="0"/>
    <xf numFmtId="9" fontId="2" fillId="0" borderId="0" applyFont="0" applyFill="0" applyBorder="0" applyAlignment="0" applyProtection="0"/>
    <xf numFmtId="9" fontId="3" fillId="0" borderId="0" applyFont="0" applyFill="0" applyBorder="0" applyAlignment="0" applyProtection="0"/>
    <xf numFmtId="0" fontId="8" fillId="0" borderId="0"/>
  </cellStyleXfs>
  <cellXfs count="617">
    <xf numFmtId="0" fontId="0" fillId="0" borderId="0" xfId="0"/>
    <xf numFmtId="0" fontId="0" fillId="2" borderId="0" xfId="0" applyFill="1" applyAlignment="1">
      <alignment vertical="center"/>
    </xf>
    <xf numFmtId="0" fontId="3" fillId="2" borderId="0" xfId="0" applyFont="1" applyFill="1" applyAlignment="1">
      <alignment vertical="center"/>
    </xf>
    <xf numFmtId="0" fontId="2" fillId="2" borderId="4" xfId="10" applyFill="1" applyBorder="1" applyAlignment="1">
      <alignment vertical="center"/>
    </xf>
    <xf numFmtId="0" fontId="0" fillId="2" borderId="4" xfId="0" applyFill="1" applyBorder="1" applyAlignment="1">
      <alignment vertical="center"/>
    </xf>
    <xf numFmtId="0" fontId="3" fillId="2" borderId="4" xfId="0" applyFont="1" applyFill="1" applyBorder="1" applyAlignment="1">
      <alignment vertical="center"/>
    </xf>
    <xf numFmtId="0" fontId="10" fillId="2" borderId="0" xfId="0" applyFont="1" applyFill="1" applyAlignment="1">
      <alignment horizontal="right" vertical="center"/>
    </xf>
    <xf numFmtId="0" fontId="0" fillId="2" borderId="0" xfId="0" applyFill="1" applyAlignment="1">
      <alignment horizontal="center" vertical="center"/>
    </xf>
    <xf numFmtId="0" fontId="0" fillId="2" borderId="13" xfId="0" applyFill="1" applyBorder="1" applyAlignment="1">
      <alignment horizontal="center" vertical="center"/>
    </xf>
    <xf numFmtId="0" fontId="0" fillId="2" borderId="22" xfId="0" applyFill="1" applyBorder="1" applyAlignment="1">
      <alignment horizontal="center" vertical="center"/>
    </xf>
    <xf numFmtId="0" fontId="3" fillId="2" borderId="4" xfId="0" applyFont="1" applyFill="1" applyBorder="1" applyAlignment="1">
      <alignment horizontal="center" vertical="center"/>
    </xf>
    <xf numFmtId="0" fontId="9" fillId="2" borderId="0" xfId="0" applyFont="1" applyFill="1" applyAlignment="1">
      <alignment vertical="center" wrapText="1"/>
    </xf>
    <xf numFmtId="0" fontId="9" fillId="2" borderId="0" xfId="0" applyFont="1" applyFill="1" applyAlignment="1">
      <alignment vertical="center"/>
    </xf>
    <xf numFmtId="0" fontId="9" fillId="2" borderId="0" xfId="0" applyFont="1" applyFill="1" applyAlignment="1">
      <alignment horizontal="left" vertical="center"/>
    </xf>
    <xf numFmtId="0" fontId="11" fillId="2" borderId="0" xfId="10" applyFont="1" applyFill="1" applyAlignment="1">
      <alignment wrapText="1"/>
    </xf>
    <xf numFmtId="0" fontId="12" fillId="3" borderId="33" xfId="10" applyFont="1" applyFill="1" applyBorder="1" applyAlignment="1">
      <alignment horizontal="center" vertical="center" wrapText="1"/>
    </xf>
    <xf numFmtId="0" fontId="12" fillId="3" borderId="21" xfId="10" applyFont="1" applyFill="1" applyBorder="1" applyAlignment="1">
      <alignment horizontal="center" vertical="center" wrapText="1"/>
    </xf>
    <xf numFmtId="0" fontId="11" fillId="4" borderId="41" xfId="10" applyFont="1" applyFill="1" applyBorder="1" applyAlignment="1">
      <alignment horizontal="center" vertical="center"/>
    </xf>
    <xf numFmtId="0" fontId="11" fillId="4" borderId="31" xfId="10" applyFont="1" applyFill="1" applyBorder="1" applyAlignment="1">
      <alignment horizontal="center" vertical="center"/>
    </xf>
    <xf numFmtId="0" fontId="12" fillId="3" borderId="19" xfId="0" applyFont="1" applyFill="1" applyBorder="1" applyAlignment="1">
      <alignment vertical="center"/>
    </xf>
    <xf numFmtId="0" fontId="12" fillId="3" borderId="17" xfId="0" applyFont="1" applyFill="1" applyBorder="1" applyAlignment="1">
      <alignment vertical="center"/>
    </xf>
    <xf numFmtId="0" fontId="12" fillId="3" borderId="36" xfId="0" applyFont="1" applyFill="1" applyBorder="1" applyAlignment="1">
      <alignment horizontal="center" vertical="center"/>
    </xf>
    <xf numFmtId="164" fontId="12" fillId="3" borderId="32" xfId="0" applyNumberFormat="1" applyFont="1" applyFill="1" applyBorder="1" applyAlignment="1">
      <alignment horizontal="center" vertical="center"/>
    </xf>
    <xf numFmtId="0" fontId="12" fillId="3" borderId="17" xfId="0" applyFont="1" applyFill="1" applyBorder="1" applyAlignment="1">
      <alignment horizontal="center" vertical="center"/>
    </xf>
    <xf numFmtId="164" fontId="12" fillId="3" borderId="17" xfId="0" applyNumberFormat="1" applyFont="1" applyFill="1" applyBorder="1" applyAlignment="1">
      <alignment horizontal="center" vertical="center"/>
    </xf>
    <xf numFmtId="0" fontId="12" fillId="3" borderId="32" xfId="0" applyFont="1" applyFill="1" applyBorder="1" applyAlignment="1">
      <alignment horizontal="left" vertical="center"/>
    </xf>
    <xf numFmtId="1" fontId="12" fillId="3" borderId="17" xfId="0" applyNumberFormat="1" applyFont="1" applyFill="1" applyBorder="1" applyAlignment="1">
      <alignment horizontal="center" vertical="center"/>
    </xf>
    <xf numFmtId="1" fontId="12" fillId="3" borderId="16" xfId="0" applyNumberFormat="1" applyFont="1" applyFill="1" applyBorder="1" applyAlignment="1">
      <alignment horizontal="center" vertical="center"/>
    </xf>
    <xf numFmtId="1" fontId="12" fillId="3" borderId="29" xfId="0" applyNumberFormat="1" applyFont="1" applyFill="1" applyBorder="1" applyAlignment="1">
      <alignment horizontal="center" vertical="center"/>
    </xf>
    <xf numFmtId="0" fontId="12" fillId="3" borderId="32" xfId="0" applyFont="1" applyFill="1" applyBorder="1" applyAlignment="1">
      <alignment horizontal="center" vertical="center"/>
    </xf>
    <xf numFmtId="0" fontId="9" fillId="2" borderId="14" xfId="0" applyFont="1" applyFill="1" applyBorder="1" applyAlignment="1">
      <alignment vertical="center"/>
    </xf>
    <xf numFmtId="0" fontId="0" fillId="2" borderId="4" xfId="0" applyFill="1" applyBorder="1" applyAlignment="1">
      <alignment horizontal="center" vertical="center"/>
    </xf>
    <xf numFmtId="0" fontId="9" fillId="2" borderId="4" xfId="0" applyFont="1" applyFill="1" applyBorder="1" applyAlignment="1">
      <alignment horizontal="center" vertical="center"/>
    </xf>
    <xf numFmtId="0" fontId="3" fillId="2" borderId="4" xfId="0" quotePrefix="1" applyFont="1" applyFill="1" applyBorder="1" applyAlignment="1">
      <alignment horizontal="left" vertical="center"/>
    </xf>
    <xf numFmtId="0" fontId="3" fillId="2" borderId="4" xfId="0" quotePrefix="1" applyFont="1" applyFill="1" applyBorder="1" applyAlignment="1">
      <alignment horizontal="center" vertical="center"/>
    </xf>
    <xf numFmtId="0" fontId="12" fillId="3" borderId="10"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9" xfId="0" applyFont="1" applyFill="1" applyBorder="1" applyAlignment="1">
      <alignment horizontal="center" vertical="center"/>
    </xf>
    <xf numFmtId="3" fontId="9" fillId="2" borderId="4" xfId="0" applyNumberFormat="1" applyFont="1" applyFill="1" applyBorder="1" applyAlignment="1">
      <alignment horizontal="center" vertical="center"/>
    </xf>
    <xf numFmtId="3" fontId="9" fillId="2" borderId="21" xfId="0" applyNumberFormat="1" applyFont="1" applyFill="1" applyBorder="1" applyAlignment="1">
      <alignment horizontal="center" vertical="center"/>
    </xf>
    <xf numFmtId="0" fontId="14" fillId="2" borderId="0" xfId="0" applyFont="1" applyFill="1" applyAlignment="1">
      <alignment vertical="center" wrapText="1"/>
    </xf>
    <xf numFmtId="0" fontId="11" fillId="2" borderId="5" xfId="10" applyFont="1" applyFill="1" applyBorder="1" applyAlignment="1" applyProtection="1">
      <alignment horizontal="left" vertical="center" wrapText="1"/>
      <protection locked="0"/>
    </xf>
    <xf numFmtId="1" fontId="9" fillId="0" borderId="4" xfId="9" applyNumberFormat="1" applyFont="1" applyBorder="1" applyAlignment="1" applyProtection="1">
      <alignment horizontal="center" vertical="center"/>
      <protection locked="0"/>
    </xf>
    <xf numFmtId="0" fontId="11" fillId="2" borderId="4" xfId="10" applyFont="1" applyFill="1" applyBorder="1" applyAlignment="1" applyProtection="1">
      <alignment horizontal="center" vertical="center"/>
      <protection locked="0"/>
    </xf>
    <xf numFmtId="0" fontId="9" fillId="0" borderId="12" xfId="9" applyNumberFormat="1" applyFont="1" applyBorder="1" applyAlignment="1" applyProtection="1">
      <alignment horizontal="center" vertical="center"/>
      <protection locked="0"/>
    </xf>
    <xf numFmtId="0" fontId="11" fillId="0" borderId="20" xfId="10" applyFont="1" applyBorder="1" applyAlignment="1" applyProtection="1">
      <alignment horizontal="center" vertical="center"/>
      <protection locked="0"/>
    </xf>
    <xf numFmtId="0" fontId="9" fillId="0" borderId="34" xfId="9" applyNumberFormat="1" applyFont="1" applyBorder="1" applyAlignment="1" applyProtection="1">
      <alignment horizontal="left" vertical="center"/>
      <protection locked="0"/>
    </xf>
    <xf numFmtId="0" fontId="9" fillId="0" borderId="30" xfId="9" applyNumberFormat="1" applyFont="1" applyBorder="1" applyAlignment="1" applyProtection="1">
      <alignment horizontal="left" vertical="center"/>
      <protection locked="0"/>
    </xf>
    <xf numFmtId="0" fontId="9" fillId="0" borderId="7" xfId="9" applyNumberFormat="1" applyFont="1" applyBorder="1" applyAlignment="1" applyProtection="1">
      <alignment horizontal="center" vertical="center"/>
      <protection locked="0"/>
    </xf>
    <xf numFmtId="0" fontId="11" fillId="2" borderId="4" xfId="10" applyFont="1" applyFill="1" applyBorder="1" applyAlignment="1" applyProtection="1">
      <alignment horizontal="left" vertical="center" wrapText="1"/>
      <protection locked="0"/>
    </xf>
    <xf numFmtId="0" fontId="12" fillId="3" borderId="17" xfId="0" applyFont="1" applyFill="1" applyBorder="1" applyAlignment="1">
      <alignment horizontal="left" vertical="center"/>
    </xf>
    <xf numFmtId="0" fontId="11" fillId="0" borderId="42" xfId="10" applyFont="1" applyBorder="1" applyAlignment="1" applyProtection="1">
      <alignment horizontal="center" vertical="center"/>
      <protection locked="0"/>
    </xf>
    <xf numFmtId="0" fontId="11" fillId="0" borderId="2" xfId="10" applyFont="1" applyBorder="1" applyAlignment="1" applyProtection="1">
      <alignment horizontal="center" vertical="center"/>
      <protection locked="0"/>
    </xf>
    <xf numFmtId="0" fontId="11" fillId="0" borderId="46" xfId="10" applyFont="1" applyBorder="1" applyAlignment="1" applyProtection="1">
      <alignment horizontal="center" vertical="center"/>
      <protection locked="0"/>
    </xf>
    <xf numFmtId="0" fontId="17" fillId="0" borderId="20" xfId="10" applyFont="1" applyBorder="1" applyAlignment="1" applyProtection="1">
      <alignment horizontal="center" vertical="center"/>
      <protection locked="0"/>
    </xf>
    <xf numFmtId="0" fontId="17" fillId="0" borderId="4" xfId="10" applyFont="1" applyBorder="1" applyAlignment="1" applyProtection="1">
      <alignment horizontal="center" vertical="center"/>
      <protection locked="0"/>
    </xf>
    <xf numFmtId="164" fontId="12" fillId="3" borderId="36" xfId="0" applyNumberFormat="1" applyFont="1" applyFill="1" applyBorder="1" applyAlignment="1">
      <alignment horizontal="center" vertical="center"/>
    </xf>
    <xf numFmtId="0" fontId="7" fillId="3" borderId="26" xfId="10" applyFont="1" applyFill="1" applyBorder="1" applyAlignment="1">
      <alignment horizontal="center" vertical="center" wrapText="1"/>
    </xf>
    <xf numFmtId="1" fontId="12" fillId="3" borderId="36" xfId="0" applyNumberFormat="1" applyFont="1" applyFill="1" applyBorder="1" applyAlignment="1">
      <alignment horizontal="center" vertical="center"/>
    </xf>
    <xf numFmtId="0" fontId="11" fillId="0" borderId="3" xfId="10" applyFont="1" applyBorder="1" applyAlignment="1" applyProtection="1">
      <alignment horizontal="center" vertical="center"/>
      <protection locked="0"/>
    </xf>
    <xf numFmtId="0" fontId="13" fillId="2" borderId="13" xfId="10" applyFont="1" applyFill="1" applyBorder="1" applyAlignment="1" applyProtection="1">
      <alignment vertical="center"/>
      <protection locked="0"/>
    </xf>
    <xf numFmtId="0" fontId="13" fillId="2" borderId="4" xfId="10" applyFont="1" applyFill="1" applyBorder="1" applyAlignment="1" applyProtection="1">
      <alignment horizontal="center" vertical="center"/>
      <protection locked="0"/>
    </xf>
    <xf numFmtId="0" fontId="9" fillId="0" borderId="0" xfId="9" applyNumberFormat="1" applyFont="1" applyBorder="1" applyAlignment="1" applyProtection="1">
      <alignment horizontal="left" vertical="center"/>
      <protection locked="0"/>
    </xf>
    <xf numFmtId="3" fontId="9" fillId="2" borderId="33" xfId="0" applyNumberFormat="1" applyFont="1" applyFill="1" applyBorder="1" applyAlignment="1">
      <alignment horizontal="center" vertical="center"/>
    </xf>
    <xf numFmtId="3" fontId="9" fillId="2" borderId="28" xfId="0" applyNumberFormat="1" applyFont="1" applyFill="1" applyBorder="1" applyAlignment="1">
      <alignment horizontal="center" vertical="center"/>
    </xf>
    <xf numFmtId="0" fontId="11" fillId="2" borderId="20" xfId="10" applyFont="1" applyFill="1" applyBorder="1" applyAlignment="1" applyProtection="1">
      <alignment horizontal="left" vertical="center" wrapText="1"/>
      <protection locked="0"/>
    </xf>
    <xf numFmtId="0" fontId="13" fillId="2" borderId="4" xfId="10" applyFont="1" applyFill="1" applyBorder="1" applyAlignment="1" applyProtection="1">
      <alignment horizontal="left" vertical="center"/>
      <protection locked="0"/>
    </xf>
    <xf numFmtId="0" fontId="0" fillId="2" borderId="1" xfId="0" applyFill="1" applyBorder="1" applyAlignment="1">
      <alignment vertical="center"/>
    </xf>
    <xf numFmtId="0" fontId="0" fillId="2" borderId="2" xfId="0" applyFill="1" applyBorder="1" applyAlignment="1">
      <alignment vertical="center"/>
    </xf>
    <xf numFmtId="1" fontId="10" fillId="2" borderId="39" xfId="10" applyNumberFormat="1" applyFont="1" applyFill="1" applyBorder="1" applyAlignment="1">
      <alignment horizontal="center" vertical="center" wrapText="1"/>
    </xf>
    <xf numFmtId="1" fontId="10" fillId="2" borderId="20" xfId="10" applyNumberFormat="1" applyFont="1" applyFill="1" applyBorder="1" applyAlignment="1">
      <alignment horizontal="center" vertical="center" wrapText="1"/>
    </xf>
    <xf numFmtId="0" fontId="13" fillId="2" borderId="1" xfId="10" applyFont="1" applyFill="1" applyBorder="1" applyAlignment="1" applyProtection="1">
      <alignment vertical="center"/>
      <protection locked="0"/>
    </xf>
    <xf numFmtId="0" fontId="9" fillId="0" borderId="42" xfId="9" applyNumberFormat="1" applyFont="1" applyBorder="1" applyAlignment="1" applyProtection="1">
      <alignment horizontal="left" vertical="center"/>
      <protection locked="0"/>
    </xf>
    <xf numFmtId="164" fontId="9" fillId="4" borderId="22" xfId="12" applyNumberFormat="1" applyFont="1" applyFill="1" applyBorder="1" applyAlignment="1" applyProtection="1">
      <alignment horizontal="center" vertical="center"/>
    </xf>
    <xf numFmtId="0" fontId="0" fillId="2" borderId="4" xfId="0" quotePrefix="1" applyFill="1" applyBorder="1" applyAlignment="1">
      <alignment horizontal="center" vertical="center"/>
    </xf>
    <xf numFmtId="0" fontId="11" fillId="8" borderId="4" xfId="10" applyFont="1" applyFill="1" applyBorder="1" applyAlignment="1">
      <alignment horizontal="center" vertical="center" wrapText="1"/>
    </xf>
    <xf numFmtId="0" fontId="13" fillId="8" borderId="1" xfId="10" applyFont="1" applyFill="1" applyBorder="1" applyAlignment="1">
      <alignment vertical="center"/>
    </xf>
    <xf numFmtId="1" fontId="9" fillId="8" borderId="4" xfId="9" applyNumberFormat="1" applyFont="1" applyFill="1" applyBorder="1" applyAlignment="1" applyProtection="1">
      <alignment horizontal="center" vertical="center"/>
    </xf>
    <xf numFmtId="164" fontId="17" fillId="8" borderId="4" xfId="10" applyNumberFormat="1" applyFont="1" applyFill="1" applyBorder="1" applyAlignment="1">
      <alignment horizontal="center" vertical="center"/>
    </xf>
    <xf numFmtId="0" fontId="11" fillId="8" borderId="2" xfId="10" applyFont="1" applyFill="1" applyBorder="1" applyAlignment="1">
      <alignment horizontal="center" vertical="center"/>
    </xf>
    <xf numFmtId="0" fontId="9" fillId="8" borderId="22" xfId="9" applyNumberFormat="1" applyFont="1" applyFill="1" applyBorder="1" applyAlignment="1" applyProtection="1">
      <alignment horizontal="center" vertical="center"/>
    </xf>
    <xf numFmtId="0" fontId="9" fillId="8" borderId="35" xfId="9" applyNumberFormat="1" applyFont="1" applyFill="1" applyBorder="1" applyAlignment="1" applyProtection="1">
      <alignment horizontal="left" vertical="center"/>
    </xf>
    <xf numFmtId="0" fontId="9" fillId="8" borderId="12" xfId="9" applyNumberFormat="1" applyFont="1" applyFill="1" applyBorder="1" applyAlignment="1" applyProtection="1">
      <alignment horizontal="center" vertical="center"/>
    </xf>
    <xf numFmtId="0" fontId="11" fillId="8" borderId="42" xfId="10" applyFont="1" applyFill="1" applyBorder="1" applyAlignment="1">
      <alignment horizontal="center" vertical="center"/>
    </xf>
    <xf numFmtId="0" fontId="11" fillId="8" borderId="4" xfId="10" applyFont="1" applyFill="1" applyBorder="1" applyAlignment="1">
      <alignment horizontal="center" vertical="center"/>
    </xf>
    <xf numFmtId="0" fontId="11" fillId="8" borderId="5" xfId="10" applyFont="1" applyFill="1" applyBorder="1" applyAlignment="1">
      <alignment horizontal="center" vertical="center"/>
    </xf>
    <xf numFmtId="0" fontId="17" fillId="8" borderId="34" xfId="10" applyFont="1" applyFill="1" applyBorder="1" applyAlignment="1">
      <alignment horizontal="center" vertical="center"/>
    </xf>
    <xf numFmtId="0" fontId="11" fillId="12" borderId="4" xfId="10" applyFont="1" applyFill="1" applyBorder="1" applyAlignment="1">
      <alignment horizontal="center" vertical="center" wrapText="1"/>
    </xf>
    <xf numFmtId="0" fontId="11" fillId="12" borderId="2" xfId="10" applyFont="1" applyFill="1" applyBorder="1" applyAlignment="1">
      <alignment horizontal="center" vertical="center" wrapText="1"/>
    </xf>
    <xf numFmtId="0" fontId="13" fillId="12" borderId="13" xfId="10" applyFont="1" applyFill="1" applyBorder="1" applyAlignment="1">
      <alignment vertical="center"/>
    </xf>
    <xf numFmtId="0" fontId="13" fillId="12" borderId="39" xfId="10" applyFont="1" applyFill="1" applyBorder="1" applyAlignment="1">
      <alignment vertical="center"/>
    </xf>
    <xf numFmtId="1" fontId="9" fillId="12" borderId="4" xfId="9" applyNumberFormat="1" applyFont="1" applyFill="1" applyBorder="1" applyAlignment="1" applyProtection="1">
      <alignment horizontal="center" vertical="center"/>
    </xf>
    <xf numFmtId="0" fontId="11" fillId="12" borderId="4" xfId="10" applyFont="1" applyFill="1" applyBorder="1" applyAlignment="1">
      <alignment horizontal="center" vertical="center"/>
    </xf>
    <xf numFmtId="164" fontId="17" fillId="12" borderId="20" xfId="10" applyNumberFormat="1" applyFont="1" applyFill="1" applyBorder="1" applyAlignment="1">
      <alignment horizontal="center" vertical="center"/>
    </xf>
    <xf numFmtId="0" fontId="11" fillId="12" borderId="2" xfId="10" applyFont="1" applyFill="1" applyBorder="1" applyAlignment="1">
      <alignment horizontal="center" vertical="center"/>
    </xf>
    <xf numFmtId="0" fontId="9" fillId="12" borderId="22" xfId="9" applyNumberFormat="1" applyFont="1" applyFill="1" applyBorder="1" applyAlignment="1" applyProtection="1">
      <alignment horizontal="center" vertical="center"/>
    </xf>
    <xf numFmtId="0" fontId="9" fillId="12" borderId="35" xfId="9" applyNumberFormat="1" applyFont="1" applyFill="1" applyBorder="1" applyAlignment="1" applyProtection="1">
      <alignment horizontal="left" vertical="center"/>
    </xf>
    <xf numFmtId="0" fontId="9" fillId="12" borderId="12" xfId="9" applyNumberFormat="1" applyFont="1" applyFill="1" applyBorder="1" applyAlignment="1" applyProtection="1">
      <alignment horizontal="center" vertical="center"/>
    </xf>
    <xf numFmtId="0" fontId="11" fillId="12" borderId="42" xfId="10" applyFont="1" applyFill="1" applyBorder="1" applyAlignment="1">
      <alignment horizontal="center" vertical="center"/>
    </xf>
    <xf numFmtId="0" fontId="11" fillId="12" borderId="5" xfId="10" applyFont="1" applyFill="1" applyBorder="1" applyAlignment="1">
      <alignment horizontal="center" vertical="center"/>
    </xf>
    <xf numFmtId="0" fontId="17" fillId="12" borderId="34" xfId="10" applyFont="1" applyFill="1" applyBorder="1" applyAlignment="1">
      <alignment horizontal="center" vertical="center"/>
    </xf>
    <xf numFmtId="0" fontId="11" fillId="9" borderId="42" xfId="10" applyFont="1" applyFill="1" applyBorder="1" applyAlignment="1">
      <alignment horizontal="center" vertical="center"/>
    </xf>
    <xf numFmtId="0" fontId="11" fillId="9" borderId="5" xfId="10" applyFont="1" applyFill="1" applyBorder="1" applyAlignment="1">
      <alignment horizontal="center" vertical="center"/>
    </xf>
    <xf numFmtId="0" fontId="11" fillId="10" borderId="5" xfId="10" applyFont="1" applyFill="1" applyBorder="1" applyAlignment="1">
      <alignment horizontal="center" vertical="center"/>
    </xf>
    <xf numFmtId="1" fontId="9" fillId="10" borderId="7" xfId="9" applyNumberFormat="1" applyFont="1" applyFill="1" applyBorder="1" applyAlignment="1" applyProtection="1">
      <alignment horizontal="center" vertical="center"/>
    </xf>
    <xf numFmtId="0" fontId="17" fillId="10" borderId="35" xfId="10" applyFont="1" applyFill="1" applyBorder="1" applyAlignment="1">
      <alignment horizontal="center" vertical="center"/>
    </xf>
    <xf numFmtId="0" fontId="11" fillId="10" borderId="2" xfId="10" applyFont="1" applyFill="1" applyBorder="1" applyAlignment="1">
      <alignment horizontal="center" vertical="center"/>
    </xf>
    <xf numFmtId="1" fontId="9" fillId="9" borderId="7" xfId="9" applyNumberFormat="1" applyFont="1" applyFill="1" applyBorder="1" applyAlignment="1" applyProtection="1">
      <alignment horizontal="center" vertical="center"/>
    </xf>
    <xf numFmtId="0" fontId="17" fillId="9" borderId="35" xfId="10" applyFont="1" applyFill="1" applyBorder="1" applyAlignment="1">
      <alignment horizontal="center" vertical="center"/>
    </xf>
    <xf numFmtId="0" fontId="19" fillId="7" borderId="17" xfId="0" applyFont="1" applyFill="1" applyBorder="1" applyAlignment="1">
      <alignment vertical="center"/>
    </xf>
    <xf numFmtId="0" fontId="19" fillId="7" borderId="16" xfId="0" applyFont="1" applyFill="1" applyBorder="1" applyAlignment="1">
      <alignment vertical="center"/>
    </xf>
    <xf numFmtId="0" fontId="19" fillId="7" borderId="36" xfId="0" applyFont="1" applyFill="1" applyBorder="1" applyAlignment="1">
      <alignment vertical="center"/>
    </xf>
    <xf numFmtId="164" fontId="12" fillId="7" borderId="11" xfId="0" applyNumberFormat="1" applyFont="1" applyFill="1" applyBorder="1" applyAlignment="1">
      <alignment horizontal="center" vertical="center"/>
    </xf>
    <xf numFmtId="0" fontId="19" fillId="7" borderId="17" xfId="0" applyFont="1" applyFill="1" applyBorder="1" applyAlignment="1">
      <alignment horizontal="center" vertical="center"/>
    </xf>
    <xf numFmtId="0" fontId="19" fillId="7" borderId="32" xfId="0" applyFont="1" applyFill="1" applyBorder="1" applyAlignment="1">
      <alignment horizontal="left" vertical="center"/>
    </xf>
    <xf numFmtId="0" fontId="19" fillId="7" borderId="11" xfId="0" applyFont="1" applyFill="1" applyBorder="1" applyAlignment="1">
      <alignment horizontal="center" vertical="center"/>
    </xf>
    <xf numFmtId="0" fontId="19" fillId="7" borderId="36" xfId="0" applyFont="1" applyFill="1" applyBorder="1" applyAlignment="1">
      <alignment horizontal="left" vertical="center"/>
    </xf>
    <xf numFmtId="0" fontId="19" fillId="11" borderId="17" xfId="0" applyFont="1" applyFill="1" applyBorder="1" applyAlignment="1">
      <alignment vertical="center"/>
    </xf>
    <xf numFmtId="0" fontId="19" fillId="11" borderId="36" xfId="0" applyFont="1" applyFill="1" applyBorder="1" applyAlignment="1">
      <alignment vertical="center"/>
    </xf>
    <xf numFmtId="0" fontId="19" fillId="11" borderId="16" xfId="0" applyFont="1" applyFill="1" applyBorder="1" applyAlignment="1">
      <alignment vertical="center"/>
    </xf>
    <xf numFmtId="0" fontId="19" fillId="11" borderId="17" xfId="0" applyFont="1" applyFill="1" applyBorder="1" applyAlignment="1">
      <alignment horizontal="center" vertical="center"/>
    </xf>
    <xf numFmtId="164" fontId="19" fillId="11" borderId="17" xfId="0" applyNumberFormat="1" applyFont="1" applyFill="1" applyBorder="1" applyAlignment="1">
      <alignment horizontal="center" vertical="center"/>
    </xf>
    <xf numFmtId="0" fontId="19" fillId="11" borderId="17" xfId="0" applyFont="1" applyFill="1" applyBorder="1" applyAlignment="1">
      <alignment horizontal="left" vertical="center"/>
    </xf>
    <xf numFmtId="0" fontId="19" fillId="11" borderId="11" xfId="0" applyFont="1" applyFill="1" applyBorder="1" applyAlignment="1">
      <alignment horizontal="center" vertical="center"/>
    </xf>
    <xf numFmtId="0" fontId="19" fillId="11" borderId="36" xfId="0" applyFont="1" applyFill="1" applyBorder="1" applyAlignment="1">
      <alignment horizontal="left" vertical="center"/>
    </xf>
    <xf numFmtId="0" fontId="19" fillId="11" borderId="32" xfId="0" applyFont="1" applyFill="1" applyBorder="1" applyAlignment="1">
      <alignment horizontal="left" vertical="center"/>
    </xf>
    <xf numFmtId="0" fontId="13" fillId="8" borderId="39" xfId="10" applyFont="1" applyFill="1" applyBorder="1" applyAlignment="1">
      <alignment horizontal="center" vertical="center"/>
    </xf>
    <xf numFmtId="0" fontId="9" fillId="8" borderId="42" xfId="9" applyNumberFormat="1" applyFont="1" applyFill="1" applyBorder="1" applyAlignment="1" applyProtection="1">
      <alignment horizontal="center" vertical="center"/>
    </xf>
    <xf numFmtId="0" fontId="9" fillId="8" borderId="49" xfId="9" applyNumberFormat="1" applyFont="1" applyFill="1" applyBorder="1" applyAlignment="1" applyProtection="1">
      <alignment horizontal="left" vertical="center"/>
    </xf>
    <xf numFmtId="0" fontId="9" fillId="8" borderId="1" xfId="9" applyNumberFormat="1" applyFont="1" applyFill="1" applyBorder="1" applyAlignment="1" applyProtection="1">
      <alignment horizontal="left" vertical="center"/>
    </xf>
    <xf numFmtId="0" fontId="9" fillId="8" borderId="2" xfId="9" applyNumberFormat="1" applyFont="1" applyFill="1" applyBorder="1" applyAlignment="1" applyProtection="1">
      <alignment horizontal="left" vertical="center"/>
    </xf>
    <xf numFmtId="0" fontId="9" fillId="8" borderId="22" xfId="9" applyNumberFormat="1" applyFont="1" applyFill="1" applyBorder="1" applyAlignment="1" applyProtection="1">
      <alignment horizontal="left" vertical="center"/>
    </xf>
    <xf numFmtId="0" fontId="9" fillId="8" borderId="34" xfId="9" applyNumberFormat="1" applyFont="1" applyFill="1" applyBorder="1" applyAlignment="1" applyProtection="1">
      <alignment horizontal="left" vertical="center"/>
    </xf>
    <xf numFmtId="164" fontId="9" fillId="8" borderId="28" xfId="12" applyNumberFormat="1" applyFont="1" applyFill="1" applyBorder="1" applyAlignment="1" applyProtection="1">
      <alignment horizontal="center" vertical="center"/>
    </xf>
    <xf numFmtId="1" fontId="9" fillId="8" borderId="31" xfId="12" applyNumberFormat="1" applyFont="1" applyFill="1" applyBorder="1" applyAlignment="1" applyProtection="1">
      <alignment horizontal="center" vertical="center"/>
    </xf>
    <xf numFmtId="0" fontId="19" fillId="7" borderId="16" xfId="0" applyFont="1" applyFill="1" applyBorder="1" applyAlignment="1">
      <alignment horizontal="center" vertical="center"/>
    </xf>
    <xf numFmtId="0" fontId="19" fillId="7" borderId="36"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19" xfId="0" applyFont="1" applyFill="1" applyBorder="1" applyAlignment="1">
      <alignment horizontal="left" vertical="center"/>
    </xf>
    <xf numFmtId="0" fontId="19" fillId="7" borderId="17" xfId="0" applyFont="1" applyFill="1" applyBorder="1" applyAlignment="1">
      <alignment horizontal="left" vertical="center"/>
    </xf>
    <xf numFmtId="0" fontId="19" fillId="7" borderId="29" xfId="0" applyFont="1" applyFill="1" applyBorder="1" applyAlignment="1">
      <alignment horizontal="left" vertical="center"/>
    </xf>
    <xf numFmtId="164" fontId="19" fillId="7" borderId="32" xfId="0" applyNumberFormat="1" applyFont="1" applyFill="1" applyBorder="1" applyAlignment="1">
      <alignment horizontal="center" vertical="center"/>
    </xf>
    <xf numFmtId="0" fontId="19" fillId="7" borderId="18" xfId="0" applyFont="1" applyFill="1" applyBorder="1" applyAlignment="1">
      <alignment horizontal="center" vertical="center"/>
    </xf>
    <xf numFmtId="164" fontId="12" fillId="11" borderId="36" xfId="0" applyNumberFormat="1" applyFont="1" applyFill="1" applyBorder="1" applyAlignment="1">
      <alignment horizontal="center" vertical="center"/>
    </xf>
    <xf numFmtId="0" fontId="19" fillId="11" borderId="36" xfId="0" applyFont="1" applyFill="1" applyBorder="1" applyAlignment="1">
      <alignment horizontal="center" vertical="center"/>
    </xf>
    <xf numFmtId="0" fontId="19" fillId="11" borderId="19" xfId="0" applyFont="1" applyFill="1" applyBorder="1" applyAlignment="1">
      <alignment horizontal="left" vertical="center"/>
    </xf>
    <xf numFmtId="0" fontId="19" fillId="11" borderId="29" xfId="0" applyFont="1" applyFill="1" applyBorder="1" applyAlignment="1">
      <alignment horizontal="left" vertical="center"/>
    </xf>
    <xf numFmtId="164" fontId="19" fillId="11" borderId="32" xfId="0" applyNumberFormat="1" applyFont="1" applyFill="1" applyBorder="1" applyAlignment="1">
      <alignment horizontal="center" vertical="center"/>
    </xf>
    <xf numFmtId="0" fontId="19" fillId="11" borderId="32" xfId="0" applyFont="1" applyFill="1" applyBorder="1" applyAlignment="1">
      <alignment horizontal="center" vertical="center"/>
    </xf>
    <xf numFmtId="0" fontId="9" fillId="12" borderId="42" xfId="9" applyNumberFormat="1" applyFont="1" applyFill="1" applyBorder="1" applyAlignment="1" applyProtection="1">
      <alignment horizontal="center" vertical="center"/>
    </xf>
    <xf numFmtId="0" fontId="9" fillId="12" borderId="49" xfId="9" applyNumberFormat="1" applyFont="1" applyFill="1" applyBorder="1" applyAlignment="1" applyProtection="1">
      <alignment horizontal="left" vertical="center"/>
    </xf>
    <xf numFmtId="0" fontId="9" fillId="12" borderId="1" xfId="9" applyNumberFormat="1" applyFont="1" applyFill="1" applyBorder="1" applyAlignment="1" applyProtection="1">
      <alignment horizontal="left" vertical="center"/>
    </xf>
    <xf numFmtId="0" fontId="9" fillId="12" borderId="2" xfId="9" applyNumberFormat="1" applyFont="1" applyFill="1" applyBorder="1" applyAlignment="1" applyProtection="1">
      <alignment horizontal="left" vertical="center"/>
    </xf>
    <xf numFmtId="0" fontId="9" fillId="12" borderId="22" xfId="9" applyNumberFormat="1" applyFont="1" applyFill="1" applyBorder="1" applyAlignment="1" applyProtection="1">
      <alignment horizontal="left" vertical="center"/>
    </xf>
    <xf numFmtId="0" fontId="9" fillId="12" borderId="34" xfId="9" applyNumberFormat="1" applyFont="1" applyFill="1" applyBorder="1" applyAlignment="1" applyProtection="1">
      <alignment horizontal="left" vertical="center"/>
    </xf>
    <xf numFmtId="164" fontId="9" fillId="12" borderId="28" xfId="12" applyNumberFormat="1" applyFont="1" applyFill="1" applyBorder="1" applyAlignment="1" applyProtection="1">
      <alignment horizontal="center" vertical="center"/>
    </xf>
    <xf numFmtId="1" fontId="9" fillId="12" borderId="31" xfId="12" applyNumberFormat="1" applyFont="1" applyFill="1" applyBorder="1" applyAlignment="1" applyProtection="1">
      <alignment horizontal="center" vertical="center"/>
    </xf>
    <xf numFmtId="0" fontId="13" fillId="12" borderId="39" xfId="10" applyFont="1" applyFill="1" applyBorder="1" applyAlignment="1">
      <alignment horizontal="center" vertical="center"/>
    </xf>
    <xf numFmtId="165" fontId="9" fillId="2" borderId="9" xfId="0" applyNumberFormat="1" applyFont="1" applyFill="1" applyBorder="1" applyAlignment="1">
      <alignment horizontal="center" vertical="center"/>
    </xf>
    <xf numFmtId="165" fontId="9" fillId="2" borderId="48" xfId="0" applyNumberFormat="1" applyFont="1" applyFill="1" applyBorder="1" applyAlignment="1">
      <alignment horizontal="center" vertical="center"/>
    </xf>
    <xf numFmtId="0" fontId="11" fillId="2" borderId="4" xfId="10" applyFont="1" applyFill="1" applyBorder="1" applyAlignment="1" applyProtection="1">
      <alignment horizontal="center" vertical="center" wrapText="1"/>
      <protection locked="0"/>
    </xf>
    <xf numFmtId="0" fontId="11" fillId="2" borderId="44" xfId="10" applyFont="1" applyFill="1" applyBorder="1" applyAlignment="1" applyProtection="1">
      <alignment horizontal="center" vertical="center" wrapText="1"/>
      <protection locked="0"/>
    </xf>
    <xf numFmtId="0" fontId="11" fillId="2" borderId="5" xfId="10" applyFont="1" applyFill="1" applyBorder="1" applyAlignment="1" applyProtection="1">
      <alignment horizontal="center" vertical="center" wrapText="1"/>
      <protection locked="0"/>
    </xf>
    <xf numFmtId="0" fontId="9" fillId="0" borderId="1" xfId="9" applyNumberFormat="1" applyFont="1" applyBorder="1" applyAlignment="1" applyProtection="1">
      <alignment horizontal="left" vertical="center"/>
      <protection locked="0"/>
    </xf>
    <xf numFmtId="0" fontId="13" fillId="2" borderId="20" xfId="10" applyFont="1" applyFill="1" applyBorder="1" applyAlignment="1" applyProtection="1">
      <alignment horizontal="left" vertical="center"/>
      <protection locked="0"/>
    </xf>
    <xf numFmtId="0" fontId="13" fillId="8" borderId="4" xfId="10" applyFont="1" applyFill="1" applyBorder="1" applyAlignment="1">
      <alignment horizontal="left" vertical="center"/>
    </xf>
    <xf numFmtId="0" fontId="13" fillId="12" borderId="39" xfId="10" applyFont="1" applyFill="1" applyBorder="1" applyAlignment="1">
      <alignment horizontal="left" vertical="center"/>
    </xf>
    <xf numFmtId="0" fontId="11" fillId="8" borderId="20" xfId="10" applyFont="1" applyFill="1" applyBorder="1" applyAlignment="1">
      <alignment horizontal="left" vertical="center" wrapText="1"/>
    </xf>
    <xf numFmtId="0" fontId="11" fillId="12" borderId="20" xfId="10" applyFont="1" applyFill="1" applyBorder="1" applyAlignment="1">
      <alignment horizontal="left" vertical="center" wrapText="1"/>
    </xf>
    <xf numFmtId="0" fontId="9" fillId="2" borderId="0" xfId="0" applyFont="1" applyFill="1" applyAlignment="1">
      <alignment horizontal="left" vertical="center" wrapText="1"/>
    </xf>
    <xf numFmtId="0" fontId="20" fillId="2" borderId="0" xfId="0" applyFont="1" applyFill="1" applyAlignment="1">
      <alignment vertical="center" wrapText="1"/>
    </xf>
    <xf numFmtId="0" fontId="11" fillId="8" borderId="47" xfId="10" applyFont="1" applyFill="1" applyBorder="1" applyAlignment="1">
      <alignment horizontal="center" vertical="center" wrapText="1"/>
    </xf>
    <xf numFmtId="0" fontId="11" fillId="8" borderId="2" xfId="10" applyFont="1" applyFill="1" applyBorder="1" applyAlignment="1">
      <alignment horizontal="center" vertical="center" wrapText="1"/>
    </xf>
    <xf numFmtId="0" fontId="10" fillId="2" borderId="46" xfId="0" applyFont="1" applyFill="1" applyBorder="1" applyAlignment="1">
      <alignment vertical="center"/>
    </xf>
    <xf numFmtId="0" fontId="11" fillId="12" borderId="3" xfId="10" applyFont="1" applyFill="1" applyBorder="1" applyAlignment="1">
      <alignment horizontal="center" vertical="center" wrapText="1"/>
    </xf>
    <xf numFmtId="0" fontId="9" fillId="2" borderId="58" xfId="0" applyFont="1" applyFill="1" applyBorder="1" applyAlignment="1">
      <alignment vertical="center"/>
    </xf>
    <xf numFmtId="0" fontId="12" fillId="3" borderId="6"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53" xfId="0" applyFont="1" applyFill="1" applyBorder="1" applyAlignment="1">
      <alignment horizontal="center" vertical="center"/>
    </xf>
    <xf numFmtId="0" fontId="9" fillId="2" borderId="13" xfId="0" applyFont="1" applyFill="1" applyBorder="1" applyAlignment="1">
      <alignment vertical="center"/>
    </xf>
    <xf numFmtId="0" fontId="9" fillId="2" borderId="59" xfId="0" applyFont="1" applyFill="1" applyBorder="1" applyAlignment="1">
      <alignment vertical="center"/>
    </xf>
    <xf numFmtId="3" fontId="9" fillId="2" borderId="42"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3" fontId="9" fillId="2" borderId="34" xfId="0" applyNumberFormat="1" applyFont="1" applyFill="1" applyBorder="1" applyAlignment="1">
      <alignment horizontal="center" vertical="center"/>
    </xf>
    <xf numFmtId="0" fontId="9" fillId="2" borderId="36"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29" xfId="0" applyFont="1" applyFill="1" applyBorder="1" applyAlignment="1">
      <alignment horizontal="center" vertical="center"/>
    </xf>
    <xf numFmtId="0" fontId="9" fillId="2" borderId="30" xfId="0" applyFont="1" applyFill="1" applyBorder="1" applyAlignment="1">
      <alignment horizontal="left" vertical="center"/>
    </xf>
    <xf numFmtId="3" fontId="9" fillId="2" borderId="61" xfId="0" applyNumberFormat="1" applyFont="1" applyFill="1" applyBorder="1" applyAlignment="1" applyProtection="1">
      <alignment horizontal="center" vertical="center"/>
      <protection locked="0"/>
    </xf>
    <xf numFmtId="3" fontId="9" fillId="2" borderId="2" xfId="0" applyNumberFormat="1" applyFont="1" applyFill="1" applyBorder="1" applyAlignment="1" applyProtection="1">
      <alignment horizontal="center" vertical="center"/>
      <protection locked="0"/>
    </xf>
    <xf numFmtId="0" fontId="10" fillId="2" borderId="47" xfId="0" applyFont="1" applyFill="1" applyBorder="1" applyAlignment="1">
      <alignment vertical="center"/>
    </xf>
    <xf numFmtId="0" fontId="10" fillId="2" borderId="0" xfId="0" applyFont="1" applyFill="1" applyAlignment="1">
      <alignment vertical="center"/>
    </xf>
    <xf numFmtId="0" fontId="9" fillId="2" borderId="22" xfId="0" applyFont="1" applyFill="1" applyBorder="1" applyAlignment="1">
      <alignment vertical="center" wrapText="1"/>
    </xf>
    <xf numFmtId="0" fontId="10" fillId="2" borderId="3" xfId="0" applyFont="1" applyFill="1" applyBorder="1" applyAlignment="1">
      <alignment vertical="center"/>
    </xf>
    <xf numFmtId="0" fontId="10" fillId="2" borderId="3" xfId="0" applyFont="1" applyFill="1" applyBorder="1" applyAlignment="1">
      <alignment horizontal="left" vertical="center"/>
    </xf>
    <xf numFmtId="0" fontId="9" fillId="2" borderId="23" xfId="0" applyFont="1" applyFill="1" applyBorder="1" applyAlignment="1">
      <alignment vertical="center"/>
    </xf>
    <xf numFmtId="0" fontId="1" fillId="2" borderId="4" xfId="10" applyFont="1" applyFill="1" applyBorder="1" applyAlignment="1">
      <alignment vertical="center"/>
    </xf>
    <xf numFmtId="0" fontId="12" fillId="3" borderId="44" xfId="10" applyFont="1" applyFill="1" applyBorder="1" applyAlignment="1">
      <alignment horizontal="center" vertical="center" wrapText="1"/>
    </xf>
    <xf numFmtId="165" fontId="9" fillId="6" borderId="2" xfId="0" applyNumberFormat="1" applyFont="1" applyFill="1" applyBorder="1" applyAlignment="1">
      <alignment horizontal="center" vertical="center"/>
    </xf>
    <xf numFmtId="165" fontId="9" fillId="6" borderId="1" xfId="0" applyNumberFormat="1" applyFont="1" applyFill="1" applyBorder="1" applyAlignment="1">
      <alignment horizontal="center" vertical="center"/>
    </xf>
    <xf numFmtId="0" fontId="9" fillId="2" borderId="24" xfId="0" applyFont="1" applyFill="1" applyBorder="1" applyAlignment="1">
      <alignment vertical="center"/>
    </xf>
    <xf numFmtId="0" fontId="9" fillId="2" borderId="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60" xfId="0" applyFont="1" applyFill="1" applyBorder="1" applyAlignment="1">
      <alignment horizontal="center" vertical="center"/>
    </xf>
    <xf numFmtId="0" fontId="10" fillId="2" borderId="55" xfId="10" applyFont="1" applyFill="1" applyBorder="1" applyAlignment="1">
      <alignment horizontal="center" vertical="center" wrapText="1"/>
    </xf>
    <xf numFmtId="165" fontId="9" fillId="2" borderId="62" xfId="0" applyNumberFormat="1" applyFont="1" applyFill="1" applyBorder="1" applyAlignment="1">
      <alignment horizontal="center" vertical="center"/>
    </xf>
    <xf numFmtId="0" fontId="19" fillId="11" borderId="16" xfId="0" applyFont="1" applyFill="1" applyBorder="1" applyAlignment="1">
      <alignment horizontal="center" vertical="center"/>
    </xf>
    <xf numFmtId="0" fontId="12" fillId="3" borderId="12" xfId="10" applyFont="1" applyFill="1" applyBorder="1" applyAlignment="1">
      <alignment horizontal="center" vertical="center" wrapText="1"/>
    </xf>
    <xf numFmtId="0" fontId="19" fillId="7" borderId="16" xfId="0" applyFont="1" applyFill="1" applyBorder="1" applyAlignment="1" applyProtection="1">
      <alignment horizontal="center" vertical="center"/>
      <protection locked="0"/>
    </xf>
    <xf numFmtId="0" fontId="19" fillId="11" borderId="11" xfId="0" applyFont="1" applyFill="1" applyBorder="1" applyAlignment="1" applyProtection="1">
      <alignment horizontal="center" vertical="center"/>
      <protection locked="0"/>
    </xf>
    <xf numFmtId="0" fontId="22" fillId="13" borderId="4" xfId="0" applyFont="1" applyFill="1" applyBorder="1" applyAlignment="1" applyProtection="1">
      <alignment horizontal="center" vertical="center" wrapText="1"/>
      <protection locked="0"/>
    </xf>
    <xf numFmtId="0" fontId="22" fillId="13" borderId="4" xfId="0" applyFont="1" applyFill="1" applyBorder="1" applyAlignment="1" applyProtection="1">
      <alignment horizontal="left" vertical="center"/>
      <protection locked="0"/>
    </xf>
    <xf numFmtId="0" fontId="22" fillId="13" borderId="4" xfId="0" applyFont="1" applyFill="1" applyBorder="1" applyAlignment="1" applyProtection="1">
      <alignment horizontal="center" vertical="center"/>
      <protection locked="0"/>
    </xf>
    <xf numFmtId="1" fontId="23" fillId="0" borderId="4" xfId="0" applyNumberFormat="1"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2" fillId="13" borderId="42" xfId="0" applyFont="1" applyFill="1" applyBorder="1" applyAlignment="1" applyProtection="1">
      <alignment horizontal="center" vertical="center" wrapText="1"/>
      <protection locked="0"/>
    </xf>
    <xf numFmtId="0" fontId="22" fillId="13" borderId="42" xfId="0" applyFont="1" applyFill="1" applyBorder="1" applyAlignment="1" applyProtection="1">
      <alignment horizontal="left" vertical="center"/>
      <protection locked="0"/>
    </xf>
    <xf numFmtId="0" fontId="13" fillId="0" borderId="13" xfId="10" applyFont="1" applyBorder="1" applyAlignment="1" applyProtection="1">
      <alignment vertical="center"/>
      <protection locked="0"/>
    </xf>
    <xf numFmtId="0" fontId="22" fillId="13" borderId="42" xfId="0" applyFont="1" applyFill="1" applyBorder="1" applyAlignment="1" applyProtection="1">
      <alignment horizontal="center" vertical="center"/>
      <protection locked="0"/>
    </xf>
    <xf numFmtId="0" fontId="24" fillId="0" borderId="42" xfId="0" applyFont="1" applyBorder="1" applyAlignment="1" applyProtection="1">
      <alignment horizontal="center" vertical="center"/>
      <protection locked="0"/>
    </xf>
    <xf numFmtId="0" fontId="22" fillId="0" borderId="42" xfId="0" applyFont="1" applyBorder="1" applyAlignment="1" applyProtection="1">
      <alignment horizontal="center" vertical="center"/>
      <protection locked="0"/>
    </xf>
    <xf numFmtId="0" fontId="22" fillId="0" borderId="22" xfId="0" applyFont="1" applyBorder="1" applyAlignment="1" applyProtection="1">
      <alignment horizontal="center" vertical="center"/>
      <protection locked="0"/>
    </xf>
    <xf numFmtId="0" fontId="24" fillId="0" borderId="46" xfId="0" applyFont="1" applyBorder="1" applyAlignment="1" applyProtection="1">
      <alignment horizontal="center" vertical="center"/>
      <protection locked="0"/>
    </xf>
    <xf numFmtId="0" fontId="22" fillId="0" borderId="46" xfId="0" applyFont="1" applyBorder="1" applyAlignment="1" applyProtection="1">
      <alignment horizontal="center" vertical="center"/>
      <protection locked="0"/>
    </xf>
    <xf numFmtId="0" fontId="22" fillId="13" borderId="46" xfId="0" applyFont="1" applyFill="1" applyBorder="1" applyAlignment="1" applyProtection="1">
      <alignment horizontal="left" vertical="center"/>
      <protection locked="0"/>
    </xf>
    <xf numFmtId="1" fontId="23" fillId="0" borderId="5" xfId="0" applyNumberFormat="1" applyFont="1" applyBorder="1" applyAlignment="1" applyProtection="1">
      <alignment horizontal="center" vertical="center"/>
      <protection locked="0"/>
    </xf>
    <xf numFmtId="0" fontId="24" fillId="0" borderId="39"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13" borderId="2" xfId="0" applyFont="1" applyFill="1" applyBorder="1" applyAlignment="1" applyProtection="1">
      <alignment horizontal="left" vertical="center"/>
      <protection locked="0"/>
    </xf>
    <xf numFmtId="0" fontId="22" fillId="13" borderId="69" xfId="0" applyFont="1" applyFill="1" applyBorder="1" applyAlignment="1" applyProtection="1">
      <alignment horizontal="left" vertical="center"/>
      <protection locked="0"/>
    </xf>
    <xf numFmtId="0" fontId="22" fillId="13" borderId="2" xfId="0" applyFont="1" applyFill="1" applyBorder="1" applyAlignment="1" applyProtection="1">
      <alignment horizontal="center" vertical="center"/>
      <protection locked="0"/>
    </xf>
    <xf numFmtId="0" fontId="22" fillId="0" borderId="1" xfId="0" applyFont="1" applyBorder="1" applyAlignment="1" applyProtection="1">
      <alignment horizontal="center" vertical="center"/>
      <protection locked="0"/>
    </xf>
    <xf numFmtId="0" fontId="22" fillId="13" borderId="13" xfId="0" applyFont="1" applyFill="1" applyBorder="1" applyAlignment="1" applyProtection="1">
      <alignment vertical="center"/>
      <protection locked="0"/>
    </xf>
    <xf numFmtId="0" fontId="22" fillId="13" borderId="2" xfId="0" applyFont="1" applyFill="1" applyBorder="1" applyAlignment="1" applyProtection="1">
      <alignment horizontal="center" vertical="center" wrapText="1"/>
      <protection locked="0"/>
    </xf>
    <xf numFmtId="0" fontId="9" fillId="0" borderId="7" xfId="12" applyNumberFormat="1" applyFont="1" applyFill="1" applyBorder="1" applyAlignment="1" applyProtection="1">
      <alignment horizontal="center" vertical="center"/>
      <protection locked="0"/>
    </xf>
    <xf numFmtId="0" fontId="22" fillId="13" borderId="46" xfId="0" applyFont="1" applyFill="1" applyBorder="1" applyAlignment="1" applyProtection="1">
      <alignment horizontal="center" vertical="center"/>
      <protection locked="0"/>
    </xf>
    <xf numFmtId="0" fontId="11" fillId="2" borderId="3" xfId="10" applyFont="1" applyFill="1" applyBorder="1" applyAlignment="1" applyProtection="1">
      <alignment horizontal="left" vertical="center" wrapText="1"/>
      <protection locked="0"/>
    </xf>
    <xf numFmtId="0" fontId="22" fillId="13" borderId="69" xfId="0" applyFont="1" applyFill="1" applyBorder="1" applyAlignment="1" applyProtection="1">
      <alignment horizontal="center" vertical="center"/>
      <protection locked="0"/>
    </xf>
    <xf numFmtId="0" fontId="22" fillId="13" borderId="4" xfId="0" applyFont="1" applyFill="1" applyBorder="1" applyAlignment="1" applyProtection="1">
      <alignment wrapText="1"/>
      <protection locked="0"/>
    </xf>
    <xf numFmtId="0" fontId="22" fillId="13" borderId="2" xfId="0" applyFont="1" applyFill="1" applyBorder="1" applyAlignment="1" applyProtection="1">
      <alignment wrapText="1"/>
      <protection locked="0"/>
    </xf>
    <xf numFmtId="0" fontId="22" fillId="13" borderId="69" xfId="0" applyFont="1" applyFill="1" applyBorder="1" applyProtection="1">
      <protection locked="0"/>
    </xf>
    <xf numFmtId="0" fontId="22" fillId="0" borderId="4" xfId="0" applyFont="1" applyBorder="1" applyAlignment="1" applyProtection="1">
      <alignment horizontal="center" vertical="center"/>
      <protection locked="0"/>
    </xf>
    <xf numFmtId="0" fontId="23" fillId="0" borderId="3" xfId="0" applyFont="1" applyBorder="1" applyAlignment="1" applyProtection="1">
      <alignment horizontal="left" vertical="center"/>
      <protection locked="0"/>
    </xf>
    <xf numFmtId="0" fontId="23" fillId="0" borderId="1" xfId="0" applyFont="1" applyBorder="1" applyAlignment="1" applyProtection="1">
      <alignment horizontal="left" vertical="center"/>
      <protection locked="0"/>
    </xf>
    <xf numFmtId="0" fontId="22" fillId="13" borderId="42" xfId="0" applyFont="1" applyFill="1" applyBorder="1" applyAlignment="1" applyProtection="1">
      <alignment wrapText="1"/>
      <protection locked="0"/>
    </xf>
    <xf numFmtId="0" fontId="22" fillId="13" borderId="42" xfId="0" applyFont="1" applyFill="1" applyBorder="1" applyProtection="1">
      <protection locked="0"/>
    </xf>
    <xf numFmtId="0" fontId="23" fillId="0" borderId="71" xfId="0" applyFont="1" applyBorder="1" applyAlignment="1" applyProtection="1">
      <alignment horizontal="left" vertical="center"/>
      <protection locked="0"/>
    </xf>
    <xf numFmtId="0" fontId="22" fillId="13" borderId="46" xfId="0" applyFont="1" applyFill="1" applyBorder="1" applyProtection="1">
      <protection locked="0"/>
    </xf>
    <xf numFmtId="0" fontId="22" fillId="0" borderId="0" xfId="0" applyFont="1" applyAlignment="1" applyProtection="1">
      <alignment wrapText="1"/>
      <protection locked="0"/>
    </xf>
    <xf numFmtId="0" fontId="22" fillId="0" borderId="72" xfId="0" applyFont="1" applyBorder="1" applyProtection="1">
      <protection locked="0"/>
    </xf>
    <xf numFmtId="0" fontId="22" fillId="13" borderId="69" xfId="0" applyFont="1" applyFill="1" applyBorder="1" applyAlignment="1" applyProtection="1">
      <alignment wrapText="1"/>
      <protection locked="0"/>
    </xf>
    <xf numFmtId="0" fontId="22" fillId="13" borderId="2" xfId="0" applyFont="1" applyFill="1" applyBorder="1" applyProtection="1">
      <protection locked="0"/>
    </xf>
    <xf numFmtId="0" fontId="22" fillId="13" borderId="39" xfId="0" applyFont="1" applyFill="1" applyBorder="1" applyProtection="1">
      <protection locked="0"/>
    </xf>
    <xf numFmtId="0" fontId="22" fillId="13" borderId="39" xfId="0" applyFont="1" applyFill="1" applyBorder="1" applyAlignment="1" applyProtection="1">
      <alignment horizontal="center" vertical="center"/>
      <protection locked="0"/>
    </xf>
    <xf numFmtId="1" fontId="23" fillId="0" borderId="20" xfId="0" applyNumberFormat="1" applyFont="1" applyBorder="1" applyAlignment="1" applyProtection="1">
      <alignment horizontal="center" vertical="center"/>
      <protection locked="0"/>
    </xf>
    <xf numFmtId="0" fontId="22" fillId="0" borderId="20" xfId="0" applyFont="1" applyBorder="1" applyAlignment="1" applyProtection="1">
      <alignment horizontal="center" vertical="center"/>
      <protection locked="0"/>
    </xf>
    <xf numFmtId="0" fontId="22" fillId="0" borderId="39" xfId="0" applyFont="1" applyBorder="1" applyAlignment="1" applyProtection="1">
      <alignment horizontal="center" vertical="center"/>
      <protection locked="0"/>
    </xf>
    <xf numFmtId="0" fontId="9" fillId="0" borderId="73" xfId="12" applyNumberFormat="1" applyFont="1" applyFill="1" applyBorder="1" applyAlignment="1" applyProtection="1">
      <alignment horizontal="center" vertical="center"/>
      <protection locked="0"/>
    </xf>
    <xf numFmtId="0" fontId="22" fillId="13" borderId="74" xfId="0" applyFont="1" applyFill="1" applyBorder="1" applyAlignment="1" applyProtection="1">
      <alignment wrapText="1"/>
      <protection locked="0"/>
    </xf>
    <xf numFmtId="0" fontId="27" fillId="0" borderId="69" xfId="0" applyFont="1" applyBorder="1" applyProtection="1">
      <protection locked="0"/>
    </xf>
    <xf numFmtId="0" fontId="22" fillId="0" borderId="69" xfId="0" applyFont="1" applyBorder="1" applyAlignment="1" applyProtection="1">
      <alignment vertical="center"/>
      <protection locked="0"/>
    </xf>
    <xf numFmtId="0" fontId="22" fillId="0" borderId="69" xfId="0" applyFont="1" applyBorder="1" applyAlignment="1" applyProtection="1">
      <alignment horizontal="center" vertical="center"/>
      <protection locked="0"/>
    </xf>
    <xf numFmtId="0" fontId="24" fillId="0" borderId="69" xfId="0" applyFont="1" applyBorder="1" applyAlignment="1" applyProtection="1">
      <alignment horizontal="center" vertical="center"/>
      <protection locked="0"/>
    </xf>
    <xf numFmtId="0" fontId="9" fillId="0" borderId="69" xfId="12" applyNumberFormat="1" applyFont="1" applyFill="1" applyBorder="1" applyAlignment="1" applyProtection="1">
      <alignment horizontal="center" vertical="center"/>
      <protection locked="0"/>
    </xf>
    <xf numFmtId="0" fontId="22" fillId="0" borderId="42" xfId="0" applyFont="1" applyBorder="1" applyAlignment="1" applyProtection="1">
      <alignment horizontal="left" wrapText="1"/>
      <protection locked="0"/>
    </xf>
    <xf numFmtId="0" fontId="22" fillId="0" borderId="2" xfId="0" applyFont="1" applyBorder="1" applyAlignment="1" applyProtection="1">
      <alignment horizontal="left" wrapText="1"/>
      <protection locked="0"/>
    </xf>
    <xf numFmtId="0" fontId="22" fillId="0" borderId="42" xfId="0" applyFont="1" applyBorder="1" applyAlignment="1" applyProtection="1">
      <alignment horizontal="left"/>
      <protection locked="0"/>
    </xf>
    <xf numFmtId="0" fontId="22" fillId="0" borderId="2" xfId="0" applyFont="1" applyBorder="1" applyAlignment="1" applyProtection="1">
      <alignment horizontal="center"/>
      <protection locked="0"/>
    </xf>
    <xf numFmtId="0" fontId="13" fillId="0" borderId="13" xfId="10" applyFont="1" applyBorder="1" applyAlignment="1" applyProtection="1">
      <alignment horizontal="center" vertical="center"/>
      <protection locked="0"/>
    </xf>
    <xf numFmtId="0" fontId="23" fillId="0" borderId="5" xfId="0" applyFont="1" applyBorder="1" applyAlignment="1" applyProtection="1">
      <alignment horizontal="center"/>
      <protection locked="0"/>
    </xf>
    <xf numFmtId="0" fontId="22" fillId="13" borderId="42" xfId="0" applyFont="1" applyFill="1" applyBorder="1" applyAlignment="1" applyProtection="1">
      <alignment horizontal="center"/>
      <protection locked="0"/>
    </xf>
    <xf numFmtId="0" fontId="24" fillId="0" borderId="42" xfId="0" applyFont="1" applyBorder="1" applyAlignment="1" applyProtection="1">
      <alignment horizontal="center"/>
      <protection locked="0"/>
    </xf>
    <xf numFmtId="0" fontId="22" fillId="0" borderId="22" xfId="0" applyFont="1" applyBorder="1" applyAlignment="1" applyProtection="1">
      <alignment horizontal="center"/>
      <protection locked="0"/>
    </xf>
    <xf numFmtId="0" fontId="22" fillId="0" borderId="42" xfId="0" applyFont="1" applyBorder="1" applyAlignment="1" applyProtection="1">
      <alignment horizontal="center"/>
      <protection locked="0"/>
    </xf>
    <xf numFmtId="0" fontId="22" fillId="0" borderId="42" xfId="0" applyFont="1" applyBorder="1" applyAlignment="1" applyProtection="1">
      <alignment horizontal="left" vertical="center" wrapText="1"/>
      <protection locked="0"/>
    </xf>
    <xf numFmtId="0" fontId="11" fillId="0" borderId="4" xfId="10" applyFont="1" applyBorder="1" applyAlignment="1" applyProtection="1">
      <alignment horizontal="left" vertical="center" wrapText="1"/>
      <protection locked="0"/>
    </xf>
    <xf numFmtId="0" fontId="11" fillId="0" borderId="44" xfId="10" applyFont="1" applyBorder="1" applyAlignment="1" applyProtection="1">
      <alignment horizontal="center" vertical="center" wrapText="1"/>
      <protection locked="0"/>
    </xf>
    <xf numFmtId="0" fontId="11" fillId="0" borderId="5" xfId="10" applyFont="1" applyBorder="1" applyAlignment="1" applyProtection="1">
      <alignment horizontal="center" vertical="center" wrapText="1"/>
      <protection locked="0"/>
    </xf>
    <xf numFmtId="0" fontId="22" fillId="13" borderId="69" xfId="0" applyFont="1" applyFill="1" applyBorder="1" applyAlignment="1" applyProtection="1">
      <alignment horizontal="left" vertical="center" wrapText="1"/>
      <protection locked="0"/>
    </xf>
    <xf numFmtId="0" fontId="11" fillId="2" borderId="69" xfId="10" applyFont="1" applyFill="1" applyBorder="1" applyAlignment="1" applyProtection="1">
      <alignment horizontal="left" vertical="center" wrapText="1"/>
      <protection locked="0"/>
    </xf>
    <xf numFmtId="1" fontId="23" fillId="0" borderId="69" xfId="0" applyNumberFormat="1" applyFont="1" applyBorder="1" applyAlignment="1" applyProtection="1">
      <alignment horizontal="center" vertical="center"/>
      <protection locked="0"/>
    </xf>
    <xf numFmtId="0" fontId="11" fillId="0" borderId="69" xfId="10" applyFont="1" applyBorder="1" applyAlignment="1" applyProtection="1">
      <alignment horizontal="center" vertical="center"/>
      <protection locked="0"/>
    </xf>
    <xf numFmtId="0" fontId="0" fillId="0" borderId="69" xfId="0" applyBorder="1" applyAlignment="1" applyProtection="1">
      <alignment horizontal="center"/>
      <protection locked="0"/>
    </xf>
    <xf numFmtId="0" fontId="9" fillId="0" borderId="2" xfId="12" applyNumberFormat="1" applyFont="1" applyFill="1" applyBorder="1" applyAlignment="1" applyProtection="1">
      <alignment horizontal="center" vertical="center"/>
      <protection locked="0"/>
    </xf>
    <xf numFmtId="0" fontId="22" fillId="0" borderId="69" xfId="0" applyFont="1" applyBorder="1" applyAlignment="1" applyProtection="1">
      <alignment horizontal="left" wrapText="1"/>
      <protection locked="0"/>
    </xf>
    <xf numFmtId="0" fontId="22" fillId="0" borderId="69" xfId="0" applyFont="1" applyBorder="1" applyAlignment="1" applyProtection="1">
      <alignment wrapText="1"/>
      <protection locked="0"/>
    </xf>
    <xf numFmtId="0" fontId="22" fillId="0" borderId="69" xfId="0" applyFont="1" applyBorder="1" applyProtection="1">
      <protection locked="0"/>
    </xf>
    <xf numFmtId="0" fontId="22" fillId="0" borderId="69" xfId="0" applyFont="1" applyBorder="1" applyAlignment="1" applyProtection="1">
      <alignment horizontal="center"/>
      <protection locked="0"/>
    </xf>
    <xf numFmtId="0" fontId="23" fillId="0" borderId="69" xfId="0" applyFont="1" applyBorder="1" applyAlignment="1" applyProtection="1">
      <alignment horizontal="center"/>
      <protection locked="0"/>
    </xf>
    <xf numFmtId="0" fontId="24" fillId="0" borderId="69" xfId="0" applyFont="1" applyBorder="1" applyAlignment="1" applyProtection="1">
      <alignment horizontal="center"/>
      <protection locked="0"/>
    </xf>
    <xf numFmtId="0" fontId="22" fillId="13" borderId="69" xfId="0" applyFont="1" applyFill="1" applyBorder="1" applyAlignment="1" applyProtection="1">
      <alignment horizontal="left" wrapText="1"/>
      <protection locked="0"/>
    </xf>
    <xf numFmtId="0" fontId="11" fillId="15" borderId="4" xfId="10" applyFont="1" applyFill="1" applyBorder="1" applyAlignment="1">
      <alignment horizontal="center" vertical="center" wrapText="1"/>
    </xf>
    <xf numFmtId="0" fontId="11" fillId="15" borderId="44" xfId="10" applyFont="1" applyFill="1" applyBorder="1" applyAlignment="1" applyProtection="1">
      <alignment horizontal="center" vertical="center" wrapText="1"/>
      <protection locked="0"/>
    </xf>
    <xf numFmtId="0" fontId="22" fillId="15" borderId="69" xfId="0" applyFont="1" applyFill="1" applyBorder="1" applyAlignment="1" applyProtection="1">
      <alignment horizontal="left" wrapText="1"/>
      <protection locked="0"/>
    </xf>
    <xf numFmtId="0" fontId="22" fillId="15" borderId="69" xfId="0" applyFont="1" applyFill="1" applyBorder="1" applyAlignment="1" applyProtection="1">
      <alignment wrapText="1"/>
      <protection locked="0"/>
    </xf>
    <xf numFmtId="0" fontId="22" fillId="15" borderId="69" xfId="0" applyFont="1" applyFill="1" applyBorder="1" applyProtection="1">
      <protection locked="0"/>
    </xf>
    <xf numFmtId="0" fontId="22" fillId="15" borderId="69" xfId="0" applyFont="1" applyFill="1" applyBorder="1" applyAlignment="1" applyProtection="1">
      <alignment horizontal="center"/>
      <protection locked="0"/>
    </xf>
    <xf numFmtId="0" fontId="13" fillId="15" borderId="13" xfId="10" applyFont="1" applyFill="1" applyBorder="1" applyAlignment="1" applyProtection="1">
      <alignment vertical="center"/>
      <protection locked="0"/>
    </xf>
    <xf numFmtId="0" fontId="23" fillId="15" borderId="69" xfId="0" applyFont="1" applyFill="1" applyBorder="1" applyAlignment="1" applyProtection="1">
      <alignment horizontal="center"/>
      <protection locked="0"/>
    </xf>
    <xf numFmtId="0" fontId="24" fillId="15" borderId="69" xfId="0" applyFont="1" applyFill="1" applyBorder="1" applyAlignment="1" applyProtection="1">
      <alignment horizontal="center"/>
      <protection locked="0"/>
    </xf>
    <xf numFmtId="0" fontId="9" fillId="15" borderId="2" xfId="12" applyNumberFormat="1" applyFont="1" applyFill="1" applyBorder="1" applyAlignment="1" applyProtection="1">
      <alignment horizontal="center" vertical="center"/>
      <protection locked="0"/>
    </xf>
    <xf numFmtId="0" fontId="9" fillId="15" borderId="1" xfId="9" applyNumberFormat="1" applyFont="1" applyFill="1" applyBorder="1" applyAlignment="1" applyProtection="1">
      <alignment horizontal="left" vertical="center"/>
      <protection locked="0"/>
    </xf>
    <xf numFmtId="1" fontId="9" fillId="15" borderId="7" xfId="9" applyNumberFormat="1" applyFont="1" applyFill="1" applyBorder="1" applyAlignment="1" applyProtection="1">
      <alignment horizontal="center" vertical="center"/>
    </xf>
    <xf numFmtId="0" fontId="11" fillId="15" borderId="42" xfId="10" applyFont="1" applyFill="1" applyBorder="1" applyAlignment="1">
      <alignment horizontal="center" vertical="center"/>
    </xf>
    <xf numFmtId="0" fontId="11" fillId="15" borderId="20" xfId="10" applyFont="1" applyFill="1" applyBorder="1" applyAlignment="1" applyProtection="1">
      <alignment horizontal="center" vertical="center"/>
      <protection locked="0"/>
    </xf>
    <xf numFmtId="0" fontId="11" fillId="15" borderId="5" xfId="10" applyFont="1" applyFill="1" applyBorder="1" applyAlignment="1">
      <alignment horizontal="center" vertical="center"/>
    </xf>
    <xf numFmtId="0" fontId="17" fillId="15" borderId="35" xfId="10" applyFont="1" applyFill="1" applyBorder="1" applyAlignment="1">
      <alignment horizontal="center" vertical="center"/>
    </xf>
    <xf numFmtId="0" fontId="9" fillId="15" borderId="30" xfId="9" applyNumberFormat="1" applyFont="1" applyFill="1" applyBorder="1" applyAlignment="1" applyProtection="1">
      <alignment horizontal="left" vertical="center"/>
      <protection locked="0"/>
    </xf>
    <xf numFmtId="164" fontId="9" fillId="15" borderId="22" xfId="12" applyNumberFormat="1" applyFont="1" applyFill="1" applyBorder="1" applyAlignment="1" applyProtection="1">
      <alignment horizontal="center" vertical="center"/>
    </xf>
    <xf numFmtId="0" fontId="11" fillId="15" borderId="41" xfId="10" applyFont="1" applyFill="1" applyBorder="1" applyAlignment="1">
      <alignment horizontal="center" vertical="center"/>
    </xf>
    <xf numFmtId="0" fontId="9" fillId="15" borderId="0" xfId="0" applyFont="1" applyFill="1" applyAlignment="1">
      <alignment vertical="center"/>
    </xf>
    <xf numFmtId="0" fontId="9" fillId="15" borderId="34" xfId="9" applyNumberFormat="1" applyFont="1" applyFill="1" applyBorder="1" applyAlignment="1" applyProtection="1">
      <alignment horizontal="left" vertical="center"/>
      <protection locked="0"/>
    </xf>
    <xf numFmtId="0" fontId="11" fillId="15" borderId="31" xfId="10" applyFont="1" applyFill="1" applyBorder="1" applyAlignment="1">
      <alignment horizontal="center" vertical="center"/>
    </xf>
    <xf numFmtId="0" fontId="0" fillId="15" borderId="69" xfId="0" applyFill="1" applyBorder="1" applyAlignment="1" applyProtection="1">
      <alignment horizontal="center"/>
      <protection locked="0"/>
    </xf>
    <xf numFmtId="0" fontId="22" fillId="16" borderId="42" xfId="0" applyFont="1" applyFill="1" applyBorder="1" applyAlignment="1" applyProtection="1">
      <alignment wrapText="1"/>
      <protection locked="0"/>
    </xf>
    <xf numFmtId="0" fontId="22" fillId="16" borderId="42" xfId="0" applyFont="1" applyFill="1" applyBorder="1" applyProtection="1">
      <protection locked="0"/>
    </xf>
    <xf numFmtId="0" fontId="22" fillId="16" borderId="4" xfId="0" applyFont="1" applyFill="1" applyBorder="1" applyAlignment="1" applyProtection="1">
      <alignment horizontal="center" vertical="center"/>
      <protection locked="0"/>
    </xf>
    <xf numFmtId="0" fontId="22" fillId="15" borderId="4" xfId="0" applyFont="1" applyFill="1" applyBorder="1" applyAlignment="1" applyProtection="1">
      <alignment horizontal="center" vertical="center"/>
      <protection locked="0"/>
    </xf>
    <xf numFmtId="0" fontId="24" fillId="15" borderId="4" xfId="0" applyFont="1" applyFill="1" applyBorder="1" applyAlignment="1" applyProtection="1">
      <alignment horizontal="center" vertical="center"/>
      <protection locked="0"/>
    </xf>
    <xf numFmtId="0" fontId="22" fillId="15" borderId="2" xfId="0" applyFont="1" applyFill="1" applyBorder="1" applyAlignment="1" applyProtection="1">
      <alignment horizontal="center" vertical="center"/>
      <protection locked="0"/>
    </xf>
    <xf numFmtId="0" fontId="9" fillId="15" borderId="7" xfId="12" applyNumberFormat="1" applyFont="1" applyFill="1" applyBorder="1" applyAlignment="1" applyProtection="1">
      <alignment horizontal="center" vertical="center"/>
      <protection locked="0"/>
    </xf>
    <xf numFmtId="0" fontId="22" fillId="16" borderId="69" xfId="0" applyFont="1" applyFill="1" applyBorder="1" applyAlignment="1" applyProtection="1">
      <alignment wrapText="1"/>
      <protection locked="0"/>
    </xf>
    <xf numFmtId="0" fontId="22" fillId="15" borderId="69" xfId="0" applyFont="1" applyFill="1" applyBorder="1" applyAlignment="1" applyProtection="1">
      <alignment horizontal="center" vertical="center"/>
      <protection locked="0"/>
    </xf>
    <xf numFmtId="0" fontId="11" fillId="15" borderId="4" xfId="10" applyFont="1" applyFill="1" applyBorder="1" applyAlignment="1" applyProtection="1">
      <alignment horizontal="center" vertical="center" wrapText="1"/>
      <protection locked="0"/>
    </xf>
    <xf numFmtId="0" fontId="11" fillId="15" borderId="20" xfId="10" applyFont="1" applyFill="1" applyBorder="1" applyAlignment="1" applyProtection="1">
      <alignment horizontal="left" vertical="center" wrapText="1"/>
      <protection locked="0"/>
    </xf>
    <xf numFmtId="0" fontId="13" fillId="15" borderId="4" xfId="10" applyFont="1" applyFill="1" applyBorder="1" applyAlignment="1" applyProtection="1">
      <alignment horizontal="left" vertical="center"/>
      <protection locked="0"/>
    </xf>
    <xf numFmtId="0" fontId="13" fillId="15" borderId="4" xfId="10" applyFont="1" applyFill="1" applyBorder="1" applyAlignment="1" applyProtection="1">
      <alignment horizontal="center" vertical="center"/>
      <protection locked="0"/>
    </xf>
    <xf numFmtId="1" fontId="9" fillId="15" borderId="4" xfId="9" applyNumberFormat="1" applyFont="1" applyFill="1" applyBorder="1" applyAlignment="1" applyProtection="1">
      <alignment horizontal="center" vertical="center"/>
      <protection locked="0"/>
    </xf>
    <xf numFmtId="0" fontId="11" fillId="15" borderId="4" xfId="10" applyFont="1" applyFill="1" applyBorder="1" applyAlignment="1" applyProtection="1">
      <alignment horizontal="center" vertical="center"/>
      <protection locked="0"/>
    </xf>
    <xf numFmtId="0" fontId="17" fillId="15" borderId="20" xfId="10" applyFont="1" applyFill="1" applyBorder="1" applyAlignment="1" applyProtection="1">
      <alignment horizontal="center" vertical="center"/>
      <protection locked="0"/>
    </xf>
    <xf numFmtId="0" fontId="11" fillId="15" borderId="42" xfId="10" applyFont="1" applyFill="1" applyBorder="1" applyAlignment="1" applyProtection="1">
      <alignment horizontal="center" vertical="center"/>
      <protection locked="0"/>
    </xf>
    <xf numFmtId="0" fontId="11" fillId="15" borderId="3" xfId="10" applyFont="1" applyFill="1" applyBorder="1" applyAlignment="1" applyProtection="1">
      <alignment horizontal="center" vertical="center"/>
      <protection locked="0"/>
    </xf>
    <xf numFmtId="0" fontId="9" fillId="15" borderId="12" xfId="9" applyNumberFormat="1" applyFont="1" applyFill="1" applyBorder="1" applyAlignment="1" applyProtection="1">
      <alignment horizontal="center" vertical="center"/>
      <protection locked="0"/>
    </xf>
    <xf numFmtId="0" fontId="17" fillId="15" borderId="4" xfId="10" applyFont="1" applyFill="1" applyBorder="1" applyAlignment="1" applyProtection="1">
      <alignment horizontal="center" vertical="center"/>
      <protection locked="0"/>
    </xf>
    <xf numFmtId="0" fontId="11" fillId="15" borderId="5" xfId="10" applyFont="1" applyFill="1" applyBorder="1" applyAlignment="1" applyProtection="1">
      <alignment horizontal="center" vertical="center" wrapText="1"/>
      <protection locked="0"/>
    </xf>
    <xf numFmtId="0" fontId="11" fillId="15" borderId="3" xfId="10" applyFont="1" applyFill="1" applyBorder="1" applyAlignment="1">
      <alignment horizontal="center" vertical="center" wrapText="1"/>
    </xf>
    <xf numFmtId="0" fontId="11" fillId="15" borderId="2" xfId="10" applyFont="1" applyFill="1" applyBorder="1" applyAlignment="1">
      <alignment horizontal="center" vertical="center" wrapText="1"/>
    </xf>
    <xf numFmtId="0" fontId="11" fillId="15" borderId="20" xfId="10" applyFont="1" applyFill="1" applyBorder="1" applyAlignment="1">
      <alignment horizontal="left" vertical="center" wrapText="1"/>
    </xf>
    <xf numFmtId="0" fontId="13" fillId="15" borderId="39" xfId="10" applyFont="1" applyFill="1" applyBorder="1" applyAlignment="1">
      <alignment horizontal="left" vertical="center"/>
    </xf>
    <xf numFmtId="0" fontId="13" fillId="15" borderId="39" xfId="10" applyFont="1" applyFill="1" applyBorder="1" applyAlignment="1">
      <alignment horizontal="center" vertical="center"/>
    </xf>
    <xf numFmtId="0" fontId="13" fillId="15" borderId="13" xfId="10" applyFont="1" applyFill="1" applyBorder="1" applyAlignment="1">
      <alignment vertical="center"/>
    </xf>
    <xf numFmtId="1" fontId="9" fillId="15" borderId="4" xfId="9" applyNumberFormat="1" applyFont="1" applyFill="1" applyBorder="1" applyAlignment="1" applyProtection="1">
      <alignment horizontal="center" vertical="center"/>
    </xf>
    <xf numFmtId="0" fontId="11" fillId="15" borderId="4" xfId="10" applyFont="1" applyFill="1" applyBorder="1" applyAlignment="1">
      <alignment horizontal="center" vertical="center"/>
    </xf>
    <xf numFmtId="164" fontId="17" fillId="15" borderId="20" xfId="10" applyNumberFormat="1" applyFont="1" applyFill="1" applyBorder="1" applyAlignment="1">
      <alignment horizontal="center" vertical="center"/>
    </xf>
    <xf numFmtId="0" fontId="11" fillId="15" borderId="2" xfId="10" applyFont="1" applyFill="1" applyBorder="1" applyAlignment="1">
      <alignment horizontal="center" vertical="center"/>
    </xf>
    <xf numFmtId="0" fontId="9" fillId="15" borderId="12" xfId="9" applyNumberFormat="1" applyFont="1" applyFill="1" applyBorder="1" applyAlignment="1" applyProtection="1">
      <alignment horizontal="center" vertical="center"/>
    </xf>
    <xf numFmtId="0" fontId="9" fillId="15" borderId="22" xfId="9" applyNumberFormat="1" applyFont="1" applyFill="1" applyBorder="1" applyAlignment="1" applyProtection="1">
      <alignment horizontal="center" vertical="center"/>
    </xf>
    <xf numFmtId="0" fontId="9" fillId="15" borderId="35" xfId="9" applyNumberFormat="1" applyFont="1" applyFill="1" applyBorder="1" applyAlignment="1" applyProtection="1">
      <alignment horizontal="left" vertical="center"/>
    </xf>
    <xf numFmtId="0" fontId="9" fillId="15" borderId="42" xfId="9" applyNumberFormat="1" applyFont="1" applyFill="1" applyBorder="1" applyAlignment="1" applyProtection="1">
      <alignment horizontal="center" vertical="center"/>
    </xf>
    <xf numFmtId="0" fontId="17" fillId="15" borderId="34" xfId="10" applyFont="1" applyFill="1" applyBorder="1" applyAlignment="1">
      <alignment horizontal="center" vertical="center"/>
    </xf>
    <xf numFmtId="0" fontId="9" fillId="15" borderId="49" xfId="9" applyNumberFormat="1" applyFont="1" applyFill="1" applyBorder="1" applyAlignment="1" applyProtection="1">
      <alignment horizontal="left" vertical="center"/>
    </xf>
    <xf numFmtId="0" fontId="9" fillId="15" borderId="1" xfId="9" applyNumberFormat="1" applyFont="1" applyFill="1" applyBorder="1" applyAlignment="1" applyProtection="1">
      <alignment horizontal="left" vertical="center"/>
    </xf>
    <xf numFmtId="0" fontId="9" fillId="15" borderId="2" xfId="9" applyNumberFormat="1" applyFont="1" applyFill="1" applyBorder="1" applyAlignment="1" applyProtection="1">
      <alignment horizontal="left" vertical="center"/>
    </xf>
    <xf numFmtId="0" fontId="9" fillId="15" borderId="22" xfId="9" applyNumberFormat="1" applyFont="1" applyFill="1" applyBorder="1" applyAlignment="1" applyProtection="1">
      <alignment horizontal="left" vertical="center"/>
    </xf>
    <xf numFmtId="0" fontId="9" fillId="15" borderId="34" xfId="9" applyNumberFormat="1" applyFont="1" applyFill="1" applyBorder="1" applyAlignment="1" applyProtection="1">
      <alignment horizontal="left" vertical="center"/>
    </xf>
    <xf numFmtId="164" fontId="9" fillId="15" borderId="28" xfId="12" applyNumberFormat="1" applyFont="1" applyFill="1" applyBorder="1" applyAlignment="1" applyProtection="1">
      <alignment horizontal="center" vertical="center"/>
    </xf>
    <xf numFmtId="1" fontId="9" fillId="15" borderId="31" xfId="12" applyNumberFormat="1" applyFont="1" applyFill="1" applyBorder="1" applyAlignment="1" applyProtection="1">
      <alignment horizontal="center" vertical="center"/>
    </xf>
    <xf numFmtId="0" fontId="11" fillId="15" borderId="4" xfId="10" applyFont="1" applyFill="1" applyBorder="1" applyAlignment="1" applyProtection="1">
      <alignment horizontal="left" vertical="center" wrapText="1"/>
      <protection locked="0"/>
    </xf>
    <xf numFmtId="0" fontId="9" fillId="15" borderId="7" xfId="9" applyNumberFormat="1" applyFont="1" applyFill="1" applyBorder="1" applyAlignment="1" applyProtection="1">
      <alignment horizontal="center" vertical="center"/>
      <protection locked="0"/>
    </xf>
    <xf numFmtId="0" fontId="11" fillId="15" borderId="5" xfId="10" applyFont="1" applyFill="1" applyBorder="1" applyAlignment="1" applyProtection="1">
      <alignment horizontal="left" vertical="center" wrapText="1"/>
      <protection locked="0"/>
    </xf>
    <xf numFmtId="0" fontId="22" fillId="13" borderId="1" xfId="0" applyFont="1" applyFill="1" applyBorder="1" applyAlignment="1" applyProtection="1">
      <alignment horizontal="center" vertical="center"/>
      <protection locked="0"/>
    </xf>
    <xf numFmtId="0" fontId="13" fillId="0" borderId="69" xfId="10" applyFont="1" applyBorder="1" applyAlignment="1" applyProtection="1">
      <alignment vertical="center"/>
      <protection locked="0"/>
    </xf>
    <xf numFmtId="1" fontId="23" fillId="0" borderId="42" xfId="0" applyNumberFormat="1" applyFont="1" applyBorder="1" applyAlignment="1" applyProtection="1">
      <alignment horizontal="center" vertical="center"/>
      <protection locked="0"/>
    </xf>
    <xf numFmtId="0" fontId="22" fillId="13" borderId="39" xfId="0" applyFont="1" applyFill="1" applyBorder="1" applyAlignment="1" applyProtection="1">
      <alignment wrapText="1"/>
      <protection locked="0"/>
    </xf>
    <xf numFmtId="0" fontId="22" fillId="13" borderId="75" xfId="0" applyFont="1" applyFill="1" applyBorder="1" applyAlignment="1" applyProtection="1">
      <alignment wrapText="1"/>
      <protection locked="0"/>
    </xf>
    <xf numFmtId="1" fontId="23" fillId="17" borderId="5" xfId="0" applyNumberFormat="1" applyFont="1" applyFill="1" applyBorder="1" applyAlignment="1" applyProtection="1">
      <alignment horizontal="center" vertical="center"/>
      <protection locked="0"/>
    </xf>
    <xf numFmtId="0" fontId="22" fillId="0" borderId="4" xfId="0" applyFont="1" applyBorder="1" applyAlignment="1" applyProtection="1">
      <alignment horizontal="center" vertical="center" wrapText="1"/>
      <protection locked="0"/>
    </xf>
    <xf numFmtId="0" fontId="22" fillId="0" borderId="4" xfId="0" applyFont="1" applyBorder="1" applyAlignment="1" applyProtection="1">
      <alignment horizontal="left" vertical="center"/>
      <protection locked="0"/>
    </xf>
    <xf numFmtId="0" fontId="22" fillId="0" borderId="13" xfId="0" applyFont="1" applyBorder="1" applyAlignment="1" applyProtection="1">
      <alignment vertical="center"/>
      <protection locked="0"/>
    </xf>
    <xf numFmtId="0" fontId="9" fillId="0" borderId="12" xfId="9" applyNumberFormat="1" applyFont="1" applyFill="1" applyBorder="1" applyAlignment="1" applyProtection="1">
      <alignment horizontal="center" vertical="center"/>
      <protection locked="0"/>
    </xf>
    <xf numFmtId="0" fontId="22" fillId="0" borderId="42" xfId="0" applyFont="1" applyBorder="1" applyAlignment="1" applyProtection="1">
      <alignment horizontal="center" vertical="center" wrapText="1"/>
      <protection locked="0"/>
    </xf>
    <xf numFmtId="0" fontId="22" fillId="0" borderId="70" xfId="0" applyFont="1" applyBorder="1" applyAlignment="1" applyProtection="1">
      <alignment horizontal="left" vertical="center"/>
      <protection locked="0"/>
    </xf>
    <xf numFmtId="0" fontId="22" fillId="0" borderId="39" xfId="0" applyFont="1" applyBorder="1" applyAlignment="1" applyProtection="1">
      <alignment horizontal="left" vertical="center"/>
      <protection locked="0"/>
    </xf>
    <xf numFmtId="0" fontId="22" fillId="17" borderId="69" xfId="0" applyFont="1" applyFill="1" applyBorder="1" applyProtection="1">
      <protection locked="0"/>
    </xf>
    <xf numFmtId="0" fontId="11" fillId="18" borderId="44" xfId="10" applyFont="1" applyFill="1" applyBorder="1" applyAlignment="1" applyProtection="1">
      <alignment horizontal="center" vertical="center" wrapText="1"/>
      <protection locked="0"/>
    </xf>
    <xf numFmtId="0" fontId="11" fillId="18" borderId="4" xfId="10" applyFont="1" applyFill="1" applyBorder="1" applyAlignment="1" applyProtection="1">
      <alignment horizontal="left" vertical="center" wrapText="1"/>
      <protection locked="0"/>
    </xf>
    <xf numFmtId="0" fontId="13" fillId="18" borderId="4" xfId="10" applyFont="1" applyFill="1" applyBorder="1" applyAlignment="1" applyProtection="1">
      <alignment horizontal="left" vertical="center"/>
      <protection locked="0"/>
    </xf>
    <xf numFmtId="0" fontId="13" fillId="18" borderId="4" xfId="10" applyFont="1" applyFill="1" applyBorder="1" applyAlignment="1" applyProtection="1">
      <alignment horizontal="center" vertical="center"/>
      <protection locked="0"/>
    </xf>
    <xf numFmtId="0" fontId="13" fillId="18" borderId="13" xfId="10" applyFont="1" applyFill="1" applyBorder="1" applyAlignment="1" applyProtection="1">
      <alignment vertical="center"/>
      <protection locked="0"/>
    </xf>
    <xf numFmtId="1" fontId="9" fillId="18" borderId="4" xfId="9" applyNumberFormat="1" applyFont="1" applyFill="1" applyBorder="1" applyAlignment="1" applyProtection="1">
      <alignment horizontal="center" vertical="center"/>
      <protection locked="0"/>
    </xf>
    <xf numFmtId="0" fontId="11" fillId="18" borderId="4" xfId="10" applyFont="1" applyFill="1" applyBorder="1" applyAlignment="1" applyProtection="1">
      <alignment horizontal="center" vertical="center"/>
      <protection locked="0"/>
    </xf>
    <xf numFmtId="0" fontId="17" fillId="18" borderId="20" xfId="10" applyFont="1" applyFill="1" applyBorder="1" applyAlignment="1" applyProtection="1">
      <alignment horizontal="center" vertical="center"/>
      <protection locked="0"/>
    </xf>
    <xf numFmtId="0" fontId="11" fillId="18" borderId="42" xfId="10" applyFont="1" applyFill="1" applyBorder="1" applyAlignment="1" applyProtection="1">
      <alignment horizontal="center" vertical="center"/>
      <protection locked="0"/>
    </xf>
    <xf numFmtId="0" fontId="11" fillId="18" borderId="3" xfId="10" applyFont="1" applyFill="1" applyBorder="1" applyAlignment="1" applyProtection="1">
      <alignment horizontal="center" vertical="center"/>
      <protection locked="0"/>
    </xf>
    <xf numFmtId="0" fontId="11" fillId="18" borderId="4" xfId="10" applyFont="1" applyFill="1" applyBorder="1" applyAlignment="1" applyProtection="1">
      <alignment horizontal="center" vertical="center" wrapText="1"/>
      <protection locked="0"/>
    </xf>
    <xf numFmtId="0" fontId="11" fillId="18" borderId="5" xfId="10" applyFont="1" applyFill="1" applyBorder="1" applyAlignment="1" applyProtection="1">
      <alignment horizontal="left" vertical="center" wrapText="1"/>
      <protection locked="0"/>
    </xf>
    <xf numFmtId="0" fontId="11" fillId="18" borderId="5" xfId="10" applyFont="1" applyFill="1" applyBorder="1" applyAlignment="1" applyProtection="1">
      <alignment horizontal="center" vertical="center" wrapText="1"/>
      <protection locked="0"/>
    </xf>
    <xf numFmtId="0" fontId="11" fillId="18" borderId="20" xfId="10" applyFont="1" applyFill="1" applyBorder="1" applyAlignment="1" applyProtection="1">
      <alignment horizontal="left" vertical="center" wrapText="1"/>
      <protection locked="0"/>
    </xf>
    <xf numFmtId="0" fontId="22" fillId="13" borderId="2" xfId="0" applyFont="1" applyFill="1" applyBorder="1" applyAlignment="1" applyProtection="1">
      <alignment horizontal="left" vertical="center" wrapText="1"/>
      <protection locked="0"/>
    </xf>
    <xf numFmtId="0" fontId="22" fillId="13" borderId="1" xfId="0" applyFont="1" applyFill="1" applyBorder="1" applyAlignment="1" applyProtection="1">
      <alignment vertical="center"/>
      <protection locked="0"/>
    </xf>
    <xf numFmtId="0" fontId="22" fillId="13" borderId="22" xfId="0" applyFont="1" applyFill="1" applyBorder="1" applyAlignment="1" applyProtection="1">
      <alignment vertical="center"/>
      <protection locked="0"/>
    </xf>
    <xf numFmtId="0" fontId="22" fillId="0" borderId="4" xfId="0" applyFont="1" applyBorder="1" applyProtection="1">
      <protection locked="0"/>
    </xf>
    <xf numFmtId="0" fontId="22" fillId="0" borderId="2" xfId="0" applyFont="1" applyBorder="1" applyProtection="1">
      <protection locked="0"/>
    </xf>
    <xf numFmtId="1" fontId="22" fillId="0" borderId="5" xfId="0" applyNumberFormat="1" applyFont="1" applyBorder="1" applyAlignment="1" applyProtection="1">
      <alignment horizontal="center" vertical="center"/>
      <protection locked="0"/>
    </xf>
    <xf numFmtId="0" fontId="22" fillId="0" borderId="42" xfId="0" applyFont="1" applyBorder="1" applyProtection="1">
      <protection locked="0"/>
    </xf>
    <xf numFmtId="0" fontId="27" fillId="0" borderId="72" xfId="0" applyFont="1" applyBorder="1" applyProtection="1">
      <protection locked="0"/>
    </xf>
    <xf numFmtId="1" fontId="22" fillId="0" borderId="44" xfId="0" applyNumberFormat="1"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27" fillId="0" borderId="70" xfId="0" applyFont="1" applyBorder="1" applyProtection="1">
      <protection locked="0"/>
    </xf>
    <xf numFmtId="0" fontId="22" fillId="0" borderId="0" xfId="0" applyFont="1" applyAlignment="1" applyProtection="1">
      <alignment vertical="center"/>
      <protection locked="0"/>
    </xf>
    <xf numFmtId="0" fontId="9" fillId="0" borderId="12" xfId="12" applyNumberFormat="1" applyFont="1" applyFill="1" applyBorder="1" applyAlignment="1" applyProtection="1">
      <alignment horizontal="center" vertical="center"/>
      <protection locked="0"/>
    </xf>
    <xf numFmtId="0" fontId="22" fillId="13" borderId="46" xfId="0" applyFont="1" applyFill="1" applyBorder="1" applyAlignment="1" applyProtection="1">
      <alignment horizontal="left" vertical="center" wrapText="1"/>
      <protection locked="0"/>
    </xf>
    <xf numFmtId="0" fontId="22" fillId="17" borderId="13" xfId="0" applyFont="1" applyFill="1" applyBorder="1" applyAlignment="1" applyProtection="1">
      <alignment vertical="center"/>
      <protection locked="0"/>
    </xf>
    <xf numFmtId="0" fontId="11" fillId="17" borderId="4" xfId="10" applyFont="1" applyFill="1" applyBorder="1" applyAlignment="1" applyProtection="1">
      <alignment horizontal="center" vertical="center"/>
      <protection locked="0"/>
    </xf>
    <xf numFmtId="0" fontId="24" fillId="17" borderId="39" xfId="0" applyFont="1" applyFill="1" applyBorder="1" applyAlignment="1" applyProtection="1">
      <alignment horizontal="center" vertical="center"/>
      <protection locked="0"/>
    </xf>
    <xf numFmtId="0" fontId="13" fillId="0" borderId="4" xfId="10" applyFont="1" applyBorder="1" applyAlignment="1" applyProtection="1">
      <alignment horizontal="left" vertical="center"/>
      <protection locked="0"/>
    </xf>
    <xf numFmtId="0" fontId="13" fillId="0" borderId="4" xfId="10" applyFont="1" applyBorder="1" applyAlignment="1" applyProtection="1">
      <alignment horizontal="center" vertical="center"/>
      <protection locked="0"/>
    </xf>
    <xf numFmtId="1" fontId="9" fillId="0" borderId="4" xfId="9" applyNumberFormat="1" applyFont="1" applyFill="1" applyBorder="1" applyAlignment="1" applyProtection="1">
      <alignment horizontal="center" vertical="center"/>
      <protection locked="0"/>
    </xf>
    <xf numFmtId="0" fontId="11" fillId="0" borderId="4" xfId="10" applyFont="1" applyBorder="1" applyAlignment="1" applyProtection="1">
      <alignment horizontal="center" vertical="center"/>
      <protection locked="0"/>
    </xf>
    <xf numFmtId="0" fontId="11" fillId="0" borderId="4" xfId="10" applyFont="1" applyBorder="1" applyAlignment="1" applyProtection="1">
      <alignment horizontal="center" vertical="center" wrapText="1"/>
      <protection locked="0"/>
    </xf>
    <xf numFmtId="0" fontId="11" fillId="0" borderId="5" xfId="10" applyFont="1" applyBorder="1" applyAlignment="1" applyProtection="1">
      <alignment horizontal="left" vertical="center" wrapText="1"/>
      <protection locked="0"/>
    </xf>
    <xf numFmtId="0" fontId="11" fillId="0" borderId="20" xfId="10" applyFont="1" applyBorder="1" applyAlignment="1" applyProtection="1">
      <alignment horizontal="left" vertical="center" wrapText="1"/>
      <protection locked="0"/>
    </xf>
    <xf numFmtId="0" fontId="28" fillId="2" borderId="4" xfId="10" applyFont="1" applyFill="1" applyBorder="1" applyAlignment="1" applyProtection="1">
      <alignment horizontal="left" vertical="center"/>
      <protection locked="0"/>
    </xf>
    <xf numFmtId="1" fontId="9" fillId="0" borderId="4" xfId="12" applyNumberFormat="1" applyFont="1" applyBorder="1" applyAlignment="1" applyProtection="1">
      <alignment horizontal="center" vertical="center"/>
      <protection locked="0"/>
    </xf>
    <xf numFmtId="0" fontId="9" fillId="0" borderId="7" xfId="12" applyNumberFormat="1" applyFont="1" applyBorder="1" applyAlignment="1" applyProtection="1">
      <alignment horizontal="center" vertical="center"/>
      <protection locked="0"/>
    </xf>
    <xf numFmtId="0" fontId="9" fillId="0" borderId="12" xfId="12" applyNumberFormat="1" applyFont="1" applyBorder="1" applyAlignment="1" applyProtection="1">
      <alignment horizontal="center" vertical="center"/>
      <protection locked="0"/>
    </xf>
    <xf numFmtId="0" fontId="28" fillId="0" borderId="4" xfId="10" applyFont="1" applyBorder="1" applyAlignment="1" applyProtection="1">
      <alignment horizontal="left" vertical="center"/>
      <protection locked="0"/>
    </xf>
    <xf numFmtId="0" fontId="29" fillId="0" borderId="0" xfId="0" applyFont="1" applyProtection="1">
      <protection locked="0"/>
    </xf>
    <xf numFmtId="0" fontId="29" fillId="0" borderId="69" xfId="0" applyFont="1" applyBorder="1" applyProtection="1">
      <protection locked="0"/>
    </xf>
    <xf numFmtId="0" fontId="13" fillId="2" borderId="2" xfId="10" applyFont="1" applyFill="1" applyBorder="1" applyAlignment="1" applyProtection="1">
      <alignment horizontal="center" vertical="center"/>
      <protection locked="0"/>
    </xf>
    <xf numFmtId="0" fontId="28" fillId="2" borderId="69" xfId="10" applyFont="1" applyFill="1" applyBorder="1" applyAlignment="1" applyProtection="1">
      <alignment horizontal="left" vertical="center"/>
      <protection locked="0"/>
    </xf>
    <xf numFmtId="0" fontId="29" fillId="0" borderId="69" xfId="0" quotePrefix="1" applyFont="1" applyBorder="1" applyProtection="1">
      <protection locked="0"/>
    </xf>
    <xf numFmtId="0" fontId="30" fillId="0" borderId="4" xfId="10" applyFont="1" applyBorder="1" applyAlignment="1" applyProtection="1">
      <alignment horizontal="center" vertical="center"/>
      <protection locked="0"/>
    </xf>
    <xf numFmtId="0" fontId="27" fillId="13" borderId="39" xfId="0" applyFont="1" applyFill="1" applyBorder="1" applyProtection="1">
      <protection locked="0"/>
    </xf>
    <xf numFmtId="0" fontId="22" fillId="13" borderId="13" xfId="0" applyFont="1" applyFill="1" applyBorder="1" applyProtection="1">
      <protection locked="0"/>
    </xf>
    <xf numFmtId="0" fontId="23" fillId="0" borderId="4" xfId="0" applyFont="1" applyBorder="1" applyProtection="1">
      <protection locked="0"/>
    </xf>
    <xf numFmtId="0" fontId="23" fillId="0" borderId="12" xfId="0" applyFont="1" applyBorder="1" applyAlignment="1" applyProtection="1">
      <alignment horizontal="center"/>
      <protection locked="0"/>
    </xf>
    <xf numFmtId="0" fontId="11" fillId="2" borderId="2" xfId="10" applyFont="1" applyFill="1" applyBorder="1" applyAlignment="1" applyProtection="1">
      <alignment horizontal="center" vertical="center" wrapText="1"/>
      <protection locked="0"/>
    </xf>
    <xf numFmtId="0" fontId="31" fillId="0" borderId="69" xfId="0" applyFont="1" applyBorder="1" applyAlignment="1" applyProtection="1">
      <alignment horizontal="left"/>
      <protection locked="0"/>
    </xf>
    <xf numFmtId="0" fontId="22" fillId="13" borderId="2" xfId="0" applyFont="1" applyFill="1" applyBorder="1" applyAlignment="1" applyProtection="1">
      <alignment horizontal="center"/>
      <protection locked="0"/>
    </xf>
    <xf numFmtId="0" fontId="23" fillId="0" borderId="4" xfId="0" applyFont="1" applyBorder="1" applyAlignment="1" applyProtection="1">
      <alignment horizontal="center"/>
      <protection locked="0"/>
    </xf>
    <xf numFmtId="0" fontId="24" fillId="0" borderId="2" xfId="0" applyFont="1" applyBorder="1" applyAlignment="1" applyProtection="1">
      <alignment horizontal="center"/>
      <protection locked="0"/>
    </xf>
    <xf numFmtId="0" fontId="22" fillId="0" borderId="1" xfId="0" applyFont="1" applyBorder="1" applyAlignment="1" applyProtection="1">
      <alignment horizontal="center"/>
      <protection locked="0"/>
    </xf>
    <xf numFmtId="0" fontId="31" fillId="0" borderId="70" xfId="0" applyFont="1" applyBorder="1" applyAlignment="1" applyProtection="1">
      <alignment horizontal="left"/>
      <protection locked="0"/>
    </xf>
    <xf numFmtId="0" fontId="13" fillId="2" borderId="5" xfId="10" applyFont="1" applyFill="1" applyBorder="1" applyAlignment="1" applyProtection="1">
      <alignment horizontal="left" vertical="center"/>
      <protection locked="0"/>
    </xf>
    <xf numFmtId="0" fontId="22" fillId="13" borderId="46" xfId="0" applyFont="1" applyFill="1" applyBorder="1" applyAlignment="1" applyProtection="1">
      <alignment horizontal="center" wrapText="1"/>
      <protection locked="0"/>
    </xf>
    <xf numFmtId="0" fontId="22" fillId="13" borderId="2" xfId="0" applyFont="1" applyFill="1" applyBorder="1" applyAlignment="1" applyProtection="1">
      <alignment horizontal="left" wrapText="1"/>
      <protection locked="0"/>
    </xf>
    <xf numFmtId="0" fontId="22" fillId="0" borderId="0" xfId="0" applyFont="1" applyAlignment="1" applyProtection="1">
      <alignment horizontal="left"/>
      <protection locked="0"/>
    </xf>
    <xf numFmtId="0" fontId="22" fillId="13" borderId="4" xfId="0" applyFont="1" applyFill="1" applyBorder="1" applyAlignment="1" applyProtection="1">
      <alignment horizontal="center"/>
      <protection locked="0"/>
    </xf>
    <xf numFmtId="0" fontId="24" fillId="0" borderId="39" xfId="0" applyFont="1" applyBorder="1" applyAlignment="1" applyProtection="1">
      <alignment horizontal="center"/>
      <protection locked="0"/>
    </xf>
    <xf numFmtId="0" fontId="13" fillId="2" borderId="2" xfId="10" applyFont="1" applyFill="1" applyBorder="1" applyAlignment="1" applyProtection="1">
      <alignment horizontal="left" vertical="center"/>
      <protection locked="0"/>
    </xf>
    <xf numFmtId="0" fontId="11" fillId="17" borderId="2" xfId="10" applyFont="1" applyFill="1" applyBorder="1" applyAlignment="1" applyProtection="1">
      <alignment horizontal="center" vertical="center"/>
      <protection locked="0"/>
    </xf>
    <xf numFmtId="0" fontId="11" fillId="17" borderId="3" xfId="10" applyFont="1" applyFill="1" applyBorder="1" applyAlignment="1" applyProtection="1">
      <alignment horizontal="center" vertical="center"/>
      <protection locked="0"/>
    </xf>
    <xf numFmtId="0" fontId="26" fillId="0" borderId="12" xfId="12" applyNumberFormat="1" applyFont="1" applyBorder="1" applyAlignment="1" applyProtection="1">
      <alignment horizontal="center" vertical="center"/>
      <protection locked="0"/>
    </xf>
    <xf numFmtId="0" fontId="13" fillId="2" borderId="69" xfId="10" applyFont="1" applyFill="1" applyBorder="1" applyAlignment="1" applyProtection="1">
      <alignment horizontal="left" vertical="center"/>
      <protection locked="0"/>
    </xf>
    <xf numFmtId="0" fontId="9" fillId="17" borderId="7" xfId="12" applyNumberFormat="1" applyFont="1" applyFill="1" applyBorder="1" applyAlignment="1" applyProtection="1">
      <alignment horizontal="center" vertical="center"/>
      <protection locked="0"/>
    </xf>
    <xf numFmtId="0" fontId="9" fillId="17" borderId="12" xfId="12" applyNumberFormat="1" applyFont="1" applyFill="1" applyBorder="1" applyAlignment="1" applyProtection="1">
      <alignment horizontal="center" vertical="center"/>
      <protection locked="0"/>
    </xf>
    <xf numFmtId="0" fontId="13" fillId="2" borderId="44" xfId="10" applyFont="1" applyFill="1" applyBorder="1" applyAlignment="1" applyProtection="1">
      <alignment horizontal="left" vertical="center"/>
      <protection locked="0"/>
    </xf>
    <xf numFmtId="0" fontId="13" fillId="17" borderId="2" xfId="10" applyFont="1" applyFill="1" applyBorder="1" applyAlignment="1" applyProtection="1">
      <alignment horizontal="center" vertical="center"/>
      <protection locked="0"/>
    </xf>
    <xf numFmtId="1" fontId="9" fillId="17" borderId="4" xfId="12" applyNumberFormat="1" applyFont="1" applyFill="1" applyBorder="1" applyAlignment="1" applyProtection="1">
      <alignment horizontal="center" vertical="center"/>
      <protection locked="0"/>
    </xf>
    <xf numFmtId="0" fontId="17" fillId="17" borderId="4" xfId="10" applyFont="1" applyFill="1" applyBorder="1" applyAlignment="1" applyProtection="1">
      <alignment horizontal="center" vertical="center"/>
      <protection locked="0"/>
    </xf>
    <xf numFmtId="0" fontId="22" fillId="0" borderId="0" xfId="0" applyFont="1" applyProtection="1">
      <protection locked="0"/>
    </xf>
    <xf numFmtId="0" fontId="9" fillId="18" borderId="7" xfId="9" applyNumberFormat="1" applyFont="1" applyFill="1" applyBorder="1" applyAlignment="1" applyProtection="1">
      <alignment horizontal="center" vertical="center"/>
      <protection locked="0"/>
    </xf>
    <xf numFmtId="0" fontId="9" fillId="18" borderId="12" xfId="9" applyNumberFormat="1" applyFont="1" applyFill="1" applyBorder="1" applyAlignment="1" applyProtection="1">
      <alignment horizontal="center" vertical="center"/>
      <protection locked="0"/>
    </xf>
    <xf numFmtId="0" fontId="13" fillId="0" borderId="12" xfId="12" applyNumberFormat="1" applyFont="1" applyFill="1" applyBorder="1" applyAlignment="1" applyProtection="1">
      <alignment horizontal="center" vertical="center"/>
      <protection locked="0"/>
    </xf>
    <xf numFmtId="1" fontId="9" fillId="0" borderId="4" xfId="12" applyNumberFormat="1" applyFont="1" applyFill="1" applyBorder="1" applyAlignment="1" applyProtection="1">
      <alignment horizontal="center" vertical="center"/>
      <protection locked="0"/>
    </xf>
    <xf numFmtId="0" fontId="11" fillId="0" borderId="54" xfId="10" applyFont="1" applyBorder="1" applyAlignment="1" applyProtection="1">
      <alignment horizontal="center" vertical="center"/>
      <protection locked="0"/>
    </xf>
    <xf numFmtId="0" fontId="1" fillId="2" borderId="5" xfId="10" applyFont="1" applyFill="1" applyBorder="1" applyAlignment="1">
      <alignment vertical="center"/>
    </xf>
    <xf numFmtId="0" fontId="11" fillId="2" borderId="44" xfId="10" applyFont="1" applyFill="1" applyBorder="1" applyAlignment="1" applyProtection="1">
      <alignment horizontal="left" vertical="center" wrapText="1"/>
      <protection locked="0"/>
    </xf>
    <xf numFmtId="0" fontId="22" fillId="19" borderId="42" xfId="0" applyFont="1" applyFill="1" applyBorder="1" applyAlignment="1" applyProtection="1">
      <alignment horizontal="left" vertical="center"/>
      <protection locked="0"/>
    </xf>
    <xf numFmtId="0" fontId="19" fillId="14" borderId="11" xfId="0" applyFont="1" applyFill="1" applyBorder="1" applyAlignment="1" applyProtection="1">
      <alignment horizontal="center" vertical="center"/>
      <protection locked="0"/>
    </xf>
    <xf numFmtId="0" fontId="22" fillId="2" borderId="42" xfId="0" applyFont="1" applyFill="1" applyBorder="1" applyAlignment="1" applyProtection="1">
      <alignment horizontal="left" vertical="center"/>
      <protection locked="0"/>
    </xf>
    <xf numFmtId="0" fontId="9" fillId="2" borderId="69" xfId="0" applyFont="1" applyFill="1" applyBorder="1" applyAlignment="1" applyProtection="1">
      <alignment vertical="center"/>
      <protection locked="0"/>
    </xf>
    <xf numFmtId="0" fontId="11" fillId="20" borderId="20" xfId="10" applyFont="1" applyFill="1" applyBorder="1" applyAlignment="1" applyProtection="1">
      <alignment horizontal="center" vertical="center"/>
      <protection locked="0"/>
    </xf>
    <xf numFmtId="0" fontId="9" fillId="2" borderId="0" xfId="0" applyFont="1" applyFill="1" applyAlignment="1">
      <alignment horizontal="left" vertical="top" wrapText="1"/>
    </xf>
    <xf numFmtId="0" fontId="9" fillId="2" borderId="24" xfId="0" applyFont="1" applyFill="1" applyBorder="1" applyAlignment="1" applyProtection="1">
      <alignment horizontal="left" vertical="top"/>
      <protection locked="0"/>
    </xf>
    <xf numFmtId="0" fontId="9" fillId="2" borderId="0" xfId="0" applyFont="1" applyFill="1" applyAlignment="1" applyProtection="1">
      <alignment horizontal="left" vertical="top"/>
      <protection locked="0"/>
    </xf>
    <xf numFmtId="0" fontId="9" fillId="2" borderId="45" xfId="0" applyFont="1" applyFill="1" applyBorder="1" applyAlignment="1" applyProtection="1">
      <alignment horizontal="left" vertical="top"/>
      <protection locked="0"/>
    </xf>
    <xf numFmtId="0" fontId="9" fillId="2" borderId="63" xfId="0" applyFont="1" applyFill="1" applyBorder="1" applyAlignment="1" applyProtection="1">
      <alignment horizontal="left" vertical="top"/>
      <protection locked="0"/>
    </xf>
    <xf numFmtId="0" fontId="9" fillId="2" borderId="57" xfId="0" applyFont="1" applyFill="1" applyBorder="1" applyAlignment="1" applyProtection="1">
      <alignment horizontal="left" vertical="top"/>
      <protection locked="0"/>
    </xf>
    <xf numFmtId="0" fontId="9" fillId="2" borderId="64" xfId="0" applyFont="1" applyFill="1" applyBorder="1" applyAlignment="1" applyProtection="1">
      <alignment horizontal="left" vertical="top"/>
      <protection locked="0"/>
    </xf>
    <xf numFmtId="0" fontId="9" fillId="2" borderId="21" xfId="0" quotePrefix="1" applyFont="1" applyFill="1" applyBorder="1" applyAlignment="1" applyProtection="1">
      <alignment horizontal="center" vertical="center"/>
      <protection locked="0"/>
    </xf>
    <xf numFmtId="0" fontId="9" fillId="2" borderId="52" xfId="0" applyFont="1" applyFill="1" applyBorder="1" applyAlignment="1" applyProtection="1">
      <alignment horizontal="center" vertical="center"/>
      <protection locked="0"/>
    </xf>
    <xf numFmtId="0" fontId="18" fillId="2" borderId="19" xfId="0" applyFont="1" applyFill="1" applyBorder="1" applyAlignment="1" applyProtection="1">
      <alignment horizontal="center" vertical="center"/>
      <protection locked="0"/>
    </xf>
    <xf numFmtId="0" fontId="18" fillId="2" borderId="17" xfId="0" applyFont="1" applyFill="1" applyBorder="1" applyAlignment="1" applyProtection="1">
      <alignment horizontal="center" vertical="center"/>
      <protection locked="0"/>
    </xf>
    <xf numFmtId="0" fontId="18" fillId="2" borderId="32" xfId="0" applyFont="1" applyFill="1" applyBorder="1" applyAlignment="1" applyProtection="1">
      <alignment horizontal="center" vertical="center"/>
      <protection locked="0"/>
    </xf>
    <xf numFmtId="0" fontId="9" fillId="0" borderId="12" xfId="0" applyFont="1" applyBorder="1" applyAlignment="1">
      <alignment horizontal="left" vertical="center"/>
    </xf>
    <xf numFmtId="0" fontId="9" fillId="0" borderId="34" xfId="0" applyFont="1" applyBorder="1" applyAlignment="1">
      <alignment horizontal="left" vertical="center"/>
    </xf>
    <xf numFmtId="0" fontId="9" fillId="6" borderId="7" xfId="0" applyFont="1" applyFill="1" applyBorder="1" applyAlignment="1">
      <alignment horizontal="left" vertical="center"/>
    </xf>
    <xf numFmtId="0" fontId="9" fillId="6" borderId="30" xfId="0" applyFont="1" applyFill="1" applyBorder="1" applyAlignment="1">
      <alignment horizontal="left" vertical="center"/>
    </xf>
    <xf numFmtId="0" fontId="9" fillId="2" borderId="10" xfId="0" applyFont="1" applyFill="1" applyBorder="1" applyAlignment="1">
      <alignment horizontal="left" vertical="center"/>
    </xf>
    <xf numFmtId="0" fontId="9" fillId="2" borderId="29" xfId="0" applyFont="1" applyFill="1" applyBorder="1" applyAlignment="1">
      <alignment horizontal="left" vertical="center"/>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60" xfId="0" applyFont="1" applyFill="1" applyBorder="1" applyAlignment="1">
      <alignment horizontal="left" vertical="center"/>
    </xf>
    <xf numFmtId="0" fontId="9" fillId="2" borderId="7" xfId="0" applyFont="1" applyFill="1" applyBorder="1" applyAlignment="1">
      <alignment horizontal="left" vertical="center"/>
    </xf>
    <xf numFmtId="0" fontId="9" fillId="2" borderId="30" xfId="0" applyFont="1" applyFill="1" applyBorder="1" applyAlignment="1">
      <alignment horizontal="left" vertical="center"/>
    </xf>
    <xf numFmtId="0" fontId="9" fillId="2" borderId="50" xfId="0" applyFont="1" applyFill="1" applyBorder="1" applyAlignment="1">
      <alignment horizontal="left" vertical="center"/>
    </xf>
    <xf numFmtId="0" fontId="9" fillId="2" borderId="52" xfId="0" applyFont="1" applyFill="1" applyBorder="1" applyAlignment="1">
      <alignment horizontal="left" vertical="center"/>
    </xf>
    <xf numFmtId="0" fontId="11" fillId="2" borderId="44" xfId="10" applyFont="1" applyFill="1" applyBorder="1" applyAlignment="1" applyProtection="1">
      <alignment horizontal="center" vertical="center" wrapText="1"/>
      <protection locked="0"/>
    </xf>
    <xf numFmtId="0" fontId="11" fillId="2" borderId="5" xfId="10" applyFont="1" applyFill="1" applyBorder="1" applyAlignment="1" applyProtection="1">
      <alignment horizontal="center" vertical="center" wrapText="1"/>
      <protection locked="0"/>
    </xf>
    <xf numFmtId="0" fontId="11" fillId="15" borderId="44" xfId="10" applyFont="1" applyFill="1" applyBorder="1" applyAlignment="1" applyProtection="1">
      <alignment horizontal="center" vertical="center" wrapText="1"/>
      <protection locked="0"/>
    </xf>
    <xf numFmtId="0" fontId="11" fillId="15" borderId="5" xfId="10" applyFont="1" applyFill="1" applyBorder="1" applyAlignment="1" applyProtection="1">
      <alignment horizontal="center" vertical="center" wrapText="1"/>
      <protection locked="0"/>
    </xf>
    <xf numFmtId="0" fontId="11" fillId="19" borderId="44" xfId="10" applyFont="1" applyFill="1" applyBorder="1" applyAlignment="1" applyProtection="1">
      <alignment horizontal="center" vertical="center" wrapText="1"/>
      <protection locked="0"/>
    </xf>
    <xf numFmtId="0" fontId="11" fillId="19" borderId="5" xfId="10" applyFont="1" applyFill="1" applyBorder="1" applyAlignment="1" applyProtection="1">
      <alignment horizontal="center" vertical="center" wrapText="1"/>
      <protection locked="0"/>
    </xf>
    <xf numFmtId="0" fontId="9" fillId="2" borderId="3" xfId="0" applyFont="1" applyFill="1" applyBorder="1" applyAlignment="1">
      <alignment horizontal="left" vertical="center"/>
    </xf>
    <xf numFmtId="0" fontId="9" fillId="2" borderId="2" xfId="0" applyFont="1" applyFill="1" applyBorder="1" applyAlignment="1">
      <alignment horizontal="left" vertical="center"/>
    </xf>
    <xf numFmtId="0" fontId="10" fillId="5" borderId="4" xfId="0" applyFont="1" applyFill="1" applyBorder="1" applyAlignment="1" applyProtection="1">
      <alignment horizontal="left" vertical="center"/>
      <protection locked="0"/>
    </xf>
    <xf numFmtId="0" fontId="22" fillId="13" borderId="47" xfId="0" applyFont="1" applyFill="1" applyBorder="1" applyAlignment="1" applyProtection="1">
      <alignment horizontal="center" vertical="center" wrapText="1"/>
      <protection locked="0"/>
    </xf>
    <xf numFmtId="0" fontId="22" fillId="13" borderId="39" xfId="0" applyFont="1" applyFill="1" applyBorder="1" applyAlignment="1" applyProtection="1">
      <alignment horizontal="center" vertical="center" wrapText="1"/>
      <protection locked="0"/>
    </xf>
    <xf numFmtId="0" fontId="22" fillId="13" borderId="56" xfId="0" applyFont="1" applyFill="1" applyBorder="1" applyAlignment="1" applyProtection="1">
      <alignment horizontal="center" vertical="center" wrapText="1"/>
      <protection locked="0"/>
    </xf>
    <xf numFmtId="0" fontId="22" fillId="13" borderId="46" xfId="0" applyFont="1" applyFill="1" applyBorder="1" applyAlignment="1" applyProtection="1">
      <alignment horizontal="center" vertical="center" wrapText="1"/>
      <protection locked="0"/>
    </xf>
    <xf numFmtId="0" fontId="22" fillId="13" borderId="67" xfId="0" applyFont="1" applyFill="1" applyBorder="1" applyAlignment="1" applyProtection="1">
      <alignment horizontal="center" vertical="center" wrapText="1"/>
      <protection locked="0"/>
    </xf>
    <xf numFmtId="0" fontId="22" fillId="13" borderId="68" xfId="0" applyFont="1" applyFill="1" applyBorder="1" applyAlignment="1" applyProtection="1">
      <alignment horizontal="center" vertical="center" wrapText="1"/>
      <protection locked="0"/>
    </xf>
    <xf numFmtId="0" fontId="11" fillId="2" borderId="47" xfId="10" applyFont="1" applyFill="1" applyBorder="1" applyAlignment="1" applyProtection="1">
      <alignment horizontal="center" vertical="center" wrapText="1"/>
      <protection locked="0"/>
    </xf>
    <xf numFmtId="0" fontId="11" fillId="2" borderId="39" xfId="10" applyFont="1" applyFill="1" applyBorder="1" applyAlignment="1" applyProtection="1">
      <alignment horizontal="center" vertical="center" wrapText="1"/>
      <protection locked="0"/>
    </xf>
    <xf numFmtId="0" fontId="11" fillId="2" borderId="56" xfId="10" applyFont="1" applyFill="1" applyBorder="1" applyAlignment="1" applyProtection="1">
      <alignment horizontal="center" vertical="center" wrapText="1"/>
      <protection locked="0"/>
    </xf>
    <xf numFmtId="0" fontId="11" fillId="2" borderId="46" xfId="10" applyFont="1" applyFill="1" applyBorder="1" applyAlignment="1" applyProtection="1">
      <alignment horizontal="center" vertical="center" wrapText="1"/>
      <protection locked="0"/>
    </xf>
    <xf numFmtId="0" fontId="11" fillId="2" borderId="51" xfId="10" applyFont="1" applyFill="1" applyBorder="1" applyAlignment="1" applyProtection="1">
      <alignment horizontal="center" vertical="center" wrapText="1"/>
      <protection locked="0"/>
    </xf>
    <xf numFmtId="0" fontId="11" fillId="2" borderId="42" xfId="10" applyFont="1" applyFill="1" applyBorder="1" applyAlignment="1" applyProtection="1">
      <alignment horizontal="center" vertical="center" wrapText="1"/>
      <protection locked="0"/>
    </xf>
    <xf numFmtId="0" fontId="12" fillId="3" borderId="27" xfId="10" applyFont="1" applyFill="1" applyBorder="1" applyAlignment="1">
      <alignment horizontal="center" vertical="center" wrapText="1"/>
    </xf>
    <xf numFmtId="0" fontId="12" fillId="3" borderId="5" xfId="10" applyFont="1" applyFill="1" applyBorder="1" applyAlignment="1">
      <alignment horizontal="center" vertical="center" wrapText="1"/>
    </xf>
    <xf numFmtId="0" fontId="9" fillId="0" borderId="3" xfId="9" applyNumberFormat="1" applyFont="1" applyBorder="1" applyAlignment="1" applyProtection="1">
      <alignment horizontal="left" vertical="center"/>
      <protection locked="0"/>
    </xf>
    <xf numFmtId="0" fontId="9" fillId="0" borderId="1" xfId="9" applyNumberFormat="1" applyFont="1" applyBorder="1" applyAlignment="1" applyProtection="1">
      <alignment horizontal="left" vertical="center"/>
      <protection locked="0"/>
    </xf>
    <xf numFmtId="0" fontId="9" fillId="0" borderId="28" xfId="9" applyNumberFormat="1" applyFont="1" applyBorder="1" applyAlignment="1" applyProtection="1">
      <alignment horizontal="left" vertical="center"/>
      <protection locked="0"/>
    </xf>
    <xf numFmtId="0" fontId="10" fillId="0" borderId="4" xfId="0" applyFont="1" applyBorder="1" applyAlignment="1" applyProtection="1">
      <alignment horizontal="left" vertical="center"/>
      <protection locked="0"/>
    </xf>
    <xf numFmtId="0" fontId="23" fillId="0" borderId="3" xfId="0" applyFont="1" applyBorder="1" applyAlignment="1" applyProtection="1">
      <alignment horizontal="left" vertical="center"/>
      <protection locked="0"/>
    </xf>
    <xf numFmtId="0" fontId="23" fillId="0" borderId="1" xfId="0" applyFont="1" applyBorder="1" applyAlignment="1" applyProtection="1">
      <alignment horizontal="left" vertical="center"/>
      <protection locked="0"/>
    </xf>
    <xf numFmtId="0" fontId="23" fillId="0" borderId="71" xfId="0" applyFont="1" applyBorder="1" applyAlignment="1" applyProtection="1">
      <alignment horizontal="left" vertical="center"/>
      <protection locked="0"/>
    </xf>
    <xf numFmtId="0" fontId="12" fillId="3" borderId="51" xfId="10" applyFont="1" applyFill="1" applyBorder="1" applyAlignment="1">
      <alignment horizontal="center" vertical="center" wrapText="1"/>
    </xf>
    <xf numFmtId="0" fontId="12" fillId="3" borderId="42" xfId="10" applyFont="1" applyFill="1" applyBorder="1" applyAlignment="1">
      <alignment horizontal="center" vertical="center" wrapText="1"/>
    </xf>
    <xf numFmtId="0" fontId="20" fillId="2" borderId="4" xfId="0" applyFont="1" applyFill="1" applyBorder="1" applyAlignment="1" applyProtection="1">
      <alignment horizontal="center" vertical="center" wrapText="1"/>
      <protection locked="0"/>
    </xf>
    <xf numFmtId="0" fontId="11" fillId="2" borderId="4" xfId="10" applyFont="1" applyFill="1" applyBorder="1" applyAlignment="1">
      <alignment horizontal="center" vertical="center" wrapText="1"/>
    </xf>
    <xf numFmtId="0" fontId="11" fillId="0" borderId="44" xfId="10" applyFont="1" applyBorder="1" applyAlignment="1" applyProtection="1">
      <alignment horizontal="center" vertical="center" wrapText="1"/>
      <protection locked="0"/>
    </xf>
    <xf numFmtId="0" fontId="11" fillId="0" borderId="5" xfId="10" applyFont="1" applyBorder="1" applyAlignment="1" applyProtection="1">
      <alignment horizontal="center" vertical="center" wrapText="1"/>
      <protection locked="0"/>
    </xf>
    <xf numFmtId="0" fontId="12" fillId="3" borderId="65" xfId="10" applyFont="1" applyFill="1" applyBorder="1" applyAlignment="1">
      <alignment horizontal="center" vertical="center" wrapText="1"/>
    </xf>
    <xf numFmtId="0" fontId="12" fillId="3" borderId="66" xfId="10" applyFont="1" applyFill="1" applyBorder="1" applyAlignment="1">
      <alignment horizontal="center" vertical="center" wrapText="1"/>
    </xf>
    <xf numFmtId="0" fontId="12" fillId="3" borderId="61" xfId="10" applyFont="1" applyFill="1" applyBorder="1" applyAlignment="1">
      <alignment horizontal="center" vertical="center" wrapText="1"/>
    </xf>
    <xf numFmtId="0" fontId="12" fillId="3" borderId="26" xfId="10" applyFont="1" applyFill="1" applyBorder="1" applyAlignment="1">
      <alignment horizontal="center" vertical="center" wrapText="1"/>
    </xf>
    <xf numFmtId="0" fontId="12" fillId="3" borderId="43" xfId="10" applyFont="1" applyFill="1" applyBorder="1" applyAlignment="1">
      <alignment horizontal="center" vertical="center" wrapText="1"/>
    </xf>
    <xf numFmtId="0" fontId="12" fillId="3" borderId="41" xfId="10" applyFont="1" applyFill="1" applyBorder="1" applyAlignment="1">
      <alignment horizontal="center" vertical="center" wrapText="1"/>
    </xf>
    <xf numFmtId="0" fontId="12" fillId="3" borderId="15" xfId="10" applyFont="1" applyFill="1" applyBorder="1" applyAlignment="1">
      <alignment horizontal="center" vertical="center" wrapText="1"/>
    </xf>
    <xf numFmtId="0" fontId="12" fillId="3" borderId="56" xfId="10" applyFont="1" applyFill="1" applyBorder="1" applyAlignment="1">
      <alignment horizontal="center" vertical="center" wrapText="1"/>
    </xf>
    <xf numFmtId="0" fontId="12" fillId="3" borderId="6" xfId="10" applyFont="1" applyFill="1" applyBorder="1" applyAlignment="1">
      <alignment horizontal="center" vertical="center" wrapText="1"/>
    </xf>
    <xf numFmtId="0" fontId="12" fillId="3" borderId="40" xfId="10" applyFont="1" applyFill="1" applyBorder="1" applyAlignment="1">
      <alignment horizontal="center" vertical="center" wrapText="1"/>
    </xf>
    <xf numFmtId="0" fontId="12" fillId="3" borderId="53" xfId="10" applyFont="1" applyFill="1" applyBorder="1" applyAlignment="1">
      <alignment horizontal="center" vertical="center" wrapText="1"/>
    </xf>
    <xf numFmtId="0" fontId="12" fillId="3" borderId="34" xfId="10" applyFont="1" applyFill="1" applyBorder="1" applyAlignment="1">
      <alignment horizontal="center" vertical="center" wrapText="1"/>
    </xf>
    <xf numFmtId="0" fontId="12" fillId="3" borderId="44" xfId="10" applyFont="1" applyFill="1" applyBorder="1" applyAlignment="1">
      <alignment horizontal="center" vertical="center" wrapText="1"/>
    </xf>
    <xf numFmtId="0" fontId="12" fillId="3" borderId="27" xfId="10" applyFont="1" applyFill="1" applyBorder="1" applyAlignment="1">
      <alignment horizontal="center" vertical="center"/>
    </xf>
    <xf numFmtId="0" fontId="12" fillId="3" borderId="44" xfId="10" applyFont="1" applyFill="1" applyBorder="1" applyAlignment="1">
      <alignment horizontal="center" vertical="center"/>
    </xf>
    <xf numFmtId="0" fontId="12" fillId="3" borderId="46" xfId="10" applyFont="1" applyFill="1" applyBorder="1" applyAlignment="1">
      <alignment horizontal="center" vertical="center" wrapText="1"/>
    </xf>
    <xf numFmtId="0" fontId="12" fillId="3" borderId="14" xfId="10" applyFont="1" applyFill="1" applyBorder="1" applyAlignment="1">
      <alignment horizontal="center" vertical="center" wrapText="1"/>
    </xf>
    <xf numFmtId="0" fontId="12" fillId="3" borderId="38" xfId="10" applyFont="1" applyFill="1" applyBorder="1" applyAlignment="1">
      <alignment horizontal="center" vertical="center" wrapText="1"/>
    </xf>
    <xf numFmtId="0" fontId="12" fillId="3" borderId="0" xfId="10" applyFont="1" applyFill="1" applyAlignment="1">
      <alignment horizontal="center" vertical="center" wrapText="1"/>
    </xf>
    <xf numFmtId="0" fontId="12" fillId="3" borderId="45" xfId="10" applyFont="1" applyFill="1" applyBorder="1" applyAlignment="1">
      <alignment horizontal="center" vertical="center" wrapText="1"/>
    </xf>
    <xf numFmtId="0" fontId="12" fillId="3" borderId="23" xfId="10" applyFont="1" applyFill="1" applyBorder="1" applyAlignment="1">
      <alignment horizontal="center" vertical="center" wrapText="1"/>
    </xf>
    <xf numFmtId="0" fontId="12" fillId="3" borderId="24" xfId="10" applyFont="1" applyFill="1" applyBorder="1" applyAlignment="1">
      <alignment horizontal="center" vertical="center" wrapText="1"/>
    </xf>
    <xf numFmtId="0" fontId="9" fillId="0" borderId="49" xfId="9" applyNumberFormat="1" applyFont="1" applyBorder="1" applyAlignment="1" applyProtection="1">
      <alignment horizontal="left" vertical="center"/>
      <protection locked="0"/>
    </xf>
    <xf numFmtId="0" fontId="9" fillId="0" borderId="2" xfId="9" applyNumberFormat="1" applyFont="1" applyBorder="1" applyAlignment="1" applyProtection="1">
      <alignment horizontal="left" vertical="center"/>
      <protection locked="0"/>
    </xf>
    <xf numFmtId="0" fontId="22" fillId="16" borderId="47" xfId="0" applyFont="1" applyFill="1" applyBorder="1" applyAlignment="1" applyProtection="1">
      <alignment horizontal="center" vertical="center" wrapText="1"/>
      <protection locked="0"/>
    </xf>
    <xf numFmtId="0" fontId="22" fillId="16" borderId="39" xfId="0" applyFont="1" applyFill="1" applyBorder="1" applyAlignment="1" applyProtection="1">
      <alignment horizontal="center" vertical="center" wrapText="1"/>
      <protection locked="0"/>
    </xf>
    <xf numFmtId="0" fontId="22" fillId="16" borderId="56" xfId="0" applyFont="1" applyFill="1" applyBorder="1" applyAlignment="1" applyProtection="1">
      <alignment horizontal="center" vertical="center" wrapText="1"/>
      <protection locked="0"/>
    </xf>
    <xf numFmtId="0" fontId="22" fillId="16" borderId="46" xfId="0" applyFont="1" applyFill="1" applyBorder="1" applyAlignment="1" applyProtection="1">
      <alignment horizontal="center" vertical="center" wrapText="1"/>
      <protection locked="0"/>
    </xf>
    <xf numFmtId="0" fontId="22" fillId="16" borderId="67" xfId="0" applyFont="1" applyFill="1" applyBorder="1" applyAlignment="1" applyProtection="1">
      <alignment horizontal="center" vertical="center" wrapText="1"/>
      <protection locked="0"/>
    </xf>
    <xf numFmtId="0" fontId="22" fillId="16" borderId="68" xfId="0" applyFont="1" applyFill="1" applyBorder="1" applyAlignment="1" applyProtection="1">
      <alignment horizontal="center" vertical="center" wrapText="1"/>
      <protection locked="0"/>
    </xf>
    <xf numFmtId="0" fontId="22" fillId="13" borderId="15" xfId="0" applyFont="1" applyFill="1" applyBorder="1" applyAlignment="1" applyProtection="1">
      <alignment horizontal="center" vertical="center" wrapText="1"/>
      <protection locked="0"/>
    </xf>
    <xf numFmtId="0" fontId="22" fillId="13" borderId="26" xfId="0" applyFont="1" applyFill="1" applyBorder="1" applyAlignment="1" applyProtection="1">
      <alignment horizontal="center" vertical="center" wrapText="1"/>
      <protection locked="0"/>
    </xf>
    <xf numFmtId="0" fontId="12" fillId="7" borderId="43" xfId="10" applyFont="1" applyFill="1" applyBorder="1" applyAlignment="1">
      <alignment horizontal="center" vertical="center" wrapText="1"/>
    </xf>
    <xf numFmtId="0" fontId="12" fillId="7" borderId="37" xfId="10" applyFont="1" applyFill="1" applyBorder="1" applyAlignment="1">
      <alignment horizontal="center" vertical="center" wrapText="1"/>
    </xf>
    <xf numFmtId="0" fontId="12" fillId="7" borderId="25" xfId="10" applyFont="1" applyFill="1" applyBorder="1" applyAlignment="1">
      <alignment horizontal="center" vertical="center" wrapText="1"/>
    </xf>
    <xf numFmtId="0" fontId="23" fillId="0" borderId="28" xfId="0" applyFont="1" applyBorder="1" applyAlignment="1" applyProtection="1">
      <alignment horizontal="left" vertical="center"/>
      <protection locked="0"/>
    </xf>
    <xf numFmtId="0" fontId="12" fillId="11" borderId="43" xfId="10" applyFont="1" applyFill="1" applyBorder="1" applyAlignment="1">
      <alignment horizontal="center" vertical="center" wrapText="1"/>
    </xf>
    <xf numFmtId="0" fontId="12" fillId="11" borderId="37" xfId="10" applyFont="1" applyFill="1" applyBorder="1" applyAlignment="1">
      <alignment horizontal="center" vertical="center" wrapText="1"/>
    </xf>
    <xf numFmtId="0" fontId="11" fillId="15" borderId="4" xfId="10" applyFont="1" applyFill="1" applyBorder="1" applyAlignment="1">
      <alignment horizontal="center" vertical="center" wrapText="1"/>
    </xf>
    <xf numFmtId="0" fontId="9" fillId="15" borderId="49" xfId="9" applyNumberFormat="1" applyFont="1" applyFill="1" applyBorder="1" applyAlignment="1" applyProtection="1">
      <alignment horizontal="left" vertical="center"/>
      <protection locked="0"/>
    </xf>
    <xf numFmtId="0" fontId="9" fillId="15" borderId="1" xfId="9" applyNumberFormat="1" applyFont="1" applyFill="1" applyBorder="1" applyAlignment="1" applyProtection="1">
      <alignment horizontal="left" vertical="center"/>
      <protection locked="0"/>
    </xf>
    <xf numFmtId="0" fontId="9" fillId="15" borderId="2" xfId="9" applyNumberFormat="1" applyFont="1" applyFill="1" applyBorder="1" applyAlignment="1" applyProtection="1">
      <alignment horizontal="left" vertical="center"/>
      <protection locked="0"/>
    </xf>
    <xf numFmtId="0" fontId="9" fillId="15" borderId="3" xfId="9" applyNumberFormat="1" applyFont="1" applyFill="1" applyBorder="1" applyAlignment="1" applyProtection="1">
      <alignment horizontal="left" vertical="center"/>
      <protection locked="0"/>
    </xf>
    <xf numFmtId="0" fontId="9" fillId="15" borderId="28" xfId="9" applyNumberFormat="1" applyFont="1" applyFill="1" applyBorder="1" applyAlignment="1" applyProtection="1">
      <alignment horizontal="left" vertical="center"/>
      <protection locked="0"/>
    </xf>
    <xf numFmtId="0" fontId="9" fillId="2" borderId="4"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2" xfId="0" applyFont="1" applyFill="1" applyBorder="1" applyAlignment="1">
      <alignment horizontal="center" vertical="center"/>
    </xf>
    <xf numFmtId="0" fontId="22" fillId="0" borderId="20" xfId="0" applyFont="1" applyBorder="1" applyAlignment="1" applyProtection="1">
      <alignment horizontal="center" vertical="center" wrapText="1"/>
      <protection locked="0"/>
    </xf>
    <xf numFmtId="0" fontId="22" fillId="0" borderId="44"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9" fillId="0" borderId="3" xfId="9" applyNumberFormat="1" applyFont="1" applyFill="1" applyBorder="1" applyAlignment="1" applyProtection="1">
      <alignment horizontal="left" vertical="center"/>
      <protection locked="0"/>
    </xf>
    <xf numFmtId="0" fontId="9" fillId="0" borderId="1" xfId="9" applyNumberFormat="1" applyFont="1" applyFill="1" applyBorder="1" applyAlignment="1" applyProtection="1">
      <alignment horizontal="left" vertical="center"/>
      <protection locked="0"/>
    </xf>
    <xf numFmtId="0" fontId="9" fillId="0" borderId="28" xfId="9" applyNumberFormat="1" applyFont="1" applyFill="1" applyBorder="1" applyAlignment="1" applyProtection="1">
      <alignment horizontal="left" vertical="center"/>
      <protection locked="0"/>
    </xf>
    <xf numFmtId="0" fontId="11" fillId="2" borderId="15" xfId="10" applyFont="1" applyFill="1" applyBorder="1" applyAlignment="1" applyProtection="1">
      <alignment horizontal="center" vertical="center" wrapText="1"/>
      <protection locked="0"/>
    </xf>
    <xf numFmtId="0" fontId="11" fillId="2" borderId="26" xfId="10" applyFont="1" applyFill="1" applyBorder="1" applyAlignment="1" applyProtection="1">
      <alignment horizontal="center" vertical="center" wrapText="1"/>
      <protection locked="0"/>
    </xf>
    <xf numFmtId="0" fontId="22" fillId="13" borderId="51" xfId="0" applyFont="1" applyFill="1" applyBorder="1" applyAlignment="1" applyProtection="1">
      <alignment horizontal="center" vertical="center" wrapText="1"/>
      <protection locked="0"/>
    </xf>
    <xf numFmtId="0" fontId="22" fillId="13" borderId="42" xfId="0" applyFont="1" applyFill="1" applyBorder="1" applyAlignment="1" applyProtection="1">
      <alignment horizontal="center" vertical="center" wrapText="1"/>
      <protection locked="0"/>
    </xf>
    <xf numFmtId="0" fontId="9" fillId="2" borderId="44" xfId="10" applyFont="1" applyFill="1" applyBorder="1" applyAlignment="1" applyProtection="1">
      <alignment horizontal="center" vertical="center" wrapText="1"/>
      <protection locked="0"/>
    </xf>
    <xf numFmtId="0" fontId="9" fillId="2" borderId="5" xfId="10" applyFont="1" applyFill="1" applyBorder="1" applyAlignment="1" applyProtection="1">
      <alignment horizontal="center" vertical="center" wrapText="1"/>
      <protection locked="0"/>
    </xf>
    <xf numFmtId="0" fontId="11" fillId="14" borderId="44" xfId="10" applyFont="1" applyFill="1" applyBorder="1" applyAlignment="1" applyProtection="1">
      <alignment horizontal="center" vertical="center" wrapText="1"/>
      <protection locked="0"/>
    </xf>
    <xf numFmtId="0" fontId="11" fillId="14" borderId="5" xfId="10" applyFont="1" applyFill="1" applyBorder="1" applyAlignment="1" applyProtection="1">
      <alignment horizontal="center" vertical="center" wrapText="1"/>
      <protection locked="0"/>
    </xf>
    <xf numFmtId="0" fontId="22" fillId="15" borderId="47" xfId="0" applyFont="1" applyFill="1" applyBorder="1" applyAlignment="1" applyProtection="1">
      <alignment horizontal="center" vertical="center" wrapText="1"/>
      <protection locked="0"/>
    </xf>
    <xf numFmtId="0" fontId="22" fillId="15" borderId="39" xfId="0" applyFont="1" applyFill="1" applyBorder="1" applyAlignment="1" applyProtection="1">
      <alignment horizontal="center" vertical="center" wrapText="1"/>
      <protection locked="0"/>
    </xf>
    <xf numFmtId="0" fontId="22" fillId="15" borderId="56" xfId="0" applyFont="1" applyFill="1" applyBorder="1" applyAlignment="1" applyProtection="1">
      <alignment horizontal="center" vertical="center" wrapText="1"/>
      <protection locked="0"/>
    </xf>
    <xf numFmtId="0" fontId="22" fillId="15" borderId="46" xfId="0" applyFont="1" applyFill="1" applyBorder="1" applyAlignment="1" applyProtection="1">
      <alignment horizontal="center" vertical="center" wrapText="1"/>
      <protection locked="0"/>
    </xf>
    <xf numFmtId="0" fontId="22" fillId="15" borderId="67" xfId="0" applyFont="1" applyFill="1" applyBorder="1" applyAlignment="1" applyProtection="1">
      <alignment horizontal="center" vertical="center" wrapText="1"/>
      <protection locked="0"/>
    </xf>
    <xf numFmtId="0" fontId="22" fillId="15" borderId="68" xfId="0" applyFont="1" applyFill="1" applyBorder="1" applyAlignment="1" applyProtection="1">
      <alignment horizontal="center" vertical="center" wrapText="1"/>
      <protection locked="0"/>
    </xf>
    <xf numFmtId="0" fontId="9" fillId="0" borderId="3" xfId="12" applyNumberFormat="1" applyFont="1" applyBorder="1" applyAlignment="1" applyProtection="1">
      <alignment horizontal="left" vertical="center"/>
      <protection locked="0"/>
    </xf>
    <xf numFmtId="0" fontId="9" fillId="0" borderId="1" xfId="12" applyNumberFormat="1" applyFont="1" applyBorder="1" applyAlignment="1" applyProtection="1">
      <alignment horizontal="left" vertical="center"/>
      <protection locked="0"/>
    </xf>
    <xf numFmtId="0" fontId="9" fillId="0" borderId="28" xfId="12" applyNumberFormat="1" applyFont="1" applyBorder="1" applyAlignment="1" applyProtection="1">
      <alignment horizontal="left" vertical="center"/>
      <protection locked="0"/>
    </xf>
    <xf numFmtId="0" fontId="9" fillId="18" borderId="3" xfId="9" applyNumberFormat="1" applyFont="1" applyFill="1" applyBorder="1" applyAlignment="1" applyProtection="1">
      <alignment horizontal="left" vertical="center"/>
      <protection locked="0"/>
    </xf>
    <xf numFmtId="0" fontId="9" fillId="18" borderId="1" xfId="9" applyNumberFormat="1" applyFont="1" applyFill="1" applyBorder="1" applyAlignment="1" applyProtection="1">
      <alignment horizontal="left" vertical="center"/>
      <protection locked="0"/>
    </xf>
    <xf numFmtId="0" fontId="9" fillId="18" borderId="28" xfId="9" applyNumberFormat="1" applyFont="1" applyFill="1" applyBorder="1" applyAlignment="1" applyProtection="1">
      <alignment horizontal="left" vertical="center"/>
      <protection locked="0"/>
    </xf>
    <xf numFmtId="0" fontId="11" fillId="18" borderId="47" xfId="10" applyFont="1" applyFill="1" applyBorder="1" applyAlignment="1" applyProtection="1">
      <alignment horizontal="center" vertical="center" wrapText="1"/>
      <protection locked="0"/>
    </xf>
    <xf numFmtId="0" fontId="11" fillId="18" borderId="39" xfId="10" applyFont="1" applyFill="1" applyBorder="1" applyAlignment="1" applyProtection="1">
      <alignment horizontal="center" vertical="center" wrapText="1"/>
      <protection locked="0"/>
    </xf>
    <xf numFmtId="0" fontId="11" fillId="18" borderId="56" xfId="10" applyFont="1" applyFill="1" applyBorder="1" applyAlignment="1" applyProtection="1">
      <alignment horizontal="center" vertical="center" wrapText="1"/>
      <protection locked="0"/>
    </xf>
    <xf numFmtId="0" fontId="11" fillId="18" borderId="46" xfId="10" applyFont="1" applyFill="1" applyBorder="1" applyAlignment="1" applyProtection="1">
      <alignment horizontal="center" vertical="center" wrapText="1"/>
      <protection locked="0"/>
    </xf>
    <xf numFmtId="0" fontId="11" fillId="18" borderId="51" xfId="10" applyFont="1" applyFill="1" applyBorder="1" applyAlignment="1" applyProtection="1">
      <alignment horizontal="center" vertical="center" wrapText="1"/>
      <protection locked="0"/>
    </xf>
    <xf numFmtId="0" fontId="11" fillId="18" borderId="42" xfId="10" applyFont="1" applyFill="1" applyBorder="1" applyAlignment="1" applyProtection="1">
      <alignment horizontal="center" vertical="center" wrapText="1"/>
      <protection locked="0"/>
    </xf>
    <xf numFmtId="0" fontId="11" fillId="18" borderId="44" xfId="10" applyFont="1" applyFill="1" applyBorder="1" applyAlignment="1" applyProtection="1">
      <alignment horizontal="center" vertical="center" wrapText="1"/>
      <protection locked="0"/>
    </xf>
    <xf numFmtId="0" fontId="11" fillId="18" borderId="5" xfId="10" applyFont="1" applyFill="1" applyBorder="1" applyAlignment="1" applyProtection="1">
      <alignment horizontal="center" vertical="center" wrapText="1"/>
      <protection locked="0"/>
    </xf>
    <xf numFmtId="0" fontId="10" fillId="20" borderId="4" xfId="0" applyFont="1" applyFill="1" applyBorder="1" applyAlignment="1" applyProtection="1">
      <alignment horizontal="left" vertical="center"/>
      <protection locked="0"/>
    </xf>
    <xf numFmtId="0" fontId="10" fillId="2" borderId="4" xfId="0" applyFont="1" applyFill="1" applyBorder="1" applyAlignment="1" applyProtection="1">
      <alignment horizontal="left" vertical="center"/>
      <protection locked="0"/>
    </xf>
    <xf numFmtId="0" fontId="26" fillId="0" borderId="3" xfId="12" applyNumberFormat="1" applyFont="1" applyBorder="1" applyAlignment="1" applyProtection="1">
      <alignment horizontal="left" vertical="center"/>
      <protection locked="0"/>
    </xf>
    <xf numFmtId="0" fontId="26" fillId="0" borderId="1" xfId="12" applyNumberFormat="1" applyFont="1" applyBorder="1" applyAlignment="1" applyProtection="1">
      <alignment horizontal="left" vertical="center"/>
      <protection locked="0"/>
    </xf>
    <xf numFmtId="0" fontId="26" fillId="0" borderId="28" xfId="12" applyNumberFormat="1" applyFont="1" applyBorder="1" applyAlignment="1" applyProtection="1">
      <alignment horizontal="left" vertical="center"/>
      <protection locked="0"/>
    </xf>
    <xf numFmtId="0" fontId="3" fillId="2" borderId="4" xfId="0" applyFont="1"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cellXfs>
  <cellStyles count="14">
    <cellStyle name="Euro" xfId="1" xr:uid="{00000000-0005-0000-0000-000000000000}"/>
    <cellStyle name="Lien hypertexte" xfId="3" builtinId="8" hidden="1"/>
    <cellStyle name="Lien hypertexte" xfId="5" builtinId="8" hidden="1"/>
    <cellStyle name="Lien hypertexte" xfId="7" builtinId="8" hidden="1"/>
    <cellStyle name="Lien hypertexte visité" xfId="4" builtinId="9" hidden="1"/>
    <cellStyle name="Lien hypertexte visité" xfId="6" builtinId="9" hidden="1"/>
    <cellStyle name="Lien hypertexte visité" xfId="8" builtinId="9" hidden="1"/>
    <cellStyle name="Normal" xfId="0" builtinId="0"/>
    <cellStyle name="Normal 2" xfId="2" xr:uid="{00000000-0005-0000-0000-000008000000}"/>
    <cellStyle name="Normal 3" xfId="10" xr:uid="{00000000-0005-0000-0000-000009000000}"/>
    <cellStyle name="Normal 4" xfId="13" xr:uid="{00000000-0005-0000-0000-00000A000000}"/>
    <cellStyle name="Pourcentage" xfId="9" builtinId="5"/>
    <cellStyle name="Pourcentage 2" xfId="11" xr:uid="{00000000-0005-0000-0000-00000C000000}"/>
    <cellStyle name="Pourcentage 3" xfId="12" xr:uid="{00000000-0005-0000-0000-00000D000000}"/>
  </cellStyles>
  <dxfs count="5112">
    <dxf>
      <font>
        <color rgb="FFE84242"/>
      </font>
    </dxf>
    <dxf>
      <font>
        <color rgb="FFE84242"/>
      </font>
    </dxf>
    <dxf>
      <font>
        <color rgb="FFE84242"/>
      </font>
    </dxf>
    <dxf>
      <font>
        <color rgb="FFE84242"/>
      </font>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ont>
        <color rgb="FFE84242"/>
      </font>
    </dxf>
    <dxf>
      <font>
        <color rgb="FFE84242"/>
      </font>
    </dxf>
    <dxf>
      <font>
        <color rgb="FFE84242"/>
      </font>
    </dxf>
    <dxf>
      <font>
        <color rgb="FFE84242"/>
      </font>
    </dxf>
    <dxf>
      <font>
        <color rgb="FFE84242"/>
      </font>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ont>
        <color rgb="FFE84242"/>
      </font>
    </dxf>
    <dxf>
      <font>
        <color rgb="FFE84242"/>
      </font>
    </dxf>
    <dxf>
      <font>
        <color rgb="FFE84242"/>
      </font>
    </dxf>
    <dxf>
      <font>
        <color rgb="FFE84242"/>
      </font>
    </dxf>
    <dxf>
      <font>
        <color rgb="FFE84242"/>
      </font>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ont>
        <color rgb="FFE84242"/>
      </font>
    </dxf>
    <dxf>
      <font>
        <color rgb="FFE84242"/>
      </font>
    </dxf>
    <dxf>
      <font>
        <color rgb="FFE84242"/>
      </font>
    </dxf>
    <dxf>
      <font>
        <color rgb="FFE84242"/>
      </font>
    </dxf>
    <dxf>
      <font>
        <color rgb="FFE84242"/>
      </font>
    </dxf>
    <dxf>
      <font>
        <color rgb="FFE84242"/>
      </font>
    </dxf>
    <dxf>
      <font>
        <color rgb="FFE84242"/>
      </font>
    </dxf>
    <dxf>
      <font>
        <color rgb="FFE84242"/>
      </font>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E84242"/>
      </font>
    </dxf>
  </dxfs>
  <tableStyles count="0" defaultTableStyle="TableStyleMedium2" defaultPivotStyle="PivotStyleLight16"/>
  <colors>
    <mruColors>
      <color rgb="FFF6F5E6"/>
      <color rgb="FFECEACA"/>
      <color rgb="FFF0EFD5"/>
      <color rgb="FFF2F8EE"/>
      <color rgb="FFDFEED6"/>
      <color rgb="FFD7EACC"/>
      <color rgb="FFCBE4BC"/>
      <color rgb="FFAFE3C4"/>
      <color rgb="FF9FDDB8"/>
      <color rgb="FFE0F4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26895</xdr:colOff>
      <xdr:row>15</xdr:row>
      <xdr:rowOff>152401</xdr:rowOff>
    </xdr:from>
    <xdr:to>
      <xdr:col>14</xdr:col>
      <xdr:colOff>753036</xdr:colOff>
      <xdr:row>29</xdr:row>
      <xdr:rowOff>2604</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9188824" y="3352801"/>
          <a:ext cx="3092824" cy="262926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F29" sqref="F29"/>
    </sheetView>
  </sheetViews>
  <sheetFormatPr defaultColWidth="11.42578125" defaultRowHeight="13.1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I275"/>
  <sheetViews>
    <sheetView zoomScale="70" zoomScaleNormal="70" workbookViewId="0">
      <pane xSplit="9" ySplit="11" topLeftCell="J39" activePane="bottomRight" state="frozen"/>
      <selection pane="bottomRight" activeCell="I6" sqref="I6:K6"/>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10</v>
      </c>
      <c r="C3" s="524"/>
      <c r="G3" s="173"/>
      <c r="H3" s="193" t="s">
        <v>25</v>
      </c>
      <c r="I3" s="500" t="s">
        <v>26</v>
      </c>
      <c r="J3" s="500"/>
      <c r="K3" s="500"/>
      <c r="N3" s="11"/>
      <c r="O3" s="11"/>
      <c r="P3" s="11"/>
      <c r="U3" s="498" t="str">
        <f>Paramétrage!I6</f>
        <v>M - Mention</v>
      </c>
      <c r="V3" s="499"/>
      <c r="W3" s="32">
        <f>ROUND(SUMIFS($U$12:$U$273,$H$12:$H$273,$U3,$Q$12:$Q$273,"&lt;&gt;Mut+ext"),0)</f>
        <v>7</v>
      </c>
      <c r="X3" s="32">
        <f ca="1">SUMIF($H$12:$H$293,$U3,$Y$12:$Y$246)</f>
        <v>128</v>
      </c>
      <c r="AE3" s="572">
        <f>IF($B$3="M2",0,I7)</f>
        <v>0</v>
      </c>
      <c r="AF3" s="572"/>
      <c r="AG3" s="573">
        <f>IF($B$3="M1",0,I7)</f>
        <v>15</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0</v>
      </c>
      <c r="AF4" s="32">
        <f>IF($B$3="M2",0,X3)</f>
        <v>0</v>
      </c>
      <c r="AG4" s="32">
        <f>IF($B$3="M1",0,W3)</f>
        <v>7</v>
      </c>
      <c r="AH4" s="32">
        <f ca="1">IF($B$3="M1",0,X3)</f>
        <v>128</v>
      </c>
    </row>
    <row r="5" spans="1:34" ht="18" customHeight="1">
      <c r="A5" s="170"/>
      <c r="B5" s="524" t="s">
        <v>296</v>
      </c>
      <c r="C5" s="524"/>
      <c r="E5" s="6"/>
      <c r="F5" s="6"/>
      <c r="G5" s="6"/>
      <c r="H5" s="193" t="s">
        <v>29</v>
      </c>
      <c r="I5" s="500" t="s">
        <v>297</v>
      </c>
      <c r="J5" s="500"/>
      <c r="K5" s="500"/>
      <c r="U5" s="498" t="str">
        <f>Paramétrage!I8</f>
        <v>RFC - Recettes de FC</v>
      </c>
      <c r="V5" s="499"/>
      <c r="W5" s="32">
        <f>ROUND(SUMIFS($U$12:$U$273,$H$12:$H$273,$U5,$Q$12:$Q$273,"&lt;&gt;Mut+ext"),0)</f>
        <v>0</v>
      </c>
      <c r="X5" s="32">
        <f ca="1">SUMIF($H$12:$H$293,$U5,$Y$12:$Y$246)</f>
        <v>0</v>
      </c>
      <c r="AE5" s="32">
        <f t="shared" ref="AE5:AF8" si="0">IF($B$3="M2",0,W4)</f>
        <v>0</v>
      </c>
      <c r="AF5" s="32">
        <f t="shared" si="0"/>
        <v>0</v>
      </c>
      <c r="AG5" s="32">
        <f t="shared" ref="AG5:AH8" si="1">IF($B$3="M1",0,W4)</f>
        <v>0</v>
      </c>
      <c r="AH5" s="32">
        <f t="shared" ca="1" si="1"/>
        <v>0</v>
      </c>
    </row>
    <row r="6" spans="1:34" ht="18" customHeight="1">
      <c r="A6" s="170"/>
      <c r="B6" s="524"/>
      <c r="C6" s="524"/>
      <c r="E6" s="6"/>
      <c r="F6" s="6"/>
      <c r="H6" s="193" t="s">
        <v>31</v>
      </c>
      <c r="I6" s="610" t="s">
        <v>32</v>
      </c>
      <c r="J6" s="610"/>
      <c r="K6" s="610"/>
      <c r="U6" s="498" t="str">
        <f>Paramétrage!I9</f>
        <v>RA - Recettes d'apprentissage</v>
      </c>
      <c r="V6" s="499"/>
      <c r="W6" s="32">
        <f>ROUND(SUMIFS($U$12:$U$273,$H$12:$H$273,$U6,$Q$12:$Q$273,"&lt;&gt;Mut+ext"),0)</f>
        <v>0</v>
      </c>
      <c r="X6" s="32">
        <f ca="1">SUMIF($H$12:$H$293,$U6,$Y$12:$Y$246)</f>
        <v>0</v>
      </c>
      <c r="AE6" s="32">
        <f t="shared" si="0"/>
        <v>0</v>
      </c>
      <c r="AF6" s="32">
        <f t="shared" si="0"/>
        <v>0</v>
      </c>
      <c r="AG6" s="32">
        <f t="shared" si="1"/>
        <v>0</v>
      </c>
      <c r="AH6" s="32">
        <f t="shared" ca="1" si="1"/>
        <v>0</v>
      </c>
    </row>
    <row r="7" spans="1:34" ht="18" customHeight="1">
      <c r="A7" s="170"/>
      <c r="B7" s="170"/>
      <c r="C7" s="170"/>
      <c r="E7" s="6"/>
      <c r="F7" s="6"/>
      <c r="G7" s="6"/>
      <c r="H7" s="194" t="s">
        <v>33</v>
      </c>
      <c r="I7" s="500">
        <v>15</v>
      </c>
      <c r="J7" s="500"/>
      <c r="K7" s="500"/>
      <c r="U7" s="498" t="str">
        <f>Paramétrage!I10</f>
        <v>RP - Recettes propres autres</v>
      </c>
      <c r="V7" s="499"/>
      <c r="W7" s="32">
        <f>ROUND(SUMIFS($U$12:$U$273,$H$12:$H$273,$U7,$Q$12:$Q$273,"&lt;&gt;Mut+ext"),0)</f>
        <v>0</v>
      </c>
      <c r="X7" s="32">
        <f ca="1">SUMIF($H$12:$H$293,$U7,$Y$12:$Y$246)</f>
        <v>0</v>
      </c>
      <c r="AE7" s="32">
        <f t="shared" si="0"/>
        <v>0</v>
      </c>
      <c r="AF7" s="32">
        <f t="shared" si="0"/>
        <v>0</v>
      </c>
      <c r="AG7" s="32">
        <f t="shared" si="1"/>
        <v>0</v>
      </c>
      <c r="AH7" s="32">
        <f t="shared" ca="1" si="1"/>
        <v>0</v>
      </c>
    </row>
    <row r="8" spans="1:34" ht="18" customHeight="1">
      <c r="A8" s="40"/>
      <c r="B8" s="40"/>
      <c r="C8" s="40"/>
      <c r="D8" s="6"/>
      <c r="E8" s="6"/>
      <c r="F8" s="6"/>
      <c r="G8" s="6"/>
      <c r="H8" s="12"/>
      <c r="U8" s="12"/>
      <c r="AE8" s="32">
        <f t="shared" si="0"/>
        <v>0</v>
      </c>
      <c r="AF8" s="32">
        <f t="shared" si="0"/>
        <v>0</v>
      </c>
      <c r="AG8" s="32">
        <f t="shared" si="1"/>
        <v>0</v>
      </c>
      <c r="AH8" s="32">
        <f t="shared" ca="1" si="1"/>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128</v>
      </c>
      <c r="W11" s="70">
        <f>W142+W273</f>
        <v>0</v>
      </c>
      <c r="X11" s="70">
        <f>X142+X273</f>
        <v>128</v>
      </c>
      <c r="Y11" s="206">
        <f>Y142+Y273</f>
        <v>128</v>
      </c>
      <c r="Z11" s="549"/>
      <c r="AA11" s="546"/>
      <c r="AB11" s="546"/>
      <c r="AC11" s="514"/>
      <c r="AD11" s="539"/>
      <c r="AE11" s="523"/>
      <c r="AF11" s="533"/>
    </row>
    <row r="12" spans="1:34" ht="15.6" customHeight="1">
      <c r="A12" s="560" t="s">
        <v>61</v>
      </c>
      <c r="B12" s="525" t="s">
        <v>62</v>
      </c>
      <c r="C12" s="507" t="s">
        <v>194</v>
      </c>
      <c r="D12" s="508"/>
      <c r="E12" s="526">
        <v>10</v>
      </c>
      <c r="F12" s="492" t="s">
        <v>64</v>
      </c>
      <c r="G12" s="160" t="s">
        <v>65</v>
      </c>
      <c r="H12" s="49" t="s">
        <v>66</v>
      </c>
      <c r="I12" s="66" t="s">
        <v>298</v>
      </c>
      <c r="J12" s="61">
        <v>4</v>
      </c>
      <c r="K12" s="71" t="s">
        <v>64</v>
      </c>
      <c r="L12" s="416">
        <v>1</v>
      </c>
      <c r="M12" s="43" t="s">
        <v>71</v>
      </c>
      <c r="N12" s="55">
        <v>21</v>
      </c>
      <c r="O12" s="52">
        <v>15</v>
      </c>
      <c r="P12" s="52">
        <v>15</v>
      </c>
      <c r="Q12" s="417" t="s">
        <v>173</v>
      </c>
      <c r="R12" s="515"/>
      <c r="S12" s="516"/>
      <c r="T12" s="51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21</v>
      </c>
      <c r="W12" s="45"/>
      <c r="X12" s="103">
        <f t="shared" ref="X12:X23" si="2">IF(OR(M12="",Q12="Mut+ext"),0,IF(ISERROR(V12+W12)=TRUE,V12,V12+W12))</f>
        <v>21</v>
      </c>
      <c r="Y12" s="105">
        <f>IF(OR(M12="",Q12="Mut+ext"),0,IF(ISERROR(W12+V12*VLOOKUP(M12,Paramétrage!$C$6:$E$29,3,0))=TRUE,X12,W12+V12*VLOOKUP(M12,Paramétrage!$C$6:$E$29,3,0)))</f>
        <v>21</v>
      </c>
      <c r="Z12" s="550"/>
      <c r="AA12" s="516"/>
      <c r="AB12" s="551"/>
      <c r="AC12" s="72"/>
      <c r="AD12" s="46"/>
      <c r="AE12" s="73">
        <f t="shared" ref="AE12:AE23" si="3">IF(G12="",0,IF(K12="",0,IF(SUMIF($G$12:$G$23,G12,$O$12:$O$23)=0,0,IF(OR(L12="",K12="obligatoire"),AF12/SUMIF($G$12:$G$23,G12,$O$12:$O$23),AF12/(SUMIF($G$12:$G$23,G12,$O$12:$O$23)/L12)))))</f>
        <v>21</v>
      </c>
      <c r="AF12" s="17">
        <f t="shared" ref="AF12:AF23" si="4">N12*O12</f>
        <v>315</v>
      </c>
    </row>
    <row r="13" spans="1:34">
      <c r="A13" s="561"/>
      <c r="B13" s="525"/>
      <c r="C13" s="509"/>
      <c r="D13" s="510"/>
      <c r="E13" s="526"/>
      <c r="F13" s="492"/>
      <c r="G13" s="160" t="s">
        <v>70</v>
      </c>
      <c r="H13" s="49" t="s">
        <v>66</v>
      </c>
      <c r="I13" s="66" t="s">
        <v>299</v>
      </c>
      <c r="J13" s="61">
        <v>4</v>
      </c>
      <c r="K13" s="71" t="s">
        <v>64</v>
      </c>
      <c r="L13" s="416">
        <v>1</v>
      </c>
      <c r="M13" s="43" t="s">
        <v>71</v>
      </c>
      <c r="N13" s="55">
        <v>15</v>
      </c>
      <c r="O13" s="52">
        <v>12</v>
      </c>
      <c r="P13" s="52">
        <v>15</v>
      </c>
      <c r="Q13" s="418" t="s">
        <v>173</v>
      </c>
      <c r="R13" s="515"/>
      <c r="S13" s="516"/>
      <c r="T13" s="517"/>
      <c r="U13" s="104">
        <f>IF(OR(P13="",M13=Paramétrage!$C$10,M13=Paramétrage!$C$13,M13=Paramétrage!$C$17,M13=Paramétrage!$C$20,M13=Paramétrage!$C$24,M13=Paramétrage!$C$27,AND(M13&lt;&gt;Paramétrage!$C$9,Q13="Mut+ext")),0,ROUNDUP(O13/P13,0))</f>
        <v>1</v>
      </c>
      <c r="V13" s="106">
        <f>IF(OR(M13="",Q13="Mut+ext"),0,IF(VLOOKUP(M13,Paramétrage!$C$6:$E$29,2,0)=0,0,IF(P13="","saisir capacité",N13*U13*VLOOKUP(M13,Paramétrage!$C$6:$E$29,2,0))))</f>
        <v>15</v>
      </c>
      <c r="W13" s="45"/>
      <c r="X13" s="103">
        <f t="shared" si="2"/>
        <v>15</v>
      </c>
      <c r="Y13" s="105">
        <f>IF(OR(M13="",Q13="Mut+ext"),0,IF(ISERROR(W13+V13*VLOOKUP(M13,Paramétrage!$C$6:$E$29,3,0))=TRUE,X13,W13+V13*VLOOKUP(M13,Paramétrage!$C$6:$E$29,3,0)))</f>
        <v>15</v>
      </c>
      <c r="Z13" s="550"/>
      <c r="AA13" s="516"/>
      <c r="AB13" s="551"/>
      <c r="AC13" s="163"/>
      <c r="AD13" s="46"/>
      <c r="AE13" s="73">
        <f t="shared" si="3"/>
        <v>15</v>
      </c>
      <c r="AF13" s="18">
        <f t="shared" si="4"/>
        <v>180</v>
      </c>
    </row>
    <row r="14" spans="1:34">
      <c r="A14" s="561"/>
      <c r="B14" s="525"/>
      <c r="C14" s="509"/>
      <c r="D14" s="510"/>
      <c r="E14" s="526"/>
      <c r="F14" s="492"/>
      <c r="G14" s="160" t="s">
        <v>72</v>
      </c>
      <c r="H14" s="49" t="s">
        <v>66</v>
      </c>
      <c r="I14" s="66" t="s">
        <v>300</v>
      </c>
      <c r="J14" s="61">
        <v>4</v>
      </c>
      <c r="K14" s="71" t="s">
        <v>64</v>
      </c>
      <c r="L14" s="416">
        <v>1</v>
      </c>
      <c r="M14" s="43" t="s">
        <v>71</v>
      </c>
      <c r="N14" s="55">
        <v>15</v>
      </c>
      <c r="O14" s="52">
        <v>12</v>
      </c>
      <c r="P14" s="52">
        <v>15</v>
      </c>
      <c r="Q14" s="418" t="s">
        <v>173</v>
      </c>
      <c r="R14" s="515"/>
      <c r="S14" s="516"/>
      <c r="T14" s="517"/>
      <c r="U14" s="104">
        <f>IF(OR(P14="",M14=Paramétrage!$C$10,M14=Paramétrage!$C$13,M14=Paramétrage!$C$17,M14=Paramétrage!$C$20,M14=Paramétrage!$C$24,M14=Paramétrage!$C$27,AND(M14&lt;&gt;Paramétrage!$C$9,Q14="Mut+ext")),0,ROUNDUP(O14/P14,0))</f>
        <v>1</v>
      </c>
      <c r="V14" s="106">
        <f>IF(OR(M14="",Q14="Mut+ext"),0,IF(VLOOKUP(M14,Paramétrage!$C$6:$E$29,2,0)=0,0,IF(P14="","saisir capacité",N14*U14*VLOOKUP(M14,Paramétrage!$C$6:$E$29,2,0))))</f>
        <v>15</v>
      </c>
      <c r="W14" s="45"/>
      <c r="X14" s="103">
        <f t="shared" si="2"/>
        <v>15</v>
      </c>
      <c r="Y14" s="105">
        <f>IF(OR(M14="",Q14="Mut+ext"),0,IF(ISERROR(W14+V14*VLOOKUP(M14,Paramétrage!$C$6:$E$29,3,0))=TRUE,X14,W14+V14*VLOOKUP(M14,Paramétrage!$C$6:$E$29,3,0)))</f>
        <v>15</v>
      </c>
      <c r="Z14" s="550"/>
      <c r="AA14" s="516"/>
      <c r="AB14" s="551"/>
      <c r="AC14" s="163"/>
      <c r="AD14" s="46"/>
      <c r="AE14" s="73">
        <f t="shared" si="3"/>
        <v>15</v>
      </c>
      <c r="AF14" s="18">
        <f t="shared" si="4"/>
        <v>180</v>
      </c>
    </row>
    <row r="15" spans="1:34">
      <c r="A15" s="561"/>
      <c r="B15" s="525"/>
      <c r="C15" s="509"/>
      <c r="D15" s="510"/>
      <c r="E15" s="526"/>
      <c r="F15" s="492"/>
      <c r="G15" s="160"/>
      <c r="H15" s="49"/>
      <c r="I15" s="66"/>
      <c r="J15" s="61"/>
      <c r="K15" s="71"/>
      <c r="L15" s="42"/>
      <c r="M15" s="43"/>
      <c r="N15" s="54"/>
      <c r="O15" s="53"/>
      <c r="P15" s="59"/>
      <c r="Q15" s="44"/>
      <c r="R15" s="515"/>
      <c r="S15" s="516"/>
      <c r="T15" s="517"/>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2"/>
        <v>0</v>
      </c>
      <c r="Y15" s="105">
        <f>IF(OR(M15="",Q15="Mut+ext"),0,IF(ISERROR(W15+V15*VLOOKUP(M15,Paramétrage!$C$6:$E$29,3,0))=TRUE,X15,W15+V15*VLOOKUP(M15,Paramétrage!$C$6:$E$29,3,0)))</f>
        <v>0</v>
      </c>
      <c r="Z15" s="550"/>
      <c r="AA15" s="516"/>
      <c r="AB15" s="551"/>
      <c r="AC15" s="62"/>
      <c r="AD15" s="46"/>
      <c r="AE15" s="73">
        <f t="shared" si="3"/>
        <v>0</v>
      </c>
      <c r="AF15" s="18">
        <f t="shared" si="4"/>
        <v>0</v>
      </c>
    </row>
    <row r="16" spans="1:34">
      <c r="A16" s="561"/>
      <c r="B16" s="525"/>
      <c r="C16" s="509"/>
      <c r="D16" s="510"/>
      <c r="E16" s="526"/>
      <c r="F16" s="492"/>
      <c r="G16" s="160"/>
      <c r="H16" s="65"/>
      <c r="I16" s="164"/>
      <c r="J16" s="61"/>
      <c r="K16" s="60"/>
      <c r="L16" s="42"/>
      <c r="M16" s="43"/>
      <c r="N16" s="54"/>
      <c r="O16" s="52"/>
      <c r="P16" s="59"/>
      <c r="Q16" s="44"/>
      <c r="R16" s="515"/>
      <c r="S16" s="516"/>
      <c r="T16" s="51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c r="AA16" s="516"/>
      <c r="AB16" s="551"/>
      <c r="AC16" s="163"/>
      <c r="AD16" s="46"/>
      <c r="AE16" s="73">
        <f t="shared" si="3"/>
        <v>0</v>
      </c>
      <c r="AF16" s="18">
        <f t="shared" si="4"/>
        <v>0</v>
      </c>
    </row>
    <row r="17" spans="1:32">
      <c r="A17" s="561"/>
      <c r="B17" s="525"/>
      <c r="C17" s="509"/>
      <c r="D17" s="510"/>
      <c r="E17" s="526"/>
      <c r="F17" s="492"/>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c r="A18" s="561"/>
      <c r="B18" s="525"/>
      <c r="C18" s="509"/>
      <c r="D18" s="510"/>
      <c r="E18" s="526"/>
      <c r="F18" s="492"/>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c r="A19" s="561"/>
      <c r="B19" s="525"/>
      <c r="C19" s="509"/>
      <c r="D19" s="510"/>
      <c r="E19" s="526"/>
      <c r="F19" s="492"/>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c r="A20" s="561"/>
      <c r="B20" s="525"/>
      <c r="C20" s="509"/>
      <c r="D20" s="510"/>
      <c r="E20" s="526"/>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c r="A21" s="561"/>
      <c r="B21" s="525"/>
      <c r="C21" s="509"/>
      <c r="D21" s="510"/>
      <c r="E21" s="526"/>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c r="A22" s="561"/>
      <c r="B22" s="525"/>
      <c r="C22" s="509"/>
      <c r="D22" s="510"/>
      <c r="E22" s="526"/>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11"/>
      <c r="D23" s="512"/>
      <c r="E23" s="527"/>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51</v>
      </c>
      <c r="O24" s="79"/>
      <c r="P24" s="79"/>
      <c r="Q24" s="82"/>
      <c r="R24" s="80"/>
      <c r="S24" s="80"/>
      <c r="T24" s="81"/>
      <c r="U24" s="127"/>
      <c r="V24" s="83">
        <f>SUM(V12:V23)</f>
        <v>51</v>
      </c>
      <c r="W24" s="84">
        <f>SUM(W12:W23)</f>
        <v>0</v>
      </c>
      <c r="X24" s="85">
        <f>SUM(X12:X23)</f>
        <v>51</v>
      </c>
      <c r="Y24" s="86">
        <f>SUM(Y12:Y23)</f>
        <v>51</v>
      </c>
      <c r="Z24" s="128"/>
      <c r="AA24" s="129"/>
      <c r="AB24" s="130"/>
      <c r="AC24" s="131"/>
      <c r="AD24" s="132"/>
      <c r="AE24" s="133">
        <f>SUM(AE12:AE23)</f>
        <v>51</v>
      </c>
      <c r="AF24" s="134">
        <f>SUM(AF12:AF23)</f>
        <v>675</v>
      </c>
    </row>
    <row r="25" spans="1:32" ht="15.6" customHeight="1">
      <c r="A25" s="561"/>
      <c r="B25" s="525" t="s">
        <v>77</v>
      </c>
      <c r="C25" s="507" t="s">
        <v>199</v>
      </c>
      <c r="D25" s="508"/>
      <c r="E25" s="526">
        <v>10</v>
      </c>
      <c r="F25" s="492" t="s">
        <v>64</v>
      </c>
      <c r="G25" s="160" t="s">
        <v>79</v>
      </c>
      <c r="H25" s="49" t="s">
        <v>66</v>
      </c>
      <c r="I25" s="66" t="s">
        <v>301</v>
      </c>
      <c r="J25" s="61">
        <v>4</v>
      </c>
      <c r="K25" s="71" t="s">
        <v>64</v>
      </c>
      <c r="L25" s="416"/>
      <c r="M25" s="43" t="s">
        <v>71</v>
      </c>
      <c r="N25" s="55">
        <v>21</v>
      </c>
      <c r="O25" s="52">
        <v>15</v>
      </c>
      <c r="P25" s="52">
        <v>15</v>
      </c>
      <c r="Q25" s="417" t="s">
        <v>173</v>
      </c>
      <c r="R25" s="595"/>
      <c r="S25" s="596"/>
      <c r="T25" s="597"/>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21</v>
      </c>
      <c r="W25" s="45"/>
      <c r="X25" s="103">
        <f t="shared" ref="X25:X36" si="5">IF(OR(M25="",Q25="Mut+ext"),0,IF(ISERROR(V25+W25)=TRUE,V25,V25+W25))</f>
        <v>21</v>
      </c>
      <c r="Y25" s="105">
        <f>IF(OR(M25="",Q25="Mut+ext"),0,IF(ISERROR(W25+V25*VLOOKUP(M25,Paramétrage!$C$6:$E$29,3,0))=TRUE,X25,W25+V25*VLOOKUP(M25,Paramétrage!$C$6:$E$29,3,0)))</f>
        <v>21</v>
      </c>
      <c r="Z25" s="550"/>
      <c r="AA25" s="516"/>
      <c r="AB25" s="551"/>
      <c r="AC25" s="72"/>
      <c r="AD25" s="46"/>
      <c r="AE25" s="73">
        <f t="shared" ref="AE25:AE36" si="6">IF(G25="",0,IF(K25="",0,IF(SUMIF($G$25:$G$36,G25,$O$25:$O$36)=0,0,IF(OR(L25="",K25="obligatoire"),AF25/SUMIF($G$25:$G$36,G25,$O$25:$O$36),AF25/(SUMIF($G$25:$G$36,G25,$O$25:$O$36)/L25)))))</f>
        <v>21</v>
      </c>
      <c r="AF25" s="17">
        <f t="shared" ref="AF25:AF36" si="7">N25*O25</f>
        <v>315</v>
      </c>
    </row>
    <row r="26" spans="1:32">
      <c r="A26" s="561"/>
      <c r="B26" s="525"/>
      <c r="C26" s="509"/>
      <c r="D26" s="510"/>
      <c r="E26" s="526"/>
      <c r="F26" s="492"/>
      <c r="G26" s="160" t="s">
        <v>83</v>
      </c>
      <c r="H26" s="49" t="s">
        <v>66</v>
      </c>
      <c r="I26" s="408" t="s">
        <v>101</v>
      </c>
      <c r="J26" s="61"/>
      <c r="K26" s="71" t="s">
        <v>64</v>
      </c>
      <c r="L26" s="416"/>
      <c r="M26" s="43" t="s">
        <v>71</v>
      </c>
      <c r="N26" s="55">
        <v>20</v>
      </c>
      <c r="O26" s="52">
        <v>15</v>
      </c>
      <c r="P26" s="52">
        <v>15</v>
      </c>
      <c r="Q26" s="418" t="s">
        <v>76</v>
      </c>
      <c r="R26" s="595"/>
      <c r="S26" s="596"/>
      <c r="T26" s="597"/>
      <c r="U26" s="104">
        <f>IF(OR(P26="",M26=Paramétrage!$C$10,M26=Paramétrage!$C$13,M26=Paramétrage!$C$17,M26=Paramétrage!$C$20,M26=Paramétrage!$C$24,M26=Paramétrage!$C$27,AND(M26&lt;&gt;Paramétrage!$C$9,Q26="Mut+ext")),0,ROUNDUP(O26/P26,0))</f>
        <v>0</v>
      </c>
      <c r="V26" s="106">
        <f>IF(OR(M26="",Q26="Mut+ext"),0,IF(VLOOKUP(M26,Paramétrage!$C$6:$E$29,2,0)=0,0,IF(P26="","saisir capacité",N26*U26*VLOOKUP(M26,Paramétrage!$C$6:$E$29,2,0))))</f>
        <v>0</v>
      </c>
      <c r="W26" s="45"/>
      <c r="X26" s="103">
        <f t="shared" si="5"/>
        <v>0</v>
      </c>
      <c r="Y26" s="105">
        <f>IF(OR(M26="",Q26="Mut+ext"),0,IF(ISERROR(W26+V26*VLOOKUP(M26,Paramétrage!$C$6:$E$29,3,0))=TRUE,X26,W26+V26*VLOOKUP(M26,Paramétrage!$C$6:$E$29,3,0)))</f>
        <v>0</v>
      </c>
      <c r="Z26" s="550"/>
      <c r="AA26" s="516"/>
      <c r="AB26" s="551"/>
      <c r="AC26" s="163"/>
      <c r="AD26" s="46"/>
      <c r="AE26" s="73">
        <f t="shared" si="6"/>
        <v>20</v>
      </c>
      <c r="AF26" s="18">
        <f t="shared" si="7"/>
        <v>300</v>
      </c>
    </row>
    <row r="27" spans="1:32">
      <c r="A27" s="561"/>
      <c r="B27" s="525"/>
      <c r="C27" s="509"/>
      <c r="D27" s="510"/>
      <c r="E27" s="526"/>
      <c r="F27" s="492"/>
      <c r="G27" s="160" t="s">
        <v>203</v>
      </c>
      <c r="H27" s="49" t="s">
        <v>66</v>
      </c>
      <c r="I27" s="66" t="s">
        <v>196</v>
      </c>
      <c r="J27" s="61">
        <v>4</v>
      </c>
      <c r="K27" s="71" t="s">
        <v>81</v>
      </c>
      <c r="L27" s="416">
        <v>1</v>
      </c>
      <c r="M27" s="43" t="s">
        <v>71</v>
      </c>
      <c r="N27" s="55">
        <v>21</v>
      </c>
      <c r="O27" s="52">
        <v>15</v>
      </c>
      <c r="P27" s="52">
        <v>50</v>
      </c>
      <c r="Q27" s="418" t="s">
        <v>69</v>
      </c>
      <c r="R27" s="595"/>
      <c r="S27" s="596"/>
      <c r="T27" s="597"/>
      <c r="U27" s="104">
        <f>IF(OR(P27="",M27=Paramétrage!$C$10,M27=Paramétrage!$C$13,M27=Paramétrage!$C$17,M27=Paramétrage!$C$20,M27=Paramétrage!$C$24,M27=Paramétrage!$C$27,AND(M27&lt;&gt;Paramétrage!$C$9,Q27="Mut+ext")),0,ROUNDUP(O27/P27,0))</f>
        <v>1</v>
      </c>
      <c r="V27" s="106">
        <f>IF(OR(M27="",Q27="Mut+ext"),0,IF(VLOOKUP(M27,Paramétrage!$C$6:$E$29,2,0)=0,0,IF(P27="","saisir capacité",N27*U27*VLOOKUP(M27,Paramétrage!$C$6:$E$29,2,0))))</f>
        <v>21</v>
      </c>
      <c r="W27" s="45"/>
      <c r="X27" s="103">
        <f t="shared" si="5"/>
        <v>21</v>
      </c>
      <c r="Y27" s="105">
        <f>IF(OR(M27="",Q27="Mut+ext"),0,IF(ISERROR(W27+V27*VLOOKUP(M27,Paramétrage!$C$6:$E$29,3,0))=TRUE,X27,W27+V27*VLOOKUP(M27,Paramétrage!$C$6:$E$29,3,0)))</f>
        <v>21</v>
      </c>
      <c r="Z27" s="550"/>
      <c r="AA27" s="516"/>
      <c r="AB27" s="551"/>
      <c r="AC27" s="163"/>
      <c r="AD27" s="46"/>
      <c r="AE27" s="73">
        <f t="shared" si="6"/>
        <v>3.5</v>
      </c>
      <c r="AF27" s="18">
        <f t="shared" si="7"/>
        <v>315</v>
      </c>
    </row>
    <row r="28" spans="1:32">
      <c r="A28" s="561"/>
      <c r="B28" s="525"/>
      <c r="C28" s="509"/>
      <c r="D28" s="510"/>
      <c r="E28" s="526"/>
      <c r="F28" s="492"/>
      <c r="G28" s="160" t="s">
        <v>203</v>
      </c>
      <c r="H28" s="49" t="s">
        <v>66</v>
      </c>
      <c r="I28" s="66" t="s">
        <v>243</v>
      </c>
      <c r="J28" s="61">
        <v>4</v>
      </c>
      <c r="K28" s="71" t="s">
        <v>81</v>
      </c>
      <c r="L28" s="416">
        <v>1</v>
      </c>
      <c r="M28" s="43" t="s">
        <v>71</v>
      </c>
      <c r="N28" s="55">
        <v>21</v>
      </c>
      <c r="O28" s="52">
        <v>15</v>
      </c>
      <c r="P28" s="52">
        <v>35</v>
      </c>
      <c r="Q28" s="446" t="s">
        <v>76</v>
      </c>
      <c r="R28" s="611" t="s">
        <v>302</v>
      </c>
      <c r="S28" s="612"/>
      <c r="T28" s="613"/>
      <c r="U28" s="104">
        <f>IF(OR(P28="",M28=Paramétrage!$C$10,M28=Paramétrage!$C$13,M28=Paramétrage!$C$17,M28=Paramétrage!$C$20,M28=Paramétrage!$C$24,M28=Paramétrage!$C$27,AND(M28&lt;&gt;Paramétrage!$C$9,Q28="Mut+ext")),0,ROUNDUP(O28/P28,0))</f>
        <v>0</v>
      </c>
      <c r="V28" s="106">
        <f>IF(OR(M28="",Q28="Mut+ext"),0,IF(VLOOKUP(M28,Paramétrage!$C$6:$E$29,2,0)=0,0,IF(P28="","saisir capacité",N28*U28*VLOOKUP(M28,Paramétrage!$C$6:$E$29,2,0))))</f>
        <v>0</v>
      </c>
      <c r="W28" s="45"/>
      <c r="X28" s="103">
        <f t="shared" si="5"/>
        <v>0</v>
      </c>
      <c r="Y28" s="105">
        <f>IF(OR(M28="",Q28="Mut+ext"),0,IF(ISERROR(W28+V28*VLOOKUP(M28,Paramétrage!$C$6:$E$29,3,0))=TRUE,X28,W28+V28*VLOOKUP(M28,Paramétrage!$C$6:$E$29,3,0)))</f>
        <v>0</v>
      </c>
      <c r="Z28" s="550"/>
      <c r="AA28" s="516"/>
      <c r="AB28" s="551"/>
      <c r="AC28" s="62"/>
      <c r="AD28" s="46"/>
      <c r="AE28" s="73">
        <f t="shared" si="6"/>
        <v>3.5</v>
      </c>
      <c r="AF28" s="18">
        <f t="shared" si="7"/>
        <v>315</v>
      </c>
    </row>
    <row r="29" spans="1:32">
      <c r="A29" s="561"/>
      <c r="B29" s="525"/>
      <c r="C29" s="509"/>
      <c r="D29" s="510"/>
      <c r="E29" s="526"/>
      <c r="F29" s="492"/>
      <c r="G29" s="160" t="s">
        <v>203</v>
      </c>
      <c r="H29" s="49" t="s">
        <v>66</v>
      </c>
      <c r="I29" s="66" t="s">
        <v>197</v>
      </c>
      <c r="J29" s="61">
        <v>4</v>
      </c>
      <c r="K29" s="71" t="s">
        <v>81</v>
      </c>
      <c r="L29" s="416">
        <v>1</v>
      </c>
      <c r="M29" s="43" t="s">
        <v>71</v>
      </c>
      <c r="N29" s="55">
        <v>21</v>
      </c>
      <c r="O29" s="52">
        <v>15</v>
      </c>
      <c r="P29" s="52">
        <v>40</v>
      </c>
      <c r="Q29" s="446" t="s">
        <v>76</v>
      </c>
      <c r="R29" s="611" t="s">
        <v>303</v>
      </c>
      <c r="S29" s="612"/>
      <c r="T29" s="613"/>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5"/>
        <v>0</v>
      </c>
      <c r="Y29" s="105">
        <f>IF(OR(M29="",Q29="Mut+ext"),0,IF(ISERROR(W29+V29*VLOOKUP(M29,Paramétrage!$C$6:$E$29,3,0))=TRUE,X29,W29+V29*VLOOKUP(M29,Paramétrage!$C$6:$E$29,3,0)))</f>
        <v>0</v>
      </c>
      <c r="Z29" s="550"/>
      <c r="AA29" s="516"/>
      <c r="AB29" s="551"/>
      <c r="AC29" s="163"/>
      <c r="AD29" s="46"/>
      <c r="AE29" s="73">
        <f t="shared" si="6"/>
        <v>3.5</v>
      </c>
      <c r="AF29" s="18">
        <f t="shared" si="7"/>
        <v>315</v>
      </c>
    </row>
    <row r="30" spans="1:32">
      <c r="A30" s="561"/>
      <c r="B30" s="525"/>
      <c r="C30" s="509"/>
      <c r="D30" s="510"/>
      <c r="E30" s="526"/>
      <c r="F30" s="492"/>
      <c r="G30" s="160" t="s">
        <v>203</v>
      </c>
      <c r="H30" s="49" t="s">
        <v>66</v>
      </c>
      <c r="I30" s="66" t="s">
        <v>238</v>
      </c>
      <c r="J30" s="61">
        <v>4</v>
      </c>
      <c r="K30" s="71" t="s">
        <v>81</v>
      </c>
      <c r="L30" s="416">
        <v>1</v>
      </c>
      <c r="M30" s="43" t="s">
        <v>71</v>
      </c>
      <c r="N30" s="54">
        <v>21</v>
      </c>
      <c r="O30" s="52">
        <v>15</v>
      </c>
      <c r="P30" s="52">
        <v>20</v>
      </c>
      <c r="Q30" s="446" t="s">
        <v>76</v>
      </c>
      <c r="R30" s="611" t="s">
        <v>302</v>
      </c>
      <c r="S30" s="612"/>
      <c r="T30" s="613"/>
      <c r="U30" s="104">
        <f>IF(OR(P30="",M30=Paramétrage!$C$10,M30=Paramétrage!$C$13,M30=Paramétrage!$C$17,M30=Paramétrage!$C$20,M30=Paramétrage!$C$24,M30=Paramétrage!$C$27,AND(M30&lt;&gt;Paramétrage!$C$9,Q30="Mut+ext")),0,ROUNDUP(O30/P30,0))</f>
        <v>0</v>
      </c>
      <c r="V30" s="106">
        <f>IF(OR(M30="",Q30="Mut+ext"),0,IF(VLOOKUP(M30,Paramétrage!$C$6:$E$29,2,0)=0,0,IF(P30="","saisir capacité",N30*U30*VLOOKUP(M30,Paramétrage!$C$6:$E$29,2,0))))</f>
        <v>0</v>
      </c>
      <c r="W30" s="45"/>
      <c r="X30" s="103">
        <f t="shared" si="5"/>
        <v>0</v>
      </c>
      <c r="Y30" s="105">
        <f>IF(OR(M30="",Q30="Mut+ext"),0,IF(ISERROR(W30+V30*VLOOKUP(M30,Paramétrage!$C$6:$E$29,3,0))=TRUE,X30,W30+V30*VLOOKUP(M30,Paramétrage!$C$6:$E$29,3,0)))</f>
        <v>0</v>
      </c>
      <c r="Z30" s="550"/>
      <c r="AA30" s="516"/>
      <c r="AB30" s="551"/>
      <c r="AC30" s="163"/>
      <c r="AD30" s="46"/>
      <c r="AE30" s="73">
        <f t="shared" si="6"/>
        <v>3.5</v>
      </c>
      <c r="AF30" s="18">
        <f t="shared" si="7"/>
        <v>315</v>
      </c>
    </row>
    <row r="31" spans="1:32">
      <c r="A31" s="561"/>
      <c r="B31" s="525"/>
      <c r="C31" s="509"/>
      <c r="D31" s="510"/>
      <c r="E31" s="526"/>
      <c r="F31" s="492"/>
      <c r="G31" s="160" t="s">
        <v>203</v>
      </c>
      <c r="H31" s="49" t="s">
        <v>66</v>
      </c>
      <c r="I31" s="164" t="s">
        <v>283</v>
      </c>
      <c r="J31" s="61">
        <v>4</v>
      </c>
      <c r="K31" s="60" t="s">
        <v>81</v>
      </c>
      <c r="L31" s="416">
        <v>1</v>
      </c>
      <c r="M31" s="43" t="s">
        <v>71</v>
      </c>
      <c r="N31" s="54">
        <v>21</v>
      </c>
      <c r="O31" s="52">
        <v>15</v>
      </c>
      <c r="P31" s="52">
        <v>15</v>
      </c>
      <c r="Q31" s="446" t="s">
        <v>76</v>
      </c>
      <c r="R31" s="611" t="s">
        <v>304</v>
      </c>
      <c r="S31" s="612"/>
      <c r="T31" s="613"/>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3.5</v>
      </c>
      <c r="AF31" s="18">
        <f t="shared" si="7"/>
        <v>315</v>
      </c>
    </row>
    <row r="32" spans="1:32">
      <c r="A32" s="561"/>
      <c r="B32" s="525"/>
      <c r="C32" s="509"/>
      <c r="D32" s="510"/>
      <c r="E32" s="526"/>
      <c r="F32" s="492"/>
      <c r="G32" s="160" t="s">
        <v>203</v>
      </c>
      <c r="H32" s="49" t="s">
        <v>66</v>
      </c>
      <c r="I32" s="66" t="s">
        <v>282</v>
      </c>
      <c r="J32" s="61">
        <v>4</v>
      </c>
      <c r="K32" s="71" t="s">
        <v>81</v>
      </c>
      <c r="L32" s="416">
        <v>1</v>
      </c>
      <c r="M32" s="43" t="s">
        <v>71</v>
      </c>
      <c r="N32" s="55">
        <v>21</v>
      </c>
      <c r="O32" s="52">
        <v>15</v>
      </c>
      <c r="P32" s="52">
        <v>15</v>
      </c>
      <c r="Q32" s="446" t="s">
        <v>76</v>
      </c>
      <c r="R32" s="611" t="s">
        <v>304</v>
      </c>
      <c r="S32" s="612"/>
      <c r="T32" s="613"/>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3.5</v>
      </c>
      <c r="AF32" s="18">
        <f t="shared" si="7"/>
        <v>315</v>
      </c>
    </row>
    <row r="33" spans="1:32">
      <c r="A33" s="561"/>
      <c r="B33" s="525"/>
      <c r="C33" s="509"/>
      <c r="D33" s="510"/>
      <c r="E33" s="526"/>
      <c r="F33" s="492"/>
      <c r="G33" s="212"/>
      <c r="H33" s="49"/>
      <c r="I33" s="219"/>
      <c r="J33" s="233"/>
      <c r="K33" s="235"/>
      <c r="L33" s="228"/>
      <c r="M33" s="221"/>
      <c r="N33" s="222"/>
      <c r="O33" s="230"/>
      <c r="P33" s="234"/>
      <c r="Q33" s="44"/>
      <c r="R33" s="515"/>
      <c r="S33" s="516"/>
      <c r="T33" s="517"/>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0</v>
      </c>
      <c r="AF33" s="18">
        <f t="shared" si="7"/>
        <v>0</v>
      </c>
    </row>
    <row r="34" spans="1:32">
      <c r="A34" s="561"/>
      <c r="B34" s="525"/>
      <c r="C34" s="509"/>
      <c r="D34" s="510"/>
      <c r="E34" s="526"/>
      <c r="F34" s="492"/>
      <c r="G34" s="212"/>
      <c r="H34" s="49"/>
      <c r="I34" s="219"/>
      <c r="J34" s="233"/>
      <c r="K34" s="235"/>
      <c r="L34" s="228"/>
      <c r="M34" s="221"/>
      <c r="N34" s="222"/>
      <c r="O34" s="230"/>
      <c r="P34" s="234"/>
      <c r="Q34" s="44"/>
      <c r="R34" s="515"/>
      <c r="S34" s="516"/>
      <c r="T34" s="517"/>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0</v>
      </c>
      <c r="AF34" s="18">
        <f t="shared" si="7"/>
        <v>0</v>
      </c>
    </row>
    <row r="35" spans="1:32">
      <c r="A35" s="561"/>
      <c r="B35" s="525"/>
      <c r="C35" s="509"/>
      <c r="D35" s="510"/>
      <c r="E35" s="526"/>
      <c r="F35" s="492"/>
      <c r="G35" s="218"/>
      <c r="H35" s="49"/>
      <c r="I35" s="219"/>
      <c r="J35" s="233"/>
      <c r="K35" s="235"/>
      <c r="L35" s="228"/>
      <c r="M35" s="221"/>
      <c r="N35" s="222"/>
      <c r="O35" s="230"/>
      <c r="P35" s="234"/>
      <c r="Q35" s="44"/>
      <c r="R35" s="515"/>
      <c r="S35" s="516"/>
      <c r="T35" s="517"/>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11"/>
      <c r="D36" s="512"/>
      <c r="E36" s="527"/>
      <c r="F36" s="493"/>
      <c r="G36" s="218"/>
      <c r="H36" s="49"/>
      <c r="I36" s="219"/>
      <c r="J36" s="233"/>
      <c r="K36" s="235"/>
      <c r="L36" s="228"/>
      <c r="M36" s="221"/>
      <c r="N36" s="222"/>
      <c r="O36" s="230"/>
      <c r="P36" s="234"/>
      <c r="Q36" s="44"/>
      <c r="R36" s="515"/>
      <c r="S36" s="516"/>
      <c r="T36" s="517"/>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62</v>
      </c>
      <c r="O37" s="79"/>
      <c r="P37" s="79"/>
      <c r="Q37" s="82"/>
      <c r="R37" s="80"/>
      <c r="S37" s="80"/>
      <c r="T37" s="81"/>
      <c r="U37" s="127"/>
      <c r="V37" s="83">
        <f>SUM(V25:V36)</f>
        <v>42</v>
      </c>
      <c r="W37" s="84">
        <f>SUM(W25:W36)</f>
        <v>0</v>
      </c>
      <c r="X37" s="85">
        <f>SUM(X25:X36)</f>
        <v>42</v>
      </c>
      <c r="Y37" s="86">
        <f>SUM(Y25:Y36)</f>
        <v>42</v>
      </c>
      <c r="Z37" s="128"/>
      <c r="AA37" s="129"/>
      <c r="AB37" s="130"/>
      <c r="AC37" s="131"/>
      <c r="AD37" s="132"/>
      <c r="AE37" s="133">
        <f>SUM(AE25:AE36)</f>
        <v>62</v>
      </c>
      <c r="AF37" s="134">
        <f>SUM(AF25:AF36)</f>
        <v>2505</v>
      </c>
    </row>
    <row r="38" spans="1:32" ht="15.6" customHeight="1">
      <c r="A38" s="561"/>
      <c r="B38" s="525" t="s">
        <v>94</v>
      </c>
      <c r="C38" s="507" t="s">
        <v>211</v>
      </c>
      <c r="D38" s="508"/>
      <c r="E38" s="526">
        <v>10</v>
      </c>
      <c r="F38" s="492" t="s">
        <v>64</v>
      </c>
      <c r="G38" s="160" t="s">
        <v>212</v>
      </c>
      <c r="H38" s="49" t="s">
        <v>66</v>
      </c>
      <c r="I38" s="66" t="s">
        <v>305</v>
      </c>
      <c r="J38" s="61">
        <v>4</v>
      </c>
      <c r="K38" s="71" t="s">
        <v>64</v>
      </c>
      <c r="L38" s="416"/>
      <c r="M38" s="43" t="s">
        <v>71</v>
      </c>
      <c r="N38" s="55">
        <v>25</v>
      </c>
      <c r="O38" s="52">
        <v>15</v>
      </c>
      <c r="P38" s="52">
        <v>15</v>
      </c>
      <c r="Q38" s="417" t="s">
        <v>173</v>
      </c>
      <c r="R38" s="595"/>
      <c r="S38" s="596"/>
      <c r="T38" s="597"/>
      <c r="U38" s="104">
        <f>IF(OR(P38="",M38=Paramétrage!$C$10,M38=Paramétrage!$C$13,M38=Paramétrage!$C$17,M38=Paramétrage!$C$20,M38=Paramétrage!$C$24,M38=Paramétrage!$C$27,AND(M38&lt;&gt;Paramétrage!$C$9,Q38="Mut+ext")),0,ROUNDUP(O38/P38,0))</f>
        <v>1</v>
      </c>
      <c r="V38" s="106">
        <f>IF(OR(M38="",Q38="Mut+ext"),0,IF(VLOOKUP(M38,Paramétrage!$C$6:$E$29,2,0)=0,0,IF(P38="","saisir capacité",N38*U38*VLOOKUP(M38,Paramétrage!$C$6:$E$29,2,0))))</f>
        <v>25</v>
      </c>
      <c r="W38" s="45"/>
      <c r="X38" s="103">
        <f t="shared" ref="X38:X49" si="8">IF(OR(M38="",Q38="Mut+ext"),0,IF(ISERROR(V38+W38)=TRUE,V38,V38+W38))</f>
        <v>25</v>
      </c>
      <c r="Y38" s="105">
        <f>IF(OR(M38="",Q38="Mut+ext"),0,IF(ISERROR(W38+V38*VLOOKUP(M38,Paramétrage!$C$6:$E$29,3,0))=TRUE,X38,W38+V38*VLOOKUP(M38,Paramétrage!$C$6:$E$29,3,0)))</f>
        <v>25</v>
      </c>
      <c r="Z38" s="550"/>
      <c r="AA38" s="516"/>
      <c r="AB38" s="551"/>
      <c r="AC38" s="72"/>
      <c r="AD38" s="46"/>
      <c r="AE38" s="73">
        <f>IF(G38="",0,IF(K38="",0,IF(SUMIF(G38:G49,G38,O38:O49)=0,0,IF(OR(L38="",K38="obligatoire"),AF38/SUMIF(G38:G49,G38,O38:O49),AF38/(SUMIF(G38:G49,G38,O38:O49)/L38)))))</f>
        <v>25</v>
      </c>
      <c r="AF38" s="17">
        <f>N38*O38</f>
        <v>375</v>
      </c>
    </row>
    <row r="39" spans="1:32">
      <c r="A39" s="561"/>
      <c r="B39" s="525"/>
      <c r="C39" s="509"/>
      <c r="D39" s="510"/>
      <c r="E39" s="526"/>
      <c r="F39" s="492"/>
      <c r="G39" s="160" t="s">
        <v>214</v>
      </c>
      <c r="H39" s="49" t="s">
        <v>66</v>
      </c>
      <c r="I39" s="66" t="s">
        <v>306</v>
      </c>
      <c r="J39" s="61">
        <v>4</v>
      </c>
      <c r="K39" s="71" t="s">
        <v>64</v>
      </c>
      <c r="L39" s="416"/>
      <c r="M39" s="43" t="s">
        <v>71</v>
      </c>
      <c r="N39" s="55">
        <v>10</v>
      </c>
      <c r="O39" s="52">
        <v>15</v>
      </c>
      <c r="P39" s="52">
        <v>15</v>
      </c>
      <c r="Q39" s="418" t="s">
        <v>173</v>
      </c>
      <c r="R39" s="595"/>
      <c r="S39" s="596"/>
      <c r="T39" s="597"/>
      <c r="U39" s="104">
        <f>IF(OR(P39="",M39=Paramétrage!$C$10,M39=Paramétrage!$C$13,M39=Paramétrage!$C$17,M39=Paramétrage!$C$20,M39=Paramétrage!$C$24,M39=Paramétrage!$C$27,AND(M39&lt;&gt;Paramétrage!$C$9,Q39="Mut+ext")),0,ROUNDUP(O39/P39,0))</f>
        <v>1</v>
      </c>
      <c r="V39" s="106">
        <f>IF(OR(M39="",Q39="Mut+ext"),0,IF(VLOOKUP(M39,Paramétrage!$C$6:$E$29,2,0)=0,0,IF(P39="","saisir capacité",N39*U39*VLOOKUP(M39,Paramétrage!$C$6:$E$29,2,0))))</f>
        <v>10</v>
      </c>
      <c r="W39" s="45"/>
      <c r="X39" s="103">
        <f t="shared" si="8"/>
        <v>10</v>
      </c>
      <c r="Y39" s="105">
        <f>IF(OR(M39="",Q39="Mut+ext"),0,IF(ISERROR(W39+V39*VLOOKUP(M39,Paramétrage!$C$6:$E$29,3,0))=TRUE,X39,W39+V39*VLOOKUP(M39,Paramétrage!$C$6:$E$29,3,0)))</f>
        <v>10</v>
      </c>
      <c r="Z39" s="550"/>
      <c r="AA39" s="516"/>
      <c r="AB39" s="551"/>
      <c r="AC39" s="163"/>
      <c r="AD39" s="46"/>
      <c r="AE39" s="73">
        <f>IF(G39="",0,IF(K39="",0,IF(SUMIF(G38:G49,G39,O38:O49)=0,0,IF(OR(L39="",K39="obligatoire"),AF39/SUMIF(G38:G49,G39,O38:O49),AF39/(SUMIF(G38:G49,G39,O38:O49)/L39)))))</f>
        <v>10</v>
      </c>
      <c r="AF39" s="17">
        <f t="shared" ref="AF39:AF49" si="9">N39*O39</f>
        <v>150</v>
      </c>
    </row>
    <row r="40" spans="1:32">
      <c r="A40" s="561"/>
      <c r="B40" s="525"/>
      <c r="C40" s="509"/>
      <c r="D40" s="510"/>
      <c r="E40" s="526"/>
      <c r="F40" s="492"/>
      <c r="G40" s="160" t="s">
        <v>216</v>
      </c>
      <c r="H40" s="49" t="s">
        <v>66</v>
      </c>
      <c r="I40" s="66" t="s">
        <v>259</v>
      </c>
      <c r="J40" s="61">
        <v>4</v>
      </c>
      <c r="K40" s="71" t="s">
        <v>64</v>
      </c>
      <c r="L40" s="416"/>
      <c r="M40" s="43" t="s">
        <v>71</v>
      </c>
      <c r="N40" s="55">
        <v>10</v>
      </c>
      <c r="O40" s="52">
        <v>15</v>
      </c>
      <c r="P40" s="52">
        <v>30</v>
      </c>
      <c r="Q40" s="457" t="s">
        <v>76</v>
      </c>
      <c r="R40" s="595"/>
      <c r="S40" s="596"/>
      <c r="T40" s="597"/>
      <c r="U40" s="104">
        <f>IF(OR(P40="",M40=Paramétrage!$C$10,M40=Paramétrage!$C$13,M40=Paramétrage!$C$17,M40=Paramétrage!$C$20,M40=Paramétrage!$C$24,M40=Paramétrage!$C$27,AND(M40&lt;&gt;Paramétrage!$C$9,Q40="Mut+ext")),0,ROUNDUP(O40/P40,0))</f>
        <v>0</v>
      </c>
      <c r="V40" s="106">
        <f>IF(OR(M40="",Q40="Mut+ext"),0,IF(VLOOKUP(M40,Paramétrage!$C$6:$E$29,2,0)=0,0,IF(P40="","saisir capacité",N40*U40*VLOOKUP(M40,Paramétrage!$C$6:$E$29,2,0))))</f>
        <v>0</v>
      </c>
      <c r="W40" s="45"/>
      <c r="X40" s="103">
        <f t="shared" si="8"/>
        <v>0</v>
      </c>
      <c r="Y40" s="105">
        <f>IF(OR(M40="",Q40="Mut+ext"),0,IF(ISERROR(W40+V40*VLOOKUP(M40,Paramétrage!$C$6:$E$29,3,0))=TRUE,X40,W40+V40*VLOOKUP(M40,Paramétrage!$C$6:$E$29,3,0)))</f>
        <v>0</v>
      </c>
      <c r="Z40" s="550"/>
      <c r="AA40" s="516"/>
      <c r="AB40" s="551"/>
      <c r="AC40" s="163"/>
      <c r="AD40" s="46"/>
      <c r="AE40" s="73">
        <f>IF(G40="",0,IF(K40="",0,IF(SUMIF(G38:G49,G40,O38:O49)=0,0,IF(OR(L40="",K40="obligatoire"),AF40/SUMIF(G38:G49,G40,O38:O49),AF40/(SUMIF(G38:G49,G40,O38:O49)/L40)))))</f>
        <v>10</v>
      </c>
      <c r="AF40" s="17">
        <f t="shared" si="9"/>
        <v>150</v>
      </c>
    </row>
    <row r="41" spans="1:32">
      <c r="A41" s="561"/>
      <c r="B41" s="525"/>
      <c r="C41" s="509"/>
      <c r="D41" s="510"/>
      <c r="E41" s="526"/>
      <c r="F41" s="492"/>
      <c r="G41" s="160" t="s">
        <v>218</v>
      </c>
      <c r="H41" s="49" t="s">
        <v>66</v>
      </c>
      <c r="I41" s="66" t="s">
        <v>307</v>
      </c>
      <c r="J41" s="61">
        <v>4</v>
      </c>
      <c r="K41" s="71" t="s">
        <v>64</v>
      </c>
      <c r="L41" s="416"/>
      <c r="M41" s="411" t="s">
        <v>71</v>
      </c>
      <c r="N41" s="55">
        <v>20</v>
      </c>
      <c r="O41" s="52">
        <v>15</v>
      </c>
      <c r="P41" s="52">
        <v>15</v>
      </c>
      <c r="Q41" s="418" t="s">
        <v>76</v>
      </c>
      <c r="R41" s="595" t="s">
        <v>308</v>
      </c>
      <c r="S41" s="596"/>
      <c r="T41" s="597"/>
      <c r="U41" s="104">
        <f>IF(OR(P41="",M41=Paramétrage!$C$10,M41=Paramétrage!$C$13,M41=Paramétrage!$C$17,M41=Paramétrage!$C$20,M41=Paramétrage!$C$24,M41=Paramétrage!$C$27,AND(M41&lt;&gt;Paramétrage!$C$9,Q41="Mut+ext")),0,ROUNDUP(O41/P41,0))</f>
        <v>0</v>
      </c>
      <c r="V41" s="106">
        <f>IF(OR(M41="",Q41="Mut+ext"),0,IF(VLOOKUP(M41,Paramétrage!$C$6:$E$29,2,0)=0,0,IF(P41="","saisir capacité",N41*U41*VLOOKUP(M41,Paramétrage!$C$6:$E$29,2,0))))</f>
        <v>0</v>
      </c>
      <c r="W41" s="45"/>
      <c r="X41" s="103">
        <f t="shared" si="8"/>
        <v>0</v>
      </c>
      <c r="Y41" s="105">
        <f>IF(OR(M41="",Q41="Mut+ext"),0,IF(ISERROR(W41+V41*VLOOKUP(M41,Paramétrage!$C$6:$E$29,3,0))=TRUE,X41,W41+V41*VLOOKUP(M41,Paramétrage!$C$6:$E$29,3,0)))</f>
        <v>0</v>
      </c>
      <c r="Z41" s="550"/>
      <c r="AA41" s="516"/>
      <c r="AB41" s="551"/>
      <c r="AC41" s="62"/>
      <c r="AD41" s="46"/>
      <c r="AE41" s="73">
        <f>IF(G41="",0,IF(K41="",0,IF(SUMIF(G38:G49,G41,O38:O49)=0,0,IF(OR(L41="",K41="obligatoire"),AF41/SUMIF(G38:G49,G41,O38:O49),AF41/(SUMIF(G38:G49,G41,O38:O49)/L41)))))</f>
        <v>20</v>
      </c>
      <c r="AF41" s="17">
        <f t="shared" si="9"/>
        <v>300</v>
      </c>
    </row>
    <row r="42" spans="1:32">
      <c r="A42" s="561"/>
      <c r="B42" s="525"/>
      <c r="C42" s="509"/>
      <c r="D42" s="510"/>
      <c r="E42" s="526"/>
      <c r="F42" s="492"/>
      <c r="G42" s="160"/>
      <c r="H42" s="49"/>
      <c r="I42" s="66"/>
      <c r="J42" s="61"/>
      <c r="K42" s="71"/>
      <c r="L42" s="42"/>
      <c r="M42" s="43"/>
      <c r="N42" s="55"/>
      <c r="O42" s="52"/>
      <c r="P42" s="59"/>
      <c r="Q42" s="44"/>
      <c r="R42" s="515"/>
      <c r="S42" s="516"/>
      <c r="T42" s="517"/>
      <c r="U42" s="104">
        <f>IF(OR(P42="",M42=Paramétrage!$C$10,M42=Paramétrage!$C$13,M42=Paramétrage!$C$17,M42=Paramétrage!$C$20,M42=Paramétrage!$C$24,M42=Paramétrage!$C$27,AND(M42&lt;&gt;Paramétrage!$C$9,Q42="Mut+ext")),0,ROUNDUP(O42/P42,0))</f>
        <v>0</v>
      </c>
      <c r="V42" s="106">
        <f>IF(OR(M42="",Q42="Mut+ext"),0,IF(VLOOKUP(M42,Paramétrage!$C$6:$E$29,2,0)=0,0,IF(P42="","saisir capacité",N42*U42*VLOOKUP(M42,Paramétrage!$C$6:$E$29,2,0))))</f>
        <v>0</v>
      </c>
      <c r="W42" s="45"/>
      <c r="X42" s="103">
        <f t="shared" si="8"/>
        <v>0</v>
      </c>
      <c r="Y42" s="105">
        <f>IF(OR(M42="",Q42="Mut+ext"),0,IF(ISERROR(W42+V42*VLOOKUP(M42,Paramétrage!$C$6:$E$29,3,0))=TRUE,X42,W42+V42*VLOOKUP(M42,Paramétrage!$C$6:$E$29,3,0)))</f>
        <v>0</v>
      </c>
      <c r="Z42" s="550"/>
      <c r="AA42" s="516"/>
      <c r="AB42" s="551"/>
      <c r="AC42" s="163"/>
      <c r="AD42" s="46"/>
      <c r="AE42" s="73">
        <f>IF(G42="",0,IF(K42="",0,IF(SUMIF(G34:G45,G42,O34:O45)=0,0,IF(OR(L42="",K42="obligatoire"),AF42/SUMIF(G34:G45,G42,O34:O45),AF42/(SUMIF(G34:G45,G42,O34:O45)/L42)))))</f>
        <v>0</v>
      </c>
      <c r="AF42" s="17">
        <f t="shared" si="9"/>
        <v>0</v>
      </c>
    </row>
    <row r="43" spans="1:32">
      <c r="A43" s="561"/>
      <c r="B43" s="525"/>
      <c r="C43" s="509"/>
      <c r="D43" s="510"/>
      <c r="E43" s="526"/>
      <c r="F43" s="492"/>
      <c r="G43" s="160"/>
      <c r="H43" s="65"/>
      <c r="I43" s="164"/>
      <c r="J43" s="61"/>
      <c r="K43" s="60"/>
      <c r="L43" s="42"/>
      <c r="M43" s="43"/>
      <c r="N43" s="54"/>
      <c r="O43" s="51"/>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9"/>
      <c r="D44" s="510"/>
      <c r="E44" s="526"/>
      <c r="F44" s="492"/>
      <c r="G44" s="160"/>
      <c r="H44" s="49"/>
      <c r="I44" s="66"/>
      <c r="J44" s="61"/>
      <c r="K44" s="71"/>
      <c r="L44" s="42"/>
      <c r="M44" s="43"/>
      <c r="N44" s="55"/>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9"/>
      <c r="D45" s="510"/>
      <c r="E45" s="526"/>
      <c r="F45" s="492"/>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9"/>
      <c r="D46" s="510"/>
      <c r="E46" s="526"/>
      <c r="F46" s="492"/>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9"/>
      <c r="D47" s="510"/>
      <c r="E47" s="526"/>
      <c r="F47" s="492"/>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9"/>
      <c r="D48" s="510"/>
      <c r="E48" s="526"/>
      <c r="F48" s="492"/>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11"/>
      <c r="D49" s="512"/>
      <c r="E49" s="527"/>
      <c r="F49" s="493"/>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ht="16.149999999999999" thickBot="1">
      <c r="A50" s="561"/>
      <c r="B50" s="525"/>
      <c r="C50" s="171"/>
      <c r="D50" s="172"/>
      <c r="E50" s="75"/>
      <c r="F50" s="75"/>
      <c r="G50" s="75"/>
      <c r="H50" s="167"/>
      <c r="I50" s="165"/>
      <c r="J50" s="126"/>
      <c r="K50" s="76"/>
      <c r="L50" s="77"/>
      <c r="M50" s="84"/>
      <c r="N50" s="78">
        <f>AE50</f>
        <v>65</v>
      </c>
      <c r="O50" s="79"/>
      <c r="P50" s="79"/>
      <c r="Q50" s="82"/>
      <c r="R50" s="80"/>
      <c r="S50" s="80"/>
      <c r="T50" s="81"/>
      <c r="U50" s="127"/>
      <c r="V50" s="83">
        <f>SUM(V38:V49)</f>
        <v>35</v>
      </c>
      <c r="W50" s="84">
        <f>SUM(W38:W49)</f>
        <v>0</v>
      </c>
      <c r="X50" s="85">
        <f>SUM(X38:X49)</f>
        <v>35</v>
      </c>
      <c r="Y50" s="86">
        <f>SUM(Y38:Y49)</f>
        <v>35</v>
      </c>
      <c r="Z50" s="128"/>
      <c r="AA50" s="129"/>
      <c r="AB50" s="130"/>
      <c r="AC50" s="131"/>
      <c r="AD50" s="132"/>
      <c r="AE50" s="133">
        <f>SUM(AE38:AE49)</f>
        <v>65</v>
      </c>
      <c r="AF50" s="134">
        <f>SUM(AF38:AF49)</f>
        <v>975</v>
      </c>
    </row>
    <row r="51" spans="1:32" ht="15.6" hidden="1" customHeight="1">
      <c r="A51" s="561"/>
      <c r="B51" s="525" t="s">
        <v>102</v>
      </c>
      <c r="C51" s="507"/>
      <c r="D51" s="508"/>
      <c r="E51" s="492"/>
      <c r="F51" s="492" t="s">
        <v>64</v>
      </c>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0"/>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1">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0"/>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1"/>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si="10"/>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si="11"/>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idden="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30</v>
      </c>
      <c r="F142" s="135"/>
      <c r="G142" s="110"/>
      <c r="H142" s="139"/>
      <c r="I142" s="139"/>
      <c r="J142" s="136"/>
      <c r="K142" s="109"/>
      <c r="L142" s="109"/>
      <c r="M142" s="111"/>
      <c r="N142" s="112">
        <f>N89+N76+N63+N50+N37+N24+N102+N115+N128+N141</f>
        <v>178</v>
      </c>
      <c r="O142" s="113"/>
      <c r="P142" s="109"/>
      <c r="Q142" s="137"/>
      <c r="R142" s="113"/>
      <c r="S142" s="113"/>
      <c r="T142" s="114"/>
      <c r="U142" s="136"/>
      <c r="V142" s="115">
        <f>V89+V76+V63+V50+V37+V24+V102+V115+V128+V141</f>
        <v>128</v>
      </c>
      <c r="W142" s="115">
        <f>W89+W76+W63+W50+W37+W24+W102+W115+W128+W141</f>
        <v>0</v>
      </c>
      <c r="X142" s="115">
        <f>X89+X76+X63+X50+X37+X24+X102+X115+X128+X141</f>
        <v>128</v>
      </c>
      <c r="Y142" s="115">
        <f>Y89+Y76+Y63+Y50+Y37+Y24+Y102+Y115+Y128+Y141</f>
        <v>128</v>
      </c>
      <c r="Z142" s="138"/>
      <c r="AA142" s="139"/>
      <c r="AB142" s="116"/>
      <c r="AC142" s="139"/>
      <c r="AD142" s="140"/>
      <c r="AE142" s="141">
        <f>SUM(AE12:AE89)/2</f>
        <v>178</v>
      </c>
      <c r="AF142" s="142">
        <f>SUM(AF12:AF76)</f>
        <v>8310</v>
      </c>
    </row>
    <row r="143" spans="1:32" ht="14.65" customHeight="1">
      <c r="A143" s="564" t="s">
        <v>122</v>
      </c>
      <c r="B143" s="525" t="s">
        <v>123</v>
      </c>
      <c r="C143" s="581" t="s">
        <v>309</v>
      </c>
      <c r="D143" s="582"/>
      <c r="E143" s="526">
        <v>30</v>
      </c>
      <c r="F143" s="526" t="s">
        <v>64</v>
      </c>
      <c r="G143" s="279" t="s">
        <v>126</v>
      </c>
      <c r="H143" s="278" t="s">
        <v>66</v>
      </c>
      <c r="I143" s="408" t="s">
        <v>133</v>
      </c>
      <c r="J143" s="409">
        <v>4</v>
      </c>
      <c r="K143" s="220" t="s">
        <v>64</v>
      </c>
      <c r="L143" s="458"/>
      <c r="M143" s="411" t="s">
        <v>128</v>
      </c>
      <c r="N143" s="54">
        <v>300</v>
      </c>
      <c r="O143" s="51">
        <v>15</v>
      </c>
      <c r="P143" s="459">
        <v>15</v>
      </c>
      <c r="Q143" s="237" t="s">
        <v>76</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300</v>
      </c>
      <c r="AF143" s="17">
        <f t="shared" ref="AF143:AF154" si="25">N143*O143</f>
        <v>4500</v>
      </c>
    </row>
    <row r="144" spans="1:32">
      <c r="A144" s="565"/>
      <c r="B144" s="525"/>
      <c r="C144" s="509"/>
      <c r="D144" s="510"/>
      <c r="E144" s="526"/>
      <c r="F144" s="526"/>
      <c r="G144" s="160"/>
      <c r="H144" s="41"/>
      <c r="I144" s="66"/>
      <c r="J144" s="61"/>
      <c r="K144" s="60"/>
      <c r="L144" s="42"/>
      <c r="M144" s="43"/>
      <c r="N144" s="54"/>
      <c r="O144" s="51"/>
      <c r="P144" s="59"/>
      <c r="Q144" s="44"/>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5"/>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0</v>
      </c>
      <c r="AF144" s="18">
        <f t="shared" si="25"/>
        <v>0</v>
      </c>
    </row>
    <row r="145" spans="1:32">
      <c r="A145" s="565"/>
      <c r="B145" s="525"/>
      <c r="C145" s="509"/>
      <c r="D145" s="510"/>
      <c r="E145" s="526"/>
      <c r="F145" s="526"/>
      <c r="G145" s="160"/>
      <c r="H145" s="41"/>
      <c r="I145" s="66"/>
      <c r="J145" s="61"/>
      <c r="K145" s="60"/>
      <c r="L145" s="42"/>
      <c r="M145" s="43"/>
      <c r="N145" s="54"/>
      <c r="O145" s="51"/>
      <c r="P145" s="59"/>
      <c r="Q145" s="44"/>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c r="A146" s="565"/>
      <c r="B146" s="525"/>
      <c r="C146" s="509"/>
      <c r="D146" s="510"/>
      <c r="E146" s="526"/>
      <c r="F146" s="526"/>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c r="A147" s="565"/>
      <c r="B147" s="525"/>
      <c r="C147" s="509"/>
      <c r="D147" s="510"/>
      <c r="E147" s="526"/>
      <c r="F147" s="526"/>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c r="A148" s="565"/>
      <c r="B148" s="525"/>
      <c r="C148" s="509"/>
      <c r="D148" s="510"/>
      <c r="E148" s="526"/>
      <c r="F148" s="526"/>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c r="A149" s="565"/>
      <c r="B149" s="525"/>
      <c r="C149" s="509"/>
      <c r="D149" s="510"/>
      <c r="E149" s="526"/>
      <c r="F149" s="526"/>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c r="A150" s="565"/>
      <c r="B150" s="525"/>
      <c r="C150" s="509"/>
      <c r="D150" s="510"/>
      <c r="E150" s="526"/>
      <c r="F150" s="526"/>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c r="A151" s="565"/>
      <c r="B151" s="525"/>
      <c r="C151" s="509"/>
      <c r="D151" s="510"/>
      <c r="E151" s="526"/>
      <c r="F151" s="526"/>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c r="A152" s="565"/>
      <c r="B152" s="525"/>
      <c r="C152" s="509"/>
      <c r="D152" s="510"/>
      <c r="E152" s="526"/>
      <c r="F152" s="526"/>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c r="A153" s="565"/>
      <c r="B153" s="525"/>
      <c r="C153" s="509"/>
      <c r="D153" s="510"/>
      <c r="E153" s="526"/>
      <c r="F153" s="526"/>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11"/>
      <c r="D154" s="512"/>
      <c r="E154" s="527"/>
      <c r="F154" s="527"/>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ht="16.149999999999999" thickBot="1">
      <c r="A155" s="565"/>
      <c r="B155" s="525"/>
      <c r="C155" s="174"/>
      <c r="D155" s="88"/>
      <c r="E155" s="87"/>
      <c r="F155" s="88"/>
      <c r="G155" s="88"/>
      <c r="H155" s="168"/>
      <c r="I155" s="166"/>
      <c r="J155" s="90"/>
      <c r="K155" s="89"/>
      <c r="L155" s="91"/>
      <c r="M155" s="92"/>
      <c r="N155" s="93">
        <f>AE155</f>
        <v>300</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300</v>
      </c>
      <c r="AF155" s="156">
        <f>SUM(AF143:AF154)</f>
        <v>4500</v>
      </c>
    </row>
    <row r="156" spans="1:32" ht="15.6" hidden="1" customHeight="1">
      <c r="A156" s="565"/>
      <c r="B156" s="525" t="s">
        <v>132</v>
      </c>
      <c r="C156" s="507" t="s">
        <v>222</v>
      </c>
      <c r="D156" s="508"/>
      <c r="E156" s="492"/>
      <c r="F156" s="492" t="s">
        <v>64</v>
      </c>
      <c r="G156" s="161" t="s">
        <v>134</v>
      </c>
      <c r="H156" s="49"/>
      <c r="I156" s="66"/>
      <c r="J156" s="61"/>
      <c r="K156" s="60"/>
      <c r="L156" s="42"/>
      <c r="M156" s="43"/>
      <c r="N156" s="54"/>
      <c r="O156" s="51"/>
      <c r="P156" s="59"/>
      <c r="Q156" s="48"/>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0</v>
      </c>
      <c r="AF156" s="17">
        <f t="shared" ref="AF156:AF167" si="27">N156*O156</f>
        <v>0</v>
      </c>
    </row>
    <row r="157" spans="1:32" hidden="1">
      <c r="A157" s="565"/>
      <c r="B157" s="525"/>
      <c r="C157" s="509"/>
      <c r="D157" s="510"/>
      <c r="E157" s="492"/>
      <c r="F157" s="492"/>
      <c r="G157" s="160" t="s">
        <v>135</v>
      </c>
      <c r="H157" s="41"/>
      <c r="I157" s="66"/>
      <c r="J157" s="61"/>
      <c r="K157" s="60"/>
      <c r="L157" s="42"/>
      <c r="M157" s="43"/>
      <c r="N157" s="54"/>
      <c r="O157" s="51"/>
      <c r="P157" s="59"/>
      <c r="Q157" s="44"/>
      <c r="R157" s="515"/>
      <c r="S157" s="516"/>
      <c r="T157" s="517"/>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26"/>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0</v>
      </c>
      <c r="AF157" s="18">
        <f t="shared" si="27"/>
        <v>0</v>
      </c>
    </row>
    <row r="158" spans="1:32" hidden="1">
      <c r="A158" s="565"/>
      <c r="B158" s="525"/>
      <c r="C158" s="509"/>
      <c r="D158" s="510"/>
      <c r="E158" s="492"/>
      <c r="F158" s="492"/>
      <c r="G158" s="160" t="s">
        <v>138</v>
      </c>
      <c r="H158" s="41"/>
      <c r="I158" s="66"/>
      <c r="J158" s="61"/>
      <c r="K158" s="60"/>
      <c r="L158" s="42"/>
      <c r="M158" s="43"/>
      <c r="N158" s="54"/>
      <c r="O158" s="51"/>
      <c r="P158" s="59"/>
      <c r="Q158" s="44"/>
      <c r="R158" s="515"/>
      <c r="S158" s="516"/>
      <c r="T158" s="517"/>
      <c r="U158" s="107">
        <f>IF(OR(P158="",M158=Paramétrage!$C$10,M158=Paramétrage!$C$13,M158=Paramétrage!$C$17,M158=Paramétrage!$C$20,M158=Paramétrage!$C$24,M158=Paramétrage!$C$27,AND(M158&lt;&gt;Paramétrage!$C$9,Q158="Mut+ext")),0,ROUNDUP(O158/P158,0))</f>
        <v>0</v>
      </c>
      <c r="V158" s="101">
        <f>IF(OR(M158="",Q158="Mut+ext"),0,IF(VLOOKUP(M158,Paramétrage!$C$6:$E$29,2,0)=0,0,IF(P158="","saisir capacité",N158*U158*VLOOKUP(M158,Paramétrage!$C$6:$E$29,2,0))))</f>
        <v>0</v>
      </c>
      <c r="W158" s="45"/>
      <c r="X158" s="102">
        <f t="shared" si="26"/>
        <v>0</v>
      </c>
      <c r="Y158" s="108">
        <f>IF(OR(M158="",Q158="Mut+ext"),0,IF(ISERROR(W158+V158*VLOOKUP(M158,Paramétrage!$C$6:$E$29,3,0))=TRUE,X158,W158+V158*VLOOKUP(M158,Paramétrage!$C$6:$E$29,3,0)))</f>
        <v>0</v>
      </c>
      <c r="Z158" s="550"/>
      <c r="AA158" s="516"/>
      <c r="AB158" s="551"/>
      <c r="AC158" s="163"/>
      <c r="AD158" s="46"/>
      <c r="AE158" s="73">
        <f>IF(G158="",0,IF(K158="",0,IF(SUMIF(G152:G163,G158,O152:O163)=0,0,IF(OR(L158="",K158="obligatoire"),AF158/SUMIF(G152:G163,G158,O152:O163),AF158/(SUMIF(G152:G163,G158,O152:O163)/L158)))))</f>
        <v>0</v>
      </c>
      <c r="AF158" s="18">
        <f t="shared" si="27"/>
        <v>0</v>
      </c>
    </row>
    <row r="159" spans="1:32" hidden="1">
      <c r="A159" s="565"/>
      <c r="B159" s="525"/>
      <c r="C159" s="509"/>
      <c r="D159" s="510"/>
      <c r="E159" s="492"/>
      <c r="F159" s="492"/>
      <c r="G159" s="162" t="s">
        <v>140</v>
      </c>
      <c r="H159" s="41"/>
      <c r="I159" s="66"/>
      <c r="J159" s="61"/>
      <c r="K159" s="60"/>
      <c r="L159" s="42"/>
      <c r="M159" s="43"/>
      <c r="N159" s="54"/>
      <c r="O159" s="51"/>
      <c r="P159" s="59"/>
      <c r="Q159" s="44"/>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0</v>
      </c>
      <c r="AF159" s="18">
        <f t="shared" si="27"/>
        <v>0</v>
      </c>
    </row>
    <row r="160" spans="1:32" hidden="1">
      <c r="A160" s="565"/>
      <c r="B160" s="525"/>
      <c r="C160" s="509"/>
      <c r="D160" s="510"/>
      <c r="E160" s="492"/>
      <c r="F160" s="492"/>
      <c r="G160" s="160"/>
      <c r="H160" s="41"/>
      <c r="I160" s="66"/>
      <c r="J160" s="61"/>
      <c r="K160" s="60"/>
      <c r="L160" s="42"/>
      <c r="M160" s="43"/>
      <c r="N160" s="54"/>
      <c r="O160" s="51"/>
      <c r="P160" s="59"/>
      <c r="Q160" s="44"/>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0</v>
      </c>
      <c r="AF160" s="18">
        <f t="shared" si="27"/>
        <v>0</v>
      </c>
    </row>
    <row r="161" spans="1:32" hidden="1">
      <c r="A161" s="565"/>
      <c r="B161" s="525"/>
      <c r="C161" s="509"/>
      <c r="D161" s="510"/>
      <c r="E161" s="492"/>
      <c r="F161" s="492"/>
      <c r="G161" s="160"/>
      <c r="H161" s="41"/>
      <c r="I161" s="66"/>
      <c r="J161" s="61"/>
      <c r="K161" s="60"/>
      <c r="L161" s="42"/>
      <c r="M161" s="43"/>
      <c r="N161" s="54"/>
      <c r="O161" s="51"/>
      <c r="P161" s="59"/>
      <c r="Q161" s="44"/>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0</v>
      </c>
      <c r="AF161" s="18">
        <f t="shared" si="27"/>
        <v>0</v>
      </c>
    </row>
    <row r="162" spans="1:32" hidden="1">
      <c r="A162" s="565"/>
      <c r="B162" s="525"/>
      <c r="C162" s="509"/>
      <c r="D162" s="510"/>
      <c r="E162" s="492"/>
      <c r="F162" s="492"/>
      <c r="G162" s="160"/>
      <c r="H162" s="41"/>
      <c r="I162" s="66"/>
      <c r="J162" s="61"/>
      <c r="K162" s="60"/>
      <c r="L162" s="42"/>
      <c r="M162" s="43"/>
      <c r="N162" s="54"/>
      <c r="O162" s="51"/>
      <c r="P162" s="59"/>
      <c r="Q162" s="44"/>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0</v>
      </c>
      <c r="AF162" s="18">
        <f t="shared" si="27"/>
        <v>0</v>
      </c>
    </row>
    <row r="163" spans="1:32" hidden="1">
      <c r="A163" s="565"/>
      <c r="B163" s="525"/>
      <c r="C163" s="509"/>
      <c r="D163" s="510"/>
      <c r="E163" s="492"/>
      <c r="F163" s="492"/>
      <c r="G163" s="162"/>
      <c r="H163" s="41"/>
      <c r="I163" s="66"/>
      <c r="J163" s="61"/>
      <c r="K163" s="60"/>
      <c r="L163" s="42"/>
      <c r="M163" s="43"/>
      <c r="N163" s="54"/>
      <c r="O163" s="51"/>
      <c r="P163" s="59"/>
      <c r="Q163" s="44"/>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0</v>
      </c>
      <c r="AF163" s="18">
        <f t="shared" si="27"/>
        <v>0</v>
      </c>
    </row>
    <row r="164" spans="1:32" hidden="1">
      <c r="A164" s="565"/>
      <c r="B164" s="525"/>
      <c r="C164" s="509"/>
      <c r="D164" s="510"/>
      <c r="E164" s="492"/>
      <c r="F164" s="492"/>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hidden="1">
      <c r="A165" s="565"/>
      <c r="B165" s="525"/>
      <c r="C165" s="509"/>
      <c r="D165" s="510"/>
      <c r="E165" s="492"/>
      <c r="F165" s="492"/>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hidden="1">
      <c r="A166" s="565"/>
      <c r="B166" s="525"/>
      <c r="C166" s="509"/>
      <c r="D166" s="510"/>
      <c r="E166" s="492"/>
      <c r="F166" s="492"/>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hidden="1">
      <c r="A167" s="565"/>
      <c r="B167" s="525"/>
      <c r="C167" s="511"/>
      <c r="D167" s="512"/>
      <c r="E167" s="493"/>
      <c r="F167" s="493"/>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hidden="1">
      <c r="A168" s="565"/>
      <c r="B168" s="525"/>
      <c r="C168" s="174"/>
      <c r="D168" s="88"/>
      <c r="E168" s="87"/>
      <c r="F168" s="88"/>
      <c r="G168" s="88"/>
      <c r="H168" s="168"/>
      <c r="I168" s="166"/>
      <c r="J168" s="157"/>
      <c r="K168" s="89"/>
      <c r="L168" s="91"/>
      <c r="M168" s="92"/>
      <c r="N168" s="93">
        <f>AE168</f>
        <v>0</v>
      </c>
      <c r="O168" s="94"/>
      <c r="P168" s="94"/>
      <c r="Q168" s="97"/>
      <c r="R168" s="95"/>
      <c r="S168" s="95"/>
      <c r="T168" s="96"/>
      <c r="U168" s="149"/>
      <c r="V168" s="98">
        <f>SUM(V156:V167)</f>
        <v>0</v>
      </c>
      <c r="W168" s="92">
        <f>SUM(W156:W167)</f>
        <v>0</v>
      </c>
      <c r="X168" s="99">
        <f>SUM(X156:X167)</f>
        <v>0</v>
      </c>
      <c r="Y168" s="100">
        <f>SUM(Y156:Y167)</f>
        <v>0</v>
      </c>
      <c r="Z168" s="150"/>
      <c r="AA168" s="151"/>
      <c r="AB168" s="152"/>
      <c r="AC168" s="153"/>
      <c r="AD168" s="154"/>
      <c r="AE168" s="155">
        <f>SUM(AE156:AE167)</f>
        <v>0</v>
      </c>
      <c r="AF168" s="156">
        <f>SUM(AF156:AF167)</f>
        <v>0</v>
      </c>
    </row>
    <row r="169" spans="1:32" ht="15.6" hidden="1" customHeight="1">
      <c r="A169" s="565"/>
      <c r="B169" s="525" t="s">
        <v>146</v>
      </c>
      <c r="C169" s="507" t="s">
        <v>223</v>
      </c>
      <c r="D169" s="508"/>
      <c r="E169" s="492"/>
      <c r="F169" s="492" t="s">
        <v>64</v>
      </c>
      <c r="G169" s="161" t="s">
        <v>148</v>
      </c>
      <c r="H169" s="49"/>
      <c r="I169" s="66"/>
      <c r="J169" s="61"/>
      <c r="K169" s="60"/>
      <c r="L169" s="42"/>
      <c r="M169" s="43"/>
      <c r="N169" s="54"/>
      <c r="O169" s="51"/>
      <c r="P169" s="59"/>
      <c r="Q169" s="48"/>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0</v>
      </c>
      <c r="AF169" s="17">
        <f t="shared" ref="AF169:AF180" si="29">N169*O169</f>
        <v>0</v>
      </c>
    </row>
    <row r="170" spans="1:32" hidden="1">
      <c r="A170" s="565"/>
      <c r="B170" s="525"/>
      <c r="C170" s="509"/>
      <c r="D170" s="510"/>
      <c r="E170" s="492"/>
      <c r="F170" s="492"/>
      <c r="G170" s="160" t="s">
        <v>151</v>
      </c>
      <c r="H170" s="41"/>
      <c r="I170" s="66"/>
      <c r="J170" s="61"/>
      <c r="K170" s="60"/>
      <c r="L170" s="42"/>
      <c r="M170" s="43"/>
      <c r="N170" s="54"/>
      <c r="O170" s="51"/>
      <c r="P170" s="59"/>
      <c r="Q170" s="44"/>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0</v>
      </c>
      <c r="AF170" s="18">
        <f t="shared" si="29"/>
        <v>0</v>
      </c>
    </row>
    <row r="171" spans="1:32" hidden="1">
      <c r="A171" s="565"/>
      <c r="B171" s="525"/>
      <c r="C171" s="509"/>
      <c r="D171" s="510"/>
      <c r="E171" s="492"/>
      <c r="F171" s="492"/>
      <c r="G171" s="160" t="s">
        <v>224</v>
      </c>
      <c r="H171" s="41"/>
      <c r="I171" s="66"/>
      <c r="J171" s="61"/>
      <c r="K171" s="60"/>
      <c r="L171" s="42"/>
      <c r="M171" s="43"/>
      <c r="N171" s="54"/>
      <c r="O171" s="51"/>
      <c r="P171" s="59"/>
      <c r="Q171" s="44"/>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0</v>
      </c>
      <c r="AF171" s="18">
        <f t="shared" si="29"/>
        <v>0</v>
      </c>
    </row>
    <row r="172" spans="1:32" hidden="1">
      <c r="A172" s="565"/>
      <c r="B172" s="525"/>
      <c r="C172" s="509"/>
      <c r="D172" s="510"/>
      <c r="E172" s="492"/>
      <c r="F172" s="492"/>
      <c r="G172" s="162" t="s">
        <v>225</v>
      </c>
      <c r="H172" s="41"/>
      <c r="I172" s="66"/>
      <c r="J172" s="61"/>
      <c r="K172" s="60"/>
      <c r="L172" s="42"/>
      <c r="M172" s="43"/>
      <c r="N172" s="54"/>
      <c r="O172" s="51"/>
      <c r="P172" s="59"/>
      <c r="Q172" s="44"/>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0</v>
      </c>
      <c r="AF172" s="18">
        <f t="shared" si="29"/>
        <v>0</v>
      </c>
    </row>
    <row r="173" spans="1:32" hidden="1">
      <c r="A173" s="565"/>
      <c r="B173" s="525"/>
      <c r="C173" s="509"/>
      <c r="D173" s="510"/>
      <c r="E173" s="492"/>
      <c r="F173" s="492"/>
      <c r="G173" s="160"/>
      <c r="H173" s="65"/>
      <c r="I173" s="66"/>
      <c r="J173" s="61"/>
      <c r="K173" s="60"/>
      <c r="L173" s="42"/>
      <c r="M173" s="43"/>
      <c r="N173" s="54"/>
      <c r="O173" s="51"/>
      <c r="P173" s="59"/>
      <c r="Q173" s="44"/>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0</v>
      </c>
      <c r="AF173" s="18">
        <f t="shared" si="29"/>
        <v>0</v>
      </c>
    </row>
    <row r="174" spans="1:32" hidden="1">
      <c r="A174" s="565"/>
      <c r="B174" s="525"/>
      <c r="C174" s="509"/>
      <c r="D174" s="510"/>
      <c r="E174" s="492"/>
      <c r="F174" s="492"/>
      <c r="G174" s="160"/>
      <c r="H174" s="65"/>
      <c r="I174" s="66"/>
      <c r="J174" s="61"/>
      <c r="K174" s="60"/>
      <c r="L174" s="42"/>
      <c r="M174" s="43"/>
      <c r="N174" s="54"/>
      <c r="O174" s="51"/>
      <c r="P174" s="59"/>
      <c r="Q174" s="44"/>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0</v>
      </c>
      <c r="AF174" s="18">
        <f t="shared" si="29"/>
        <v>0</v>
      </c>
    </row>
    <row r="175" spans="1:32" hidden="1">
      <c r="A175" s="565"/>
      <c r="B175" s="525"/>
      <c r="C175" s="509"/>
      <c r="D175" s="510"/>
      <c r="E175" s="492"/>
      <c r="F175" s="492"/>
      <c r="G175" s="160"/>
      <c r="H175" s="65"/>
      <c r="I175" s="66"/>
      <c r="J175" s="61"/>
      <c r="K175" s="60"/>
      <c r="L175" s="42"/>
      <c r="M175" s="43"/>
      <c r="N175" s="54"/>
      <c r="O175" s="51"/>
      <c r="P175" s="59"/>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hidden="1">
      <c r="A176" s="565"/>
      <c r="B176" s="525"/>
      <c r="C176" s="509"/>
      <c r="D176" s="510"/>
      <c r="E176" s="492"/>
      <c r="F176" s="492"/>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hidden="1">
      <c r="A177" s="565"/>
      <c r="B177" s="525"/>
      <c r="C177" s="509"/>
      <c r="D177" s="510"/>
      <c r="E177" s="492"/>
      <c r="F177" s="492"/>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hidden="1">
      <c r="A178" s="565"/>
      <c r="B178" s="525"/>
      <c r="C178" s="509"/>
      <c r="D178" s="510"/>
      <c r="E178" s="492"/>
      <c r="F178" s="492"/>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hidden="1">
      <c r="A179" s="565"/>
      <c r="B179" s="525"/>
      <c r="C179" s="509"/>
      <c r="D179" s="510"/>
      <c r="E179" s="492"/>
      <c r="F179" s="492"/>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hidden="1">
      <c r="A180" s="565"/>
      <c r="B180" s="525"/>
      <c r="C180" s="511"/>
      <c r="D180" s="512"/>
      <c r="E180" s="493"/>
      <c r="F180" s="493"/>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idden="1">
      <c r="A181" s="565"/>
      <c r="B181" s="525"/>
      <c r="C181" s="174"/>
      <c r="D181" s="88"/>
      <c r="E181" s="87"/>
      <c r="F181" s="88"/>
      <c r="G181" s="88"/>
      <c r="H181" s="168"/>
      <c r="I181" s="166"/>
      <c r="J181" s="157"/>
      <c r="K181" s="89"/>
      <c r="L181" s="91"/>
      <c r="M181" s="92"/>
      <c r="N181" s="93">
        <f>AE181</f>
        <v>0</v>
      </c>
      <c r="O181" s="94"/>
      <c r="P181" s="94"/>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0</v>
      </c>
      <c r="AF181" s="156">
        <f>SUM(AF169:AF180)</f>
        <v>0</v>
      </c>
    </row>
    <row r="182" spans="1:32" ht="15.6" hidden="1" customHeight="1">
      <c r="A182" s="565"/>
      <c r="B182" s="525" t="s">
        <v>153</v>
      </c>
      <c r="C182" s="507" t="s">
        <v>226</v>
      </c>
      <c r="D182" s="508"/>
      <c r="E182" s="492"/>
      <c r="F182" s="492" t="s">
        <v>64</v>
      </c>
      <c r="G182" s="161" t="s">
        <v>227</v>
      </c>
      <c r="H182" s="49"/>
      <c r="I182" s="66"/>
      <c r="J182" s="61"/>
      <c r="K182" s="60"/>
      <c r="L182" s="42"/>
      <c r="M182" s="43"/>
      <c r="N182" s="54"/>
      <c r="O182" s="51"/>
      <c r="P182" s="59"/>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09"/>
      <c r="D183" s="510"/>
      <c r="E183" s="492"/>
      <c r="F183" s="492"/>
      <c r="G183" s="160" t="s">
        <v>228</v>
      </c>
      <c r="H183" s="41"/>
      <c r="I183" s="66"/>
      <c r="J183" s="61"/>
      <c r="K183" s="60"/>
      <c r="L183" s="42"/>
      <c r="M183" s="43"/>
      <c r="N183" s="54"/>
      <c r="O183" s="51"/>
      <c r="P183" s="59"/>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09"/>
      <c r="D184" s="510"/>
      <c r="E184" s="492"/>
      <c r="F184" s="492"/>
      <c r="G184" s="160" t="s">
        <v>229</v>
      </c>
      <c r="H184" s="41"/>
      <c r="I184" s="66"/>
      <c r="J184" s="61"/>
      <c r="K184" s="60"/>
      <c r="L184" s="42"/>
      <c r="M184" s="43"/>
      <c r="N184" s="54"/>
      <c r="O184" s="51"/>
      <c r="P184" s="59"/>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09"/>
      <c r="D185" s="510"/>
      <c r="E185" s="492"/>
      <c r="F185" s="492"/>
      <c r="G185" s="162" t="s">
        <v>230</v>
      </c>
      <c r="H185" s="41"/>
      <c r="I185" s="66"/>
      <c r="J185" s="61"/>
      <c r="K185" s="60"/>
      <c r="L185" s="42"/>
      <c r="M185" s="43"/>
      <c r="N185" s="54"/>
      <c r="O185" s="51"/>
      <c r="P185" s="59"/>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09"/>
      <c r="D186" s="510"/>
      <c r="E186" s="492"/>
      <c r="F186" s="492"/>
      <c r="G186" s="160"/>
      <c r="H186" s="65"/>
      <c r="I186" s="66"/>
      <c r="J186" s="61"/>
      <c r="K186" s="60"/>
      <c r="L186" s="42"/>
      <c r="M186" s="43"/>
      <c r="N186" s="54"/>
      <c r="O186" s="51"/>
      <c r="P186" s="59"/>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09"/>
      <c r="D187" s="510"/>
      <c r="E187" s="492"/>
      <c r="F187" s="492"/>
      <c r="G187" s="160"/>
      <c r="H187" s="65"/>
      <c r="I187" s="66"/>
      <c r="J187" s="61"/>
      <c r="K187" s="60"/>
      <c r="L187" s="42"/>
      <c r="M187" s="43"/>
      <c r="N187" s="54"/>
      <c r="O187" s="51"/>
      <c r="P187" s="59"/>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09"/>
      <c r="D188" s="510"/>
      <c r="E188" s="492"/>
      <c r="F188" s="492"/>
      <c r="G188" s="160"/>
      <c r="H188" s="65"/>
      <c r="I188" s="66"/>
      <c r="J188" s="61"/>
      <c r="K188" s="60"/>
      <c r="L188" s="42"/>
      <c r="M188" s="43"/>
      <c r="N188" s="54"/>
      <c r="O188" s="51"/>
      <c r="P188" s="59"/>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09"/>
      <c r="D189" s="510"/>
      <c r="E189" s="492"/>
      <c r="F189" s="492"/>
      <c r="G189" s="160"/>
      <c r="H189" s="65"/>
      <c r="I189" s="66"/>
      <c r="J189" s="61"/>
      <c r="K189" s="60"/>
      <c r="L189" s="42"/>
      <c r="M189" s="43"/>
      <c r="N189" s="55"/>
      <c r="O189" s="51"/>
      <c r="P189" s="59"/>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09"/>
      <c r="D190" s="510"/>
      <c r="E190" s="492"/>
      <c r="F190" s="492"/>
      <c r="G190" s="160"/>
      <c r="H190" s="65"/>
      <c r="I190" s="66"/>
      <c r="J190" s="61"/>
      <c r="K190" s="60"/>
      <c r="L190" s="42"/>
      <c r="M190" s="43"/>
      <c r="N190" s="54"/>
      <c r="O190" s="51"/>
      <c r="P190" s="59"/>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09"/>
      <c r="D191" s="510"/>
      <c r="E191" s="492"/>
      <c r="F191" s="492"/>
      <c r="G191" s="160"/>
      <c r="H191" s="65"/>
      <c r="I191" s="66"/>
      <c r="J191" s="61"/>
      <c r="K191" s="60"/>
      <c r="L191" s="42"/>
      <c r="M191" s="43"/>
      <c r="N191" s="54"/>
      <c r="O191" s="51"/>
      <c r="P191" s="59"/>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09"/>
      <c r="D192" s="510"/>
      <c r="E192" s="492"/>
      <c r="F192" s="492"/>
      <c r="G192" s="160"/>
      <c r="H192" s="65"/>
      <c r="I192" s="66"/>
      <c r="J192" s="61"/>
      <c r="K192" s="60"/>
      <c r="L192" s="42"/>
      <c r="M192" s="43"/>
      <c r="N192" s="54"/>
      <c r="O192" s="51"/>
      <c r="P192" s="59"/>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11"/>
      <c r="D193" s="512"/>
      <c r="E193" s="493"/>
      <c r="F193" s="493"/>
      <c r="G193" s="160"/>
      <c r="H193" s="65"/>
      <c r="I193" s="66"/>
      <c r="J193" s="61"/>
      <c r="K193" s="60"/>
      <c r="L193" s="42"/>
      <c r="M193" s="43"/>
      <c r="N193" s="55"/>
      <c r="O193" s="51"/>
      <c r="P193" s="59"/>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87"/>
      <c r="F194" s="88"/>
      <c r="G194" s="88"/>
      <c r="H194" s="168"/>
      <c r="I194" s="166"/>
      <c r="J194" s="157"/>
      <c r="K194" s="89"/>
      <c r="L194" s="91"/>
      <c r="M194" s="92"/>
      <c r="N194" s="93">
        <f>AE194</f>
        <v>0</v>
      </c>
      <c r="O194" s="94"/>
      <c r="P194" s="94"/>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07" t="s">
        <v>231</v>
      </c>
      <c r="D195" s="508"/>
      <c r="E195" s="492"/>
      <c r="F195" s="492" t="s">
        <v>64</v>
      </c>
      <c r="G195" s="161" t="s">
        <v>232</v>
      </c>
      <c r="H195" s="49"/>
      <c r="I195" s="66"/>
      <c r="J195" s="61"/>
      <c r="K195" s="60"/>
      <c r="L195" s="42"/>
      <c r="M195" s="43"/>
      <c r="N195" s="54"/>
      <c r="O195" s="51"/>
      <c r="P195" s="59"/>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09"/>
      <c r="D196" s="510"/>
      <c r="E196" s="492"/>
      <c r="F196" s="492"/>
      <c r="G196" s="160" t="s">
        <v>233</v>
      </c>
      <c r="H196" s="41"/>
      <c r="I196" s="66"/>
      <c r="J196" s="61"/>
      <c r="K196" s="60"/>
      <c r="L196" s="42"/>
      <c r="M196" s="43"/>
      <c r="N196" s="54"/>
      <c r="O196" s="51"/>
      <c r="P196" s="59"/>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09"/>
      <c r="D197" s="510"/>
      <c r="E197" s="492"/>
      <c r="F197" s="492"/>
      <c r="G197" s="160" t="s">
        <v>234</v>
      </c>
      <c r="H197" s="41"/>
      <c r="I197" s="66"/>
      <c r="J197" s="61"/>
      <c r="K197" s="60"/>
      <c r="L197" s="42"/>
      <c r="M197" s="43"/>
      <c r="N197" s="54"/>
      <c r="O197" s="51"/>
      <c r="P197" s="59"/>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09"/>
      <c r="D198" s="510"/>
      <c r="E198" s="492"/>
      <c r="F198" s="492"/>
      <c r="G198" s="160" t="s">
        <v>235</v>
      </c>
      <c r="H198" s="41"/>
      <c r="I198" s="66"/>
      <c r="J198" s="61"/>
      <c r="K198" s="60"/>
      <c r="L198" s="42"/>
      <c r="M198" s="43"/>
      <c r="N198" s="54"/>
      <c r="O198" s="51"/>
      <c r="P198" s="59"/>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09"/>
      <c r="D199" s="510"/>
      <c r="E199" s="492"/>
      <c r="F199" s="492"/>
      <c r="G199" s="160"/>
      <c r="H199" s="65"/>
      <c r="I199" s="66"/>
      <c r="J199" s="61"/>
      <c r="K199" s="60"/>
      <c r="L199" s="42"/>
      <c r="M199" s="43"/>
      <c r="N199" s="54"/>
      <c r="O199" s="51"/>
      <c r="P199" s="59"/>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09"/>
      <c r="D200" s="510"/>
      <c r="E200" s="492"/>
      <c r="F200" s="492"/>
      <c r="G200" s="160"/>
      <c r="H200" s="65"/>
      <c r="I200" s="66"/>
      <c r="J200" s="61"/>
      <c r="K200" s="60"/>
      <c r="L200" s="42"/>
      <c r="M200" s="43"/>
      <c r="N200" s="54"/>
      <c r="O200" s="51"/>
      <c r="P200" s="59"/>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09"/>
      <c r="D201" s="510"/>
      <c r="E201" s="492"/>
      <c r="F201" s="492"/>
      <c r="G201" s="160"/>
      <c r="H201" s="65"/>
      <c r="I201" s="66"/>
      <c r="J201" s="61"/>
      <c r="K201" s="60"/>
      <c r="L201" s="42"/>
      <c r="M201" s="43"/>
      <c r="N201" s="54"/>
      <c r="O201" s="51"/>
      <c r="P201" s="59"/>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09"/>
      <c r="D202" s="510"/>
      <c r="E202" s="492"/>
      <c r="F202" s="492"/>
      <c r="G202" s="160"/>
      <c r="H202" s="65"/>
      <c r="I202" s="66"/>
      <c r="J202" s="61"/>
      <c r="K202" s="60"/>
      <c r="L202" s="42"/>
      <c r="M202" s="43"/>
      <c r="N202" s="55"/>
      <c r="O202" s="51"/>
      <c r="P202" s="59"/>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09"/>
      <c r="D203" s="510"/>
      <c r="E203" s="492"/>
      <c r="F203" s="492"/>
      <c r="G203" s="160"/>
      <c r="H203" s="65"/>
      <c r="I203" s="66"/>
      <c r="J203" s="61"/>
      <c r="K203" s="60"/>
      <c r="L203" s="42"/>
      <c r="M203" s="43"/>
      <c r="N203" s="54"/>
      <c r="O203" s="51"/>
      <c r="P203" s="59"/>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09"/>
      <c r="D204" s="510"/>
      <c r="E204" s="492"/>
      <c r="F204" s="492"/>
      <c r="G204" s="160"/>
      <c r="H204" s="65"/>
      <c r="I204" s="66"/>
      <c r="J204" s="61"/>
      <c r="K204" s="60"/>
      <c r="L204" s="42"/>
      <c r="M204" s="43"/>
      <c r="N204" s="54"/>
      <c r="O204" s="51"/>
      <c r="P204" s="59"/>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09"/>
      <c r="D205" s="510"/>
      <c r="E205" s="492"/>
      <c r="F205" s="492"/>
      <c r="G205" s="160"/>
      <c r="H205" s="65"/>
      <c r="I205" s="66"/>
      <c r="J205" s="61"/>
      <c r="K205" s="60"/>
      <c r="L205" s="42"/>
      <c r="M205" s="43"/>
      <c r="N205" s="54"/>
      <c r="O205" s="51"/>
      <c r="P205" s="59"/>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11"/>
      <c r="D206" s="512"/>
      <c r="E206" s="493"/>
      <c r="F206" s="493"/>
      <c r="G206" s="160"/>
      <c r="H206" s="65"/>
      <c r="I206" s="66"/>
      <c r="J206" s="61"/>
      <c r="K206" s="60"/>
      <c r="L206" s="42"/>
      <c r="M206" s="43"/>
      <c r="N206" s="55"/>
      <c r="O206" s="51"/>
      <c r="P206" s="59"/>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idden="1">
      <c r="A207" s="565"/>
      <c r="B207" s="525"/>
      <c r="C207" s="174"/>
      <c r="D207" s="88"/>
      <c r="E207" s="87"/>
      <c r="F207" s="88"/>
      <c r="G207" s="88"/>
      <c r="H207" s="168"/>
      <c r="I207" s="166"/>
      <c r="J207" s="157"/>
      <c r="K207" s="89"/>
      <c r="L207" s="91"/>
      <c r="M207" s="92"/>
      <c r="N207" s="93">
        <f>AE207</f>
        <v>0</v>
      </c>
      <c r="O207" s="94"/>
      <c r="P207" s="94"/>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t="15.6" hidden="1" customHeight="1">
      <c r="A208" s="565"/>
      <c r="B208" s="525" t="s">
        <v>155</v>
      </c>
      <c r="C208" s="507" t="s">
        <v>188</v>
      </c>
      <c r="D208" s="508"/>
      <c r="E208" s="492"/>
      <c r="F208" s="492" t="s">
        <v>64</v>
      </c>
      <c r="G208" s="161" t="s">
        <v>189</v>
      </c>
      <c r="H208" s="49"/>
      <c r="I208" s="66"/>
      <c r="J208" s="61"/>
      <c r="K208" s="60"/>
      <c r="L208" s="42"/>
      <c r="M208" s="43"/>
      <c r="N208" s="54"/>
      <c r="O208" s="51"/>
      <c r="P208" s="59"/>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9"/>
      <c r="D209" s="510"/>
      <c r="E209" s="492"/>
      <c r="F209" s="492"/>
      <c r="G209" s="160" t="s">
        <v>190</v>
      </c>
      <c r="H209" s="41"/>
      <c r="I209" s="66"/>
      <c r="J209" s="61"/>
      <c r="K209" s="60"/>
      <c r="L209" s="42"/>
      <c r="M209" s="43"/>
      <c r="N209" s="54"/>
      <c r="O209" s="51"/>
      <c r="P209" s="59"/>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9"/>
      <c r="D210" s="510"/>
      <c r="E210" s="492"/>
      <c r="F210" s="492"/>
      <c r="G210" s="160" t="s">
        <v>191</v>
      </c>
      <c r="H210" s="41"/>
      <c r="I210" s="66"/>
      <c r="J210" s="61"/>
      <c r="K210" s="60"/>
      <c r="L210" s="42"/>
      <c r="M210" s="43"/>
      <c r="N210" s="54"/>
      <c r="O210" s="51"/>
      <c r="P210" s="59"/>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9"/>
      <c r="D211" s="510"/>
      <c r="E211" s="492"/>
      <c r="F211" s="492"/>
      <c r="G211" s="160" t="s">
        <v>192</v>
      </c>
      <c r="H211" s="41"/>
      <c r="I211" s="66"/>
      <c r="J211" s="61"/>
      <c r="K211" s="60"/>
      <c r="L211" s="42"/>
      <c r="M211" s="43"/>
      <c r="N211" s="54"/>
      <c r="O211" s="51"/>
      <c r="P211" s="59"/>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9"/>
      <c r="D212" s="510"/>
      <c r="E212" s="492"/>
      <c r="F212" s="492"/>
      <c r="G212" s="160"/>
      <c r="H212" s="65"/>
      <c r="I212" s="66"/>
      <c r="J212" s="61"/>
      <c r="K212" s="60"/>
      <c r="L212" s="42"/>
      <c r="M212" s="43"/>
      <c r="N212" s="54"/>
      <c r="O212" s="51"/>
      <c r="P212" s="59"/>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9"/>
      <c r="D213" s="510"/>
      <c r="E213" s="492"/>
      <c r="F213" s="492"/>
      <c r="G213" s="160"/>
      <c r="H213" s="65"/>
      <c r="I213" s="66"/>
      <c r="J213" s="61"/>
      <c r="K213" s="60"/>
      <c r="L213" s="42"/>
      <c r="M213" s="43"/>
      <c r="N213" s="54"/>
      <c r="O213" s="51"/>
      <c r="P213" s="59"/>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9"/>
      <c r="D214" s="510"/>
      <c r="E214" s="492"/>
      <c r="F214" s="492"/>
      <c r="G214" s="160"/>
      <c r="H214" s="65"/>
      <c r="I214" s="66"/>
      <c r="J214" s="61"/>
      <c r="K214" s="60"/>
      <c r="L214" s="42"/>
      <c r="M214" s="43"/>
      <c r="N214" s="54"/>
      <c r="O214" s="51"/>
      <c r="P214" s="59"/>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9"/>
      <c r="D215" s="510"/>
      <c r="E215" s="492"/>
      <c r="F215" s="492"/>
      <c r="G215" s="160"/>
      <c r="H215" s="65"/>
      <c r="I215" s="66"/>
      <c r="J215" s="61"/>
      <c r="K215" s="60"/>
      <c r="L215" s="42"/>
      <c r="M215" s="43"/>
      <c r="N215" s="55"/>
      <c r="O215" s="51"/>
      <c r="P215" s="59"/>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9"/>
      <c r="D216" s="510"/>
      <c r="E216" s="492"/>
      <c r="F216" s="492"/>
      <c r="G216" s="160"/>
      <c r="H216" s="65"/>
      <c r="I216" s="66"/>
      <c r="J216" s="61"/>
      <c r="K216" s="60"/>
      <c r="L216" s="42"/>
      <c r="M216" s="43"/>
      <c r="N216" s="54"/>
      <c r="O216" s="51"/>
      <c r="P216" s="59"/>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9"/>
      <c r="D217" s="510"/>
      <c r="E217" s="492"/>
      <c r="F217" s="492"/>
      <c r="G217" s="160"/>
      <c r="H217" s="65"/>
      <c r="I217" s="66"/>
      <c r="J217" s="61"/>
      <c r="K217" s="60"/>
      <c r="L217" s="42"/>
      <c r="M217" s="43"/>
      <c r="N217" s="54"/>
      <c r="O217" s="51"/>
      <c r="P217" s="59"/>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9"/>
      <c r="D218" s="510"/>
      <c r="E218" s="492"/>
      <c r="F218" s="492"/>
      <c r="G218" s="160"/>
      <c r="H218" s="65"/>
      <c r="I218" s="66"/>
      <c r="J218" s="61"/>
      <c r="K218" s="60"/>
      <c r="L218" s="42"/>
      <c r="M218" s="43"/>
      <c r="N218" s="54"/>
      <c r="O218" s="51"/>
      <c r="P218" s="59"/>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11"/>
      <c r="D219" s="512"/>
      <c r="E219" s="493"/>
      <c r="F219" s="493"/>
      <c r="G219" s="160"/>
      <c r="H219" s="65"/>
      <c r="I219" s="66"/>
      <c r="J219" s="61"/>
      <c r="K219" s="60"/>
      <c r="L219" s="42"/>
      <c r="M219" s="43"/>
      <c r="N219" s="55"/>
      <c r="O219" s="51"/>
      <c r="P219" s="59"/>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idden="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30</v>
      </c>
      <c r="F273" s="208"/>
      <c r="G273" s="119"/>
      <c r="H273" s="122"/>
      <c r="I273" s="122"/>
      <c r="J273" s="120"/>
      <c r="K273" s="117"/>
      <c r="L273" s="117"/>
      <c r="M273" s="118"/>
      <c r="N273" s="143">
        <f>N155+N168+N181+N194+N207+N220+N233+N246+N259+N272</f>
        <v>300</v>
      </c>
      <c r="O273" s="120"/>
      <c r="P273" s="121"/>
      <c r="Q273" s="120"/>
      <c r="R273" s="120"/>
      <c r="S273" s="120"/>
      <c r="T273" s="125"/>
      <c r="U273" s="144"/>
      <c r="V273" s="123">
        <f>V155+V168+V181+V194+V207+V220+V233+V246+V259+V272</f>
        <v>0</v>
      </c>
      <c r="W273" s="123">
        <f>W155+W168+W181+W194+W207+W220+W233+W246+W259+W272</f>
        <v>0</v>
      </c>
      <c r="X273" s="123">
        <f>X155+X168+X181+X194+X207+X220+X233+X246+X259+X272</f>
        <v>0</v>
      </c>
      <c r="Y273" s="123">
        <f>Y155+Y168+Y181+Y194+Y207+Y220+Y233+Y246+Y259+Y272</f>
        <v>0</v>
      </c>
      <c r="Z273" s="145"/>
      <c r="AA273" s="122"/>
      <c r="AB273" s="124"/>
      <c r="AC273" s="122"/>
      <c r="AD273" s="146"/>
      <c r="AE273" s="147">
        <f>SUM(AE143:AE246)/2</f>
        <v>300</v>
      </c>
      <c r="AF273" s="148">
        <f>SUM(AF166:AF233)</f>
        <v>0</v>
      </c>
    </row>
    <row r="274" spans="1:32" ht="16.149999999999999" thickBot="1">
      <c r="A274" s="19" t="s">
        <v>11</v>
      </c>
      <c r="B274" s="20"/>
      <c r="C274" s="20"/>
      <c r="D274" s="20"/>
      <c r="E274" s="20"/>
      <c r="F274" s="20"/>
      <c r="G274" s="20"/>
      <c r="H274" s="50"/>
      <c r="I274" s="50"/>
      <c r="J274" s="23"/>
      <c r="K274" s="20"/>
      <c r="L274" s="20"/>
      <c r="M274" s="21"/>
      <c r="N274" s="56">
        <f>N273+N142</f>
        <v>478</v>
      </c>
      <c r="O274" s="23"/>
      <c r="P274" s="24"/>
      <c r="Q274" s="23"/>
      <c r="R274" s="23"/>
      <c r="S274" s="23"/>
      <c r="T274" s="25"/>
      <c r="U274" s="21"/>
      <c r="V274" s="58">
        <f>V273+V142</f>
        <v>128</v>
      </c>
      <c r="W274" s="26">
        <f>W273+W142</f>
        <v>0</v>
      </c>
      <c r="X274" s="27">
        <f>X273+X142</f>
        <v>128</v>
      </c>
      <c r="Y274" s="28">
        <f>Y273+Y142</f>
        <v>128</v>
      </c>
      <c r="AC274" s="30"/>
      <c r="AE274" s="22">
        <f>AE273+AE142</f>
        <v>478</v>
      </c>
      <c r="AF274" s="29">
        <f>SUM(AF143:AF246)</f>
        <v>9000</v>
      </c>
    </row>
    <row r="275" spans="1:32" ht="18" customHeight="1">
      <c r="H275" s="169"/>
      <c r="O275" s="30"/>
    </row>
  </sheetData>
  <sheetProtection algorithmName="SHA-512" hashValue="yyNtrHSHotlMVWPGpH6Lo2DGHG10yhYRzloPWebZjOPLag7vHzugK21gTB4NFhIvmpFlrtYNkULMLVVlbOcAOA==" saltValue="bzrb8dnz90y6XyIufGqeLg==" spinCount="100000" sheet="1" formatCells="0" formatRows="0" insertRows="0" autoFilter="0"/>
  <mergeCells count="598">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R34:T34"/>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AD155 AD168 AD142 AD19:AD24 Z46:Z49 AD58:AD62 Z71:Z75 AD84:AD88 Z109:Z114 AD122:AD127">
    <cfRule type="expression" dxfId="1271" priority="1270">
      <formula>$M19=#REF!</formula>
    </cfRule>
    <cfRule type="expression" dxfId="1270" priority="1271">
      <formula>$M19=#REF!</formula>
    </cfRule>
    <cfRule type="expression" dxfId="1269" priority="1272">
      <formula>$M19=#REF!</formula>
    </cfRule>
    <cfRule type="expression" dxfId="1268" priority="1273">
      <formula>$M19=#REF!</formula>
    </cfRule>
  </conditionalFormatting>
  <conditionalFormatting sqref="AD12:AD14">
    <cfRule type="expression" dxfId="1267" priority="1266">
      <formula>$M12=#REF!</formula>
    </cfRule>
    <cfRule type="expression" dxfId="1266" priority="1267">
      <formula>$M12=#REF!</formula>
    </cfRule>
    <cfRule type="expression" dxfId="1265" priority="1268">
      <formula>$M12=#REF!</formula>
    </cfRule>
    <cfRule type="expression" dxfId="1264" priority="1269">
      <formula>$M12=#REF!</formula>
    </cfRule>
  </conditionalFormatting>
  <conditionalFormatting sqref="AC273:AD273">
    <cfRule type="expression" dxfId="1263" priority="1262">
      <formula>$M273=#REF!</formula>
    </cfRule>
    <cfRule type="expression" dxfId="1262" priority="1263">
      <formula>$M273=#REF!</formula>
    </cfRule>
    <cfRule type="expression" dxfId="1261" priority="1264">
      <formula>$M273=#REF!</formula>
    </cfRule>
    <cfRule type="expression" dxfId="1260" priority="1265">
      <formula>$M273=#REF!</formula>
    </cfRule>
  </conditionalFormatting>
  <conditionalFormatting sqref="Z142">
    <cfRule type="expression" dxfId="1259" priority="1258">
      <formula>$M142=#REF!</formula>
    </cfRule>
    <cfRule type="expression" dxfId="1258" priority="1259">
      <formula>$M142=#REF!</formula>
    </cfRule>
    <cfRule type="expression" dxfId="1257" priority="1260">
      <formula>$M142=#REF!</formula>
    </cfRule>
    <cfRule type="expression" dxfId="1256" priority="1261">
      <formula>$M142=#REF!</formula>
    </cfRule>
  </conditionalFormatting>
  <conditionalFormatting sqref="Z12 Z19:Z23">
    <cfRule type="expression" dxfId="1255" priority="1254">
      <formula>$M12=#REF!</formula>
    </cfRule>
    <cfRule type="expression" dxfId="1254" priority="1255">
      <formula>$M12=#REF!</formula>
    </cfRule>
    <cfRule type="expression" dxfId="1253" priority="1256">
      <formula>$M12=#REF!</formula>
    </cfRule>
    <cfRule type="expression" dxfId="1252" priority="1257">
      <formula>$M12=#REF!</formula>
    </cfRule>
  </conditionalFormatting>
  <conditionalFormatting sqref="Z24">
    <cfRule type="expression" dxfId="1251" priority="1250">
      <formula>$M24=#REF!</formula>
    </cfRule>
    <cfRule type="expression" dxfId="1250" priority="1251">
      <formula>$M24=#REF!</formula>
    </cfRule>
    <cfRule type="expression" dxfId="1249" priority="1252">
      <formula>$M24=#REF!</formula>
    </cfRule>
    <cfRule type="expression" dxfId="1248" priority="1253">
      <formula>$M24=#REF!</formula>
    </cfRule>
  </conditionalFormatting>
  <conditionalFormatting sqref="U273">
    <cfRule type="expression" dxfId="1247" priority="1246">
      <formula>$M273=#REF!</formula>
    </cfRule>
    <cfRule type="expression" dxfId="1246" priority="1247">
      <formula>$M273=#REF!</formula>
    </cfRule>
    <cfRule type="expression" dxfId="1245" priority="1248">
      <formula>$M273=#REF!</formula>
    </cfRule>
    <cfRule type="expression" dxfId="1244" priority="1249">
      <formula>$M273=#REF!</formula>
    </cfRule>
  </conditionalFormatting>
  <conditionalFormatting sqref="AC12">
    <cfRule type="expression" dxfId="1243" priority="1242">
      <formula>$M12=#REF!</formula>
    </cfRule>
    <cfRule type="expression" dxfId="1242" priority="1243">
      <formula>$M12=#REF!</formula>
    </cfRule>
    <cfRule type="expression" dxfId="1241" priority="1244">
      <formula>$M12=#REF!</formula>
    </cfRule>
    <cfRule type="expression" dxfId="1240" priority="1245">
      <formula>$M12=#REF!</formula>
    </cfRule>
  </conditionalFormatting>
  <conditionalFormatting sqref="AC13">
    <cfRule type="expression" dxfId="1239" priority="1238">
      <formula>$M13=#REF!</formula>
    </cfRule>
    <cfRule type="expression" dxfId="1238" priority="1239">
      <formula>$M13=#REF!</formula>
    </cfRule>
    <cfRule type="expression" dxfId="1237" priority="1240">
      <formula>$M13=#REF!</formula>
    </cfRule>
    <cfRule type="expression" dxfId="1236" priority="1241">
      <formula>$M13=#REF!</formula>
    </cfRule>
  </conditionalFormatting>
  <conditionalFormatting sqref="AC14">
    <cfRule type="expression" dxfId="1235" priority="1234">
      <formula>$M14=#REF!</formula>
    </cfRule>
    <cfRule type="expression" dxfId="1234" priority="1235">
      <formula>$M14=#REF!</formula>
    </cfRule>
    <cfRule type="expression" dxfId="1233" priority="1236">
      <formula>$M14=#REF!</formula>
    </cfRule>
    <cfRule type="expression" dxfId="1232" priority="1237">
      <formula>$M14=#REF!</formula>
    </cfRule>
  </conditionalFormatting>
  <conditionalFormatting sqref="AC19">
    <cfRule type="expression" dxfId="1231" priority="1230">
      <formula>$M19=#REF!</formula>
    </cfRule>
    <cfRule type="expression" dxfId="1230" priority="1231">
      <formula>$M19=#REF!</formula>
    </cfRule>
    <cfRule type="expression" dxfId="1229" priority="1232">
      <formula>$M19=#REF!</formula>
    </cfRule>
    <cfRule type="expression" dxfId="1228" priority="1233">
      <formula>$M19=#REF!</formula>
    </cfRule>
  </conditionalFormatting>
  <conditionalFormatting sqref="AC20">
    <cfRule type="expression" dxfId="1227" priority="1226">
      <formula>$M20=#REF!</formula>
    </cfRule>
    <cfRule type="expression" dxfId="1226" priority="1227">
      <formula>$M20=#REF!</formula>
    </cfRule>
    <cfRule type="expression" dxfId="1225" priority="1228">
      <formula>$M20=#REF!</formula>
    </cfRule>
    <cfRule type="expression" dxfId="1224" priority="1229">
      <formula>$M20=#REF!</formula>
    </cfRule>
  </conditionalFormatting>
  <conditionalFormatting sqref="AC22:AC23">
    <cfRule type="expression" dxfId="1223" priority="1222">
      <formula>$M22=#REF!</formula>
    </cfRule>
    <cfRule type="expression" dxfId="1222" priority="1223">
      <formula>$M22=#REF!</formula>
    </cfRule>
    <cfRule type="expression" dxfId="1221" priority="1224">
      <formula>$M22=#REF!</formula>
    </cfRule>
    <cfRule type="expression" dxfId="1220" priority="1225">
      <formula>$M22=#REF!</formula>
    </cfRule>
  </conditionalFormatting>
  <conditionalFormatting sqref="AC21">
    <cfRule type="expression" dxfId="1219" priority="1218">
      <formula>$M21=#REF!</formula>
    </cfRule>
    <cfRule type="expression" dxfId="1218" priority="1219">
      <formula>$M21=#REF!</formula>
    </cfRule>
    <cfRule type="expression" dxfId="1217" priority="1220">
      <formula>$M21=#REF!</formula>
    </cfRule>
    <cfRule type="expression" dxfId="1216" priority="1221">
      <formula>$M21=#REF!</formula>
    </cfRule>
  </conditionalFormatting>
  <conditionalFormatting sqref="AC168">
    <cfRule type="expression" dxfId="1215" priority="1214">
      <formula>$M168=#REF!</formula>
    </cfRule>
    <cfRule type="expression" dxfId="1214" priority="1215">
      <formula>$M168=#REF!</formula>
    </cfRule>
    <cfRule type="expression" dxfId="1213" priority="1216">
      <formula>$M168=#REF!</formula>
    </cfRule>
    <cfRule type="expression" dxfId="1212" priority="1217">
      <formula>$M168=#REF!</formula>
    </cfRule>
  </conditionalFormatting>
  <conditionalFormatting sqref="AC155">
    <cfRule type="expression" dxfId="1211" priority="1210">
      <formula>$M155=#REF!</formula>
    </cfRule>
    <cfRule type="expression" dxfId="1210" priority="1211">
      <formula>$M155=#REF!</formula>
    </cfRule>
    <cfRule type="expression" dxfId="1209" priority="1212">
      <formula>$M155=#REF!</formula>
    </cfRule>
    <cfRule type="expression" dxfId="1208" priority="1213">
      <formula>$M155=#REF!</formula>
    </cfRule>
  </conditionalFormatting>
  <conditionalFormatting sqref="AC24">
    <cfRule type="expression" dxfId="1207" priority="1206">
      <formula>$M24=#REF!</formula>
    </cfRule>
    <cfRule type="expression" dxfId="1206" priority="1207">
      <formula>$M24=#REF!</formula>
    </cfRule>
    <cfRule type="expression" dxfId="1205" priority="1208">
      <formula>$M24=#REF!</formula>
    </cfRule>
    <cfRule type="expression" dxfId="1204" priority="1209">
      <formula>$M24=#REF!</formula>
    </cfRule>
  </conditionalFormatting>
  <conditionalFormatting sqref="AB142">
    <cfRule type="expression" dxfId="1203" priority="1202">
      <formula>$M142=#REF!</formula>
    </cfRule>
    <cfRule type="expression" dxfId="1202" priority="1203">
      <formula>$M142=#REF!</formula>
    </cfRule>
    <cfRule type="expression" dxfId="1201" priority="1204">
      <formula>$M142=#REF!</formula>
    </cfRule>
    <cfRule type="expression" dxfId="1200" priority="1205">
      <formula>$M142=#REF!</formula>
    </cfRule>
  </conditionalFormatting>
  <conditionalFormatting sqref="AC142">
    <cfRule type="expression" dxfId="1199" priority="1198">
      <formula>$M142=#REF!</formula>
    </cfRule>
    <cfRule type="expression" dxfId="1198" priority="1199">
      <formula>$M142=#REF!</formula>
    </cfRule>
    <cfRule type="expression" dxfId="1197" priority="1200">
      <formula>$M142=#REF!</formula>
    </cfRule>
    <cfRule type="expression" dxfId="1196" priority="1201">
      <formula>$M142=#REF!</formula>
    </cfRule>
  </conditionalFormatting>
  <conditionalFormatting sqref="Q142 Q155 Q168 Q273:Q274 Q21:Q24 Q19">
    <cfRule type="cellIs" dxfId="1195" priority="1197" operator="equal">
      <formula>"Mut+ext"</formula>
    </cfRule>
  </conditionalFormatting>
  <conditionalFormatting sqref="Z13:Z14">
    <cfRule type="expression" dxfId="1194" priority="1193">
      <formula>$M13=#REF!</formula>
    </cfRule>
    <cfRule type="expression" dxfId="1193" priority="1194">
      <formula>$M13=#REF!</formula>
    </cfRule>
    <cfRule type="expression" dxfId="1192" priority="1195">
      <formula>$M13=#REF!</formula>
    </cfRule>
    <cfRule type="expression" dxfId="1191" priority="1196">
      <formula>$M13=#REF!</formula>
    </cfRule>
  </conditionalFormatting>
  <conditionalFormatting sqref="Z155 AC150:AD154">
    <cfRule type="expression" dxfId="1190" priority="1189">
      <formula>$M150=#REF!</formula>
    </cfRule>
    <cfRule type="expression" dxfId="1189" priority="1190">
      <formula>$M150=#REF!</formula>
    </cfRule>
    <cfRule type="expression" dxfId="1188" priority="1191">
      <formula>$M150=#REF!</formula>
    </cfRule>
    <cfRule type="expression" dxfId="1187" priority="1192">
      <formula>$M150=#REF!</formula>
    </cfRule>
  </conditionalFormatting>
  <conditionalFormatting sqref="Z168">
    <cfRule type="expression" dxfId="1186" priority="1185">
      <formula>$M168=#REF!</formula>
    </cfRule>
    <cfRule type="expression" dxfId="1185" priority="1186">
      <formula>$M168=#REF!</formula>
    </cfRule>
    <cfRule type="expression" dxfId="1184" priority="1187">
      <formula>$M168=#REF!</formula>
    </cfRule>
    <cfRule type="expression" dxfId="1183" priority="1188">
      <formula>$M168=#REF!</formula>
    </cfRule>
  </conditionalFormatting>
  <conditionalFormatting sqref="AA142">
    <cfRule type="expression" dxfId="1182" priority="1181">
      <formula>$M142=#REF!</formula>
    </cfRule>
    <cfRule type="expression" dxfId="1181" priority="1182">
      <formula>$M142=#REF!</formula>
    </cfRule>
    <cfRule type="expression" dxfId="1180" priority="1183">
      <formula>$M142=#REF!</formula>
    </cfRule>
    <cfRule type="expression" dxfId="1179" priority="1184">
      <formula>$M142=#REF!</formula>
    </cfRule>
  </conditionalFormatting>
  <conditionalFormatting sqref="Z273">
    <cfRule type="expression" dxfId="1178" priority="1177">
      <formula>$M273=#REF!</formula>
    </cfRule>
    <cfRule type="expression" dxfId="1177" priority="1178">
      <formula>$M273=#REF!</formula>
    </cfRule>
    <cfRule type="expression" dxfId="1176" priority="1179">
      <formula>$M273=#REF!</formula>
    </cfRule>
    <cfRule type="expression" dxfId="1175" priority="1180">
      <formula>$M273=#REF!</formula>
    </cfRule>
  </conditionalFormatting>
  <conditionalFormatting sqref="AB273">
    <cfRule type="expression" dxfId="1174" priority="1173">
      <formula>$M273=#REF!</formula>
    </cfRule>
    <cfRule type="expression" dxfId="1173" priority="1174">
      <formula>$M273=#REF!</formula>
    </cfRule>
    <cfRule type="expression" dxfId="1172" priority="1175">
      <formula>$M273=#REF!</formula>
    </cfRule>
    <cfRule type="expression" dxfId="1171" priority="1176">
      <formula>$M273=#REF!</formula>
    </cfRule>
  </conditionalFormatting>
  <conditionalFormatting sqref="AA273">
    <cfRule type="expression" dxfId="1170" priority="1169">
      <formula>$M273=#REF!</formula>
    </cfRule>
    <cfRule type="expression" dxfId="1169" priority="1170">
      <formula>$M273=#REF!</formula>
    </cfRule>
    <cfRule type="expression" dxfId="1168" priority="1171">
      <formula>$M273=#REF!</formula>
    </cfRule>
    <cfRule type="expression" dxfId="1167" priority="1172">
      <formula>$M273=#REF!</formula>
    </cfRule>
  </conditionalFormatting>
  <conditionalFormatting sqref="AD143:AD145">
    <cfRule type="expression" dxfId="1166" priority="1165">
      <formula>$M143=#REF!</formula>
    </cfRule>
    <cfRule type="expression" dxfId="1165" priority="1166">
      <formula>$M143=#REF!</formula>
    </cfRule>
    <cfRule type="expression" dxfId="1164" priority="1167">
      <formula>$M143=#REF!</formula>
    </cfRule>
    <cfRule type="expression" dxfId="1163" priority="1168">
      <formula>$M143=#REF!</formula>
    </cfRule>
  </conditionalFormatting>
  <conditionalFormatting sqref="AC143:AC145">
    <cfRule type="expression" dxfId="1162" priority="1161">
      <formula>$M143=#REF!</formula>
    </cfRule>
    <cfRule type="expression" dxfId="1161" priority="1162">
      <formula>$M143=#REF!</formula>
    </cfRule>
    <cfRule type="expression" dxfId="1160" priority="1163">
      <formula>$M143=#REF!</formula>
    </cfRule>
    <cfRule type="expression" dxfId="1159" priority="1164">
      <formula>$M143=#REF!</formula>
    </cfRule>
  </conditionalFormatting>
  <conditionalFormatting sqref="Q144:Q145 Q150:Q154">
    <cfRule type="cellIs" dxfId="1158" priority="1160" operator="equal">
      <formula>"Mut+ext"</formula>
    </cfRule>
  </conditionalFormatting>
  <conditionalFormatting sqref="Z143:Z145 Z150:Z154 AC162:AD167 Z162:Z167 AC177:AD180 Z177:Z180 AD32:AD36 Z32:Z36 AC203:AD206 Z203:Z206 AC216:AD219 Z216:Z219 AC190:AD193 Z190:Z193 AC229:AD232 Z229:Z232 AC241:AD245 Z241:Z245 AD46:AD49 Z58:Z62 AD71:AD75 AD98:AD101 Z122:Z127 AD135:AD140">
    <cfRule type="expression" dxfId="1157" priority="1156">
      <formula>$M32=#REF!</formula>
    </cfRule>
    <cfRule type="expression" dxfId="1156" priority="1157">
      <formula>$M32=#REF!</formula>
    </cfRule>
    <cfRule type="expression" dxfId="1155" priority="1158">
      <formula>$M32=#REF!</formula>
    </cfRule>
    <cfRule type="expression" dxfId="1154" priority="1159">
      <formula>$M32=#REF!</formula>
    </cfRule>
  </conditionalFormatting>
  <conditionalFormatting sqref="AD156:AD157">
    <cfRule type="expression" dxfId="1153" priority="1152">
      <formula>$M156=#REF!</formula>
    </cfRule>
    <cfRule type="expression" dxfId="1152" priority="1153">
      <formula>$M156=#REF!</formula>
    </cfRule>
    <cfRule type="expression" dxfId="1151" priority="1154">
      <formula>$M156=#REF!</formula>
    </cfRule>
    <cfRule type="expression" dxfId="1150" priority="1155">
      <formula>$M156=#REF!</formula>
    </cfRule>
  </conditionalFormatting>
  <conditionalFormatting sqref="AC156:AC157">
    <cfRule type="expression" dxfId="1149" priority="1148">
      <formula>$M156=#REF!</formula>
    </cfRule>
    <cfRule type="expression" dxfId="1148" priority="1149">
      <formula>$M156=#REF!</formula>
    </cfRule>
    <cfRule type="expression" dxfId="1147" priority="1150">
      <formula>$M156=#REF!</formula>
    </cfRule>
    <cfRule type="expression" dxfId="1146" priority="1151">
      <formula>$M156=#REF!</formula>
    </cfRule>
  </conditionalFormatting>
  <conditionalFormatting sqref="Q156:Q157 Q162:Q167">
    <cfRule type="cellIs" dxfId="1145" priority="1147" operator="equal">
      <formula>"Mut+ext"</formula>
    </cfRule>
  </conditionalFormatting>
  <conditionalFormatting sqref="Z156:Z157">
    <cfRule type="expression" dxfId="1144" priority="1143">
      <formula>$M156=#REF!</formula>
    </cfRule>
    <cfRule type="expression" dxfId="1143" priority="1144">
      <formula>$M156=#REF!</formula>
    </cfRule>
    <cfRule type="expression" dxfId="1142" priority="1145">
      <formula>$M156=#REF!</formula>
    </cfRule>
    <cfRule type="expression" dxfId="1141" priority="1146">
      <formula>$M156=#REF!</formula>
    </cfRule>
  </conditionalFormatting>
  <conditionalFormatting sqref="AD169:AD172">
    <cfRule type="expression" dxfId="1140" priority="1139">
      <formula>$M169=#REF!</formula>
    </cfRule>
    <cfRule type="expression" dxfId="1139" priority="1140">
      <formula>$M169=#REF!</formula>
    </cfRule>
    <cfRule type="expression" dxfId="1138" priority="1141">
      <formula>$M169=#REF!</formula>
    </cfRule>
    <cfRule type="expression" dxfId="1137" priority="1142">
      <formula>$M169=#REF!</formula>
    </cfRule>
  </conditionalFormatting>
  <conditionalFormatting sqref="AC169:AC172">
    <cfRule type="expression" dxfId="1136" priority="1135">
      <formula>$M169=#REF!</formula>
    </cfRule>
    <cfRule type="expression" dxfId="1135" priority="1136">
      <formula>$M169=#REF!</formula>
    </cfRule>
    <cfRule type="expression" dxfId="1134" priority="1137">
      <formula>$M169=#REF!</formula>
    </cfRule>
    <cfRule type="expression" dxfId="1133" priority="1138">
      <formula>$M169=#REF!</formula>
    </cfRule>
  </conditionalFormatting>
  <conditionalFormatting sqref="Q169:Q172 Q177:Q180">
    <cfRule type="cellIs" dxfId="1132" priority="1134" operator="equal">
      <formula>"Mut+ext"</formula>
    </cfRule>
  </conditionalFormatting>
  <conditionalFormatting sqref="Z169:Z172">
    <cfRule type="expression" dxfId="1131" priority="1130">
      <formula>$M169=#REF!</formula>
    </cfRule>
    <cfRule type="expression" dxfId="1130" priority="1131">
      <formula>$M169=#REF!</formula>
    </cfRule>
    <cfRule type="expression" dxfId="1129" priority="1132">
      <formula>$M169=#REF!</formula>
    </cfRule>
    <cfRule type="expression" dxfId="1128" priority="1133">
      <formula>$M169=#REF!</formula>
    </cfRule>
  </conditionalFormatting>
  <conditionalFormatting sqref="AD37">
    <cfRule type="expression" dxfId="1127" priority="1126">
      <formula>$M37=#REF!</formula>
    </cfRule>
    <cfRule type="expression" dxfId="1126" priority="1127">
      <formula>$M37=#REF!</formula>
    </cfRule>
    <cfRule type="expression" dxfId="1125" priority="1128">
      <formula>$M37=#REF!</formula>
    </cfRule>
    <cfRule type="expression" dxfId="1124" priority="1129">
      <formula>$M37=#REF!</formula>
    </cfRule>
  </conditionalFormatting>
  <conditionalFormatting sqref="AD25:AD27">
    <cfRule type="expression" dxfId="1123" priority="1122">
      <formula>$M25=#REF!</formula>
    </cfRule>
    <cfRule type="expression" dxfId="1122" priority="1123">
      <formula>$M25=#REF!</formula>
    </cfRule>
    <cfRule type="expression" dxfId="1121" priority="1124">
      <formula>$M25=#REF!</formula>
    </cfRule>
    <cfRule type="expression" dxfId="1120" priority="1125">
      <formula>$M25=#REF!</formula>
    </cfRule>
  </conditionalFormatting>
  <conditionalFormatting sqref="Z25">
    <cfRule type="expression" dxfId="1119" priority="1118">
      <formula>$M25=#REF!</formula>
    </cfRule>
    <cfRule type="expression" dxfId="1118" priority="1119">
      <formula>$M25=#REF!</formula>
    </cfRule>
    <cfRule type="expression" dxfId="1117" priority="1120">
      <formula>$M25=#REF!</formula>
    </cfRule>
    <cfRule type="expression" dxfId="1116" priority="1121">
      <formula>$M25=#REF!</formula>
    </cfRule>
  </conditionalFormatting>
  <conditionalFormatting sqref="Z37">
    <cfRule type="expression" dxfId="1115" priority="1114">
      <formula>$M37=#REF!</formula>
    </cfRule>
    <cfRule type="expression" dxfId="1114" priority="1115">
      <formula>$M37=#REF!</formula>
    </cfRule>
    <cfRule type="expression" dxfId="1113" priority="1116">
      <formula>$M37=#REF!</formula>
    </cfRule>
    <cfRule type="expression" dxfId="1112" priority="1117">
      <formula>$M37=#REF!</formula>
    </cfRule>
  </conditionalFormatting>
  <conditionalFormatting sqref="AC25">
    <cfRule type="expression" dxfId="1111" priority="1110">
      <formula>$M25=#REF!</formula>
    </cfRule>
    <cfRule type="expression" dxfId="1110" priority="1111">
      <formula>$M25=#REF!</formula>
    </cfRule>
    <cfRule type="expression" dxfId="1109" priority="1112">
      <formula>$M25=#REF!</formula>
    </cfRule>
    <cfRule type="expression" dxfId="1108" priority="1113">
      <formula>$M25=#REF!</formula>
    </cfRule>
  </conditionalFormatting>
  <conditionalFormatting sqref="AC26">
    <cfRule type="expression" dxfId="1107" priority="1106">
      <formula>$M26=#REF!</formula>
    </cfRule>
    <cfRule type="expression" dxfId="1106" priority="1107">
      <formula>$M26=#REF!</formula>
    </cfRule>
    <cfRule type="expression" dxfId="1105" priority="1108">
      <formula>$M26=#REF!</formula>
    </cfRule>
    <cfRule type="expression" dxfId="1104" priority="1109">
      <formula>$M26=#REF!</formula>
    </cfRule>
  </conditionalFormatting>
  <conditionalFormatting sqref="AC27">
    <cfRule type="expression" dxfId="1103" priority="1102">
      <formula>$M27=#REF!</formula>
    </cfRule>
    <cfRule type="expression" dxfId="1102" priority="1103">
      <formula>$M27=#REF!</formula>
    </cfRule>
    <cfRule type="expression" dxfId="1101" priority="1104">
      <formula>$M27=#REF!</formula>
    </cfRule>
    <cfRule type="expression" dxfId="1100" priority="1105">
      <formula>$M27=#REF!</formula>
    </cfRule>
  </conditionalFormatting>
  <conditionalFormatting sqref="AC32">
    <cfRule type="expression" dxfId="1099" priority="1098">
      <formula>$M32=#REF!</formula>
    </cfRule>
    <cfRule type="expression" dxfId="1098" priority="1099">
      <formula>$M32=#REF!</formula>
    </cfRule>
    <cfRule type="expression" dxfId="1097" priority="1100">
      <formula>$M32=#REF!</formula>
    </cfRule>
    <cfRule type="expression" dxfId="1096" priority="1101">
      <formula>$M32=#REF!</formula>
    </cfRule>
  </conditionalFormatting>
  <conditionalFormatting sqref="AC33">
    <cfRule type="expression" dxfId="1095" priority="1094">
      <formula>$M33=#REF!</formula>
    </cfRule>
    <cfRule type="expression" dxfId="1094" priority="1095">
      <formula>$M33=#REF!</formula>
    </cfRule>
    <cfRule type="expression" dxfId="1093" priority="1096">
      <formula>$M33=#REF!</formula>
    </cfRule>
    <cfRule type="expression" dxfId="1092" priority="1097">
      <formula>$M33=#REF!</formula>
    </cfRule>
  </conditionalFormatting>
  <conditionalFormatting sqref="AC35:AC36">
    <cfRule type="expression" dxfId="1091" priority="1090">
      <formula>$M35=#REF!</formula>
    </cfRule>
    <cfRule type="expression" dxfId="1090" priority="1091">
      <formula>$M35=#REF!</formula>
    </cfRule>
    <cfRule type="expression" dxfId="1089" priority="1092">
      <formula>$M35=#REF!</formula>
    </cfRule>
    <cfRule type="expression" dxfId="1088" priority="1093">
      <formula>$M35=#REF!</formula>
    </cfRule>
  </conditionalFormatting>
  <conditionalFormatting sqref="AC34">
    <cfRule type="expression" dxfId="1087" priority="1086">
      <formula>$M34=#REF!</formula>
    </cfRule>
    <cfRule type="expression" dxfId="1086" priority="1087">
      <formula>$M34=#REF!</formula>
    </cfRule>
    <cfRule type="expression" dxfId="1085" priority="1088">
      <formula>$M34=#REF!</formula>
    </cfRule>
    <cfRule type="expression" dxfId="1084" priority="1089">
      <formula>$M34=#REF!</formula>
    </cfRule>
  </conditionalFormatting>
  <conditionalFormatting sqref="AC37">
    <cfRule type="expression" dxfId="1083" priority="1082">
      <formula>$M37=#REF!</formula>
    </cfRule>
    <cfRule type="expression" dxfId="1082" priority="1083">
      <formula>$M37=#REF!</formula>
    </cfRule>
    <cfRule type="expression" dxfId="1081" priority="1084">
      <formula>$M37=#REF!</formula>
    </cfRule>
    <cfRule type="expression" dxfId="1080" priority="1085">
      <formula>$M37=#REF!</formula>
    </cfRule>
  </conditionalFormatting>
  <conditionalFormatting sqref="Q33:Q37">
    <cfRule type="cellIs" dxfId="1079" priority="1081" operator="equal">
      <formula>"Mut+ext"</formula>
    </cfRule>
  </conditionalFormatting>
  <conditionalFormatting sqref="Z26:Z27">
    <cfRule type="expression" dxfId="1078" priority="1077">
      <formula>$M26=#REF!</formula>
    </cfRule>
    <cfRule type="expression" dxfId="1077" priority="1078">
      <formula>$M26=#REF!</formula>
    </cfRule>
    <cfRule type="expression" dxfId="1076" priority="1079">
      <formula>$M26=#REF!</formula>
    </cfRule>
    <cfRule type="expression" dxfId="1075" priority="1080">
      <formula>$M26=#REF!</formula>
    </cfRule>
  </conditionalFormatting>
  <conditionalFormatting sqref="AD181">
    <cfRule type="expression" dxfId="1074" priority="1073">
      <formula>$M181=#REF!</formula>
    </cfRule>
    <cfRule type="expression" dxfId="1073" priority="1074">
      <formula>$M181=#REF!</formula>
    </cfRule>
    <cfRule type="expression" dxfId="1072" priority="1075">
      <formula>$M181=#REF!</formula>
    </cfRule>
    <cfRule type="expression" dxfId="1071" priority="1076">
      <formula>$M181=#REF!</formula>
    </cfRule>
  </conditionalFormatting>
  <conditionalFormatting sqref="AC181">
    <cfRule type="expression" dxfId="1070" priority="1069">
      <formula>$M181=#REF!</formula>
    </cfRule>
    <cfRule type="expression" dxfId="1069" priority="1070">
      <formula>$M181=#REF!</formula>
    </cfRule>
    <cfRule type="expression" dxfId="1068" priority="1071">
      <formula>$M181=#REF!</formula>
    </cfRule>
    <cfRule type="expression" dxfId="1067" priority="1072">
      <formula>$M181=#REF!</formula>
    </cfRule>
  </conditionalFormatting>
  <conditionalFormatting sqref="Q181">
    <cfRule type="cellIs" dxfId="1066" priority="1068" operator="equal">
      <formula>"Mut+ext"</formula>
    </cfRule>
  </conditionalFormatting>
  <conditionalFormatting sqref="Z181">
    <cfRule type="expression" dxfId="1065" priority="1064">
      <formula>$M181=#REF!</formula>
    </cfRule>
    <cfRule type="expression" dxfId="1064" priority="1065">
      <formula>$M181=#REF!</formula>
    </cfRule>
    <cfRule type="expression" dxfId="1063" priority="1066">
      <formula>$M181=#REF!</formula>
    </cfRule>
    <cfRule type="expression" dxfId="1062" priority="1067">
      <formula>$M181=#REF!</formula>
    </cfRule>
  </conditionalFormatting>
  <conditionalFormatting sqref="AD196:AD198">
    <cfRule type="expression" dxfId="1061" priority="1060">
      <formula>$M196=#REF!</formula>
    </cfRule>
    <cfRule type="expression" dxfId="1060" priority="1061">
      <formula>$M196=#REF!</formula>
    </cfRule>
    <cfRule type="expression" dxfId="1059" priority="1062">
      <formula>$M196=#REF!</formula>
    </cfRule>
    <cfRule type="expression" dxfId="1058" priority="1063">
      <formula>$M196=#REF!</formula>
    </cfRule>
  </conditionalFormatting>
  <conditionalFormatting sqref="AC196:AC198">
    <cfRule type="expression" dxfId="1057" priority="1056">
      <formula>$M196=#REF!</formula>
    </cfRule>
    <cfRule type="expression" dxfId="1056" priority="1057">
      <formula>$M196=#REF!</formula>
    </cfRule>
    <cfRule type="expression" dxfId="1055" priority="1058">
      <formula>$M196=#REF!</formula>
    </cfRule>
    <cfRule type="expression" dxfId="1054" priority="1059">
      <formula>$M196=#REF!</formula>
    </cfRule>
  </conditionalFormatting>
  <conditionalFormatting sqref="Q196:Q198 Q203:Q206">
    <cfRule type="cellIs" dxfId="1053" priority="1055" operator="equal">
      <formula>"Mut+ext"</formula>
    </cfRule>
  </conditionalFormatting>
  <conditionalFormatting sqref="Z196:Z198">
    <cfRule type="expression" dxfId="1052" priority="1051">
      <formula>$M196=#REF!</formula>
    </cfRule>
    <cfRule type="expression" dxfId="1051" priority="1052">
      <formula>$M196=#REF!</formula>
    </cfRule>
    <cfRule type="expression" dxfId="1050" priority="1053">
      <formula>$M196=#REF!</formula>
    </cfRule>
    <cfRule type="expression" dxfId="1049" priority="1054">
      <formula>$M196=#REF!</formula>
    </cfRule>
  </conditionalFormatting>
  <conditionalFormatting sqref="AD207">
    <cfRule type="expression" dxfId="1048" priority="1047">
      <formula>$M207=#REF!</formula>
    </cfRule>
    <cfRule type="expression" dxfId="1047" priority="1048">
      <formula>$M207=#REF!</formula>
    </cfRule>
    <cfRule type="expression" dxfId="1046" priority="1049">
      <formula>$M207=#REF!</formula>
    </cfRule>
    <cfRule type="expression" dxfId="1045" priority="1050">
      <formula>$M207=#REF!</formula>
    </cfRule>
  </conditionalFormatting>
  <conditionalFormatting sqref="AC207">
    <cfRule type="expression" dxfId="1044" priority="1043">
      <formula>$M207=#REF!</formula>
    </cfRule>
    <cfRule type="expression" dxfId="1043" priority="1044">
      <formula>$M207=#REF!</formula>
    </cfRule>
    <cfRule type="expression" dxfId="1042" priority="1045">
      <formula>$M207=#REF!</formula>
    </cfRule>
    <cfRule type="expression" dxfId="1041" priority="1046">
      <formula>$M207=#REF!</formula>
    </cfRule>
  </conditionalFormatting>
  <conditionalFormatting sqref="Q207">
    <cfRule type="cellIs" dxfId="1040" priority="1042" operator="equal">
      <formula>"Mut+ext"</formula>
    </cfRule>
  </conditionalFormatting>
  <conditionalFormatting sqref="Z207">
    <cfRule type="expression" dxfId="1039" priority="1038">
      <formula>$M207=#REF!</formula>
    </cfRule>
    <cfRule type="expression" dxfId="1038" priority="1039">
      <formula>$M207=#REF!</formula>
    </cfRule>
    <cfRule type="expression" dxfId="1037" priority="1040">
      <formula>$M207=#REF!</formula>
    </cfRule>
    <cfRule type="expression" dxfId="1036" priority="1041">
      <formula>$M207=#REF!</formula>
    </cfRule>
  </conditionalFormatting>
  <conditionalFormatting sqref="AD195">
    <cfRule type="expression" dxfId="1035" priority="1034">
      <formula>$M195=#REF!</formula>
    </cfRule>
    <cfRule type="expression" dxfId="1034" priority="1035">
      <formula>$M195=#REF!</formula>
    </cfRule>
    <cfRule type="expression" dxfId="1033" priority="1036">
      <formula>$M195=#REF!</formula>
    </cfRule>
    <cfRule type="expression" dxfId="1032" priority="1037">
      <formula>$M195=#REF!</formula>
    </cfRule>
  </conditionalFormatting>
  <conditionalFormatting sqref="AC195">
    <cfRule type="expression" dxfId="1031" priority="1030">
      <formula>$M195=#REF!</formula>
    </cfRule>
    <cfRule type="expression" dxfId="1030" priority="1031">
      <formula>$M195=#REF!</formula>
    </cfRule>
    <cfRule type="expression" dxfId="1029" priority="1032">
      <formula>$M195=#REF!</formula>
    </cfRule>
    <cfRule type="expression" dxfId="1028" priority="1033">
      <formula>$M195=#REF!</formula>
    </cfRule>
  </conditionalFormatting>
  <conditionalFormatting sqref="Q195">
    <cfRule type="cellIs" dxfId="1027" priority="1029" operator="equal">
      <formula>"Mut+ext"</formula>
    </cfRule>
  </conditionalFormatting>
  <conditionalFormatting sqref="Z195">
    <cfRule type="expression" dxfId="1026" priority="1025">
      <formula>$M195=#REF!</formula>
    </cfRule>
    <cfRule type="expression" dxfId="1025" priority="1026">
      <formula>$M195=#REF!</formula>
    </cfRule>
    <cfRule type="expression" dxfId="1024" priority="1027">
      <formula>$M195=#REF!</formula>
    </cfRule>
    <cfRule type="expression" dxfId="1023" priority="1028">
      <formula>$M195=#REF!</formula>
    </cfRule>
  </conditionalFormatting>
  <conditionalFormatting sqref="AD208:AD211">
    <cfRule type="expression" dxfId="1022" priority="1021">
      <formula>$M208=#REF!</formula>
    </cfRule>
    <cfRule type="expression" dxfId="1021" priority="1022">
      <formula>$M208=#REF!</formula>
    </cfRule>
    <cfRule type="expression" dxfId="1020" priority="1023">
      <formula>$M208=#REF!</formula>
    </cfRule>
    <cfRule type="expression" dxfId="1019" priority="1024">
      <formula>$M208=#REF!</formula>
    </cfRule>
  </conditionalFormatting>
  <conditionalFormatting sqref="AC208:AC211">
    <cfRule type="expression" dxfId="1018" priority="1017">
      <formula>$M208=#REF!</formula>
    </cfRule>
    <cfRule type="expression" dxfId="1017" priority="1018">
      <formula>$M208=#REF!</formula>
    </cfRule>
    <cfRule type="expression" dxfId="1016" priority="1019">
      <formula>$M208=#REF!</formula>
    </cfRule>
    <cfRule type="expression" dxfId="1015" priority="1020">
      <formula>$M208=#REF!</formula>
    </cfRule>
  </conditionalFormatting>
  <conditionalFormatting sqref="Q208:Q211 Q216:Q219">
    <cfRule type="cellIs" dxfId="1014" priority="1016" operator="equal">
      <formula>"Mut+ext"</formula>
    </cfRule>
  </conditionalFormatting>
  <conditionalFormatting sqref="Z208:Z211">
    <cfRule type="expression" dxfId="1013" priority="1012">
      <formula>$M208=#REF!</formula>
    </cfRule>
    <cfRule type="expression" dxfId="1012" priority="1013">
      <formula>$M208=#REF!</formula>
    </cfRule>
    <cfRule type="expression" dxfId="1011" priority="1014">
      <formula>$M208=#REF!</formula>
    </cfRule>
    <cfRule type="expression" dxfId="1010" priority="1015">
      <formula>$M208=#REF!</formula>
    </cfRule>
  </conditionalFormatting>
  <conditionalFormatting sqref="AD220">
    <cfRule type="expression" dxfId="1009" priority="1008">
      <formula>$M220=#REF!</formula>
    </cfRule>
    <cfRule type="expression" dxfId="1008" priority="1009">
      <formula>$M220=#REF!</formula>
    </cfRule>
    <cfRule type="expression" dxfId="1007" priority="1010">
      <formula>$M220=#REF!</formula>
    </cfRule>
    <cfRule type="expression" dxfId="1006" priority="1011">
      <formula>$M220=#REF!</formula>
    </cfRule>
  </conditionalFormatting>
  <conditionalFormatting sqref="AC220">
    <cfRule type="expression" dxfId="1005" priority="1004">
      <formula>$M220=#REF!</formula>
    </cfRule>
    <cfRule type="expression" dxfId="1004" priority="1005">
      <formula>$M220=#REF!</formula>
    </cfRule>
    <cfRule type="expression" dxfId="1003" priority="1006">
      <formula>$M220=#REF!</formula>
    </cfRule>
    <cfRule type="expression" dxfId="1002" priority="1007">
      <formula>$M220=#REF!</formula>
    </cfRule>
  </conditionalFormatting>
  <conditionalFormatting sqref="Q220">
    <cfRule type="cellIs" dxfId="1001" priority="1003" operator="equal">
      <formula>"Mut+ext"</formula>
    </cfRule>
  </conditionalFormatting>
  <conditionalFormatting sqref="Z220">
    <cfRule type="expression" dxfId="1000" priority="999">
      <formula>$M220=#REF!</formula>
    </cfRule>
    <cfRule type="expression" dxfId="999" priority="1000">
      <formula>$M220=#REF!</formula>
    </cfRule>
    <cfRule type="expression" dxfId="998" priority="1001">
      <formula>$M220=#REF!</formula>
    </cfRule>
    <cfRule type="expression" dxfId="997" priority="1002">
      <formula>$M220=#REF!</formula>
    </cfRule>
  </conditionalFormatting>
  <conditionalFormatting sqref="AD183:AD185">
    <cfRule type="expression" dxfId="996" priority="995">
      <formula>$M183=#REF!</formula>
    </cfRule>
    <cfRule type="expression" dxfId="995" priority="996">
      <formula>$M183=#REF!</formula>
    </cfRule>
    <cfRule type="expression" dxfId="994" priority="997">
      <formula>$M183=#REF!</formula>
    </cfRule>
    <cfRule type="expression" dxfId="993" priority="998">
      <formula>$M183=#REF!</formula>
    </cfRule>
  </conditionalFormatting>
  <conditionalFormatting sqref="AC183:AC185">
    <cfRule type="expression" dxfId="992" priority="991">
      <formula>$M183=#REF!</formula>
    </cfRule>
    <cfRule type="expression" dxfId="991" priority="992">
      <formula>$M183=#REF!</formula>
    </cfRule>
    <cfRule type="expression" dxfId="990" priority="993">
      <formula>$M183=#REF!</formula>
    </cfRule>
    <cfRule type="expression" dxfId="989" priority="994">
      <formula>$M183=#REF!</formula>
    </cfRule>
  </conditionalFormatting>
  <conditionalFormatting sqref="Q183:Q185 Q190:Q193">
    <cfRule type="cellIs" dxfId="988" priority="990" operator="equal">
      <formula>"Mut+ext"</formula>
    </cfRule>
  </conditionalFormatting>
  <conditionalFormatting sqref="Z183:Z185">
    <cfRule type="expression" dxfId="987" priority="986">
      <formula>$M183=#REF!</formula>
    </cfRule>
    <cfRule type="expression" dxfId="986" priority="987">
      <formula>$M183=#REF!</formula>
    </cfRule>
    <cfRule type="expression" dxfId="985" priority="988">
      <formula>$M183=#REF!</formula>
    </cfRule>
    <cfRule type="expression" dxfId="984" priority="989">
      <formula>$M183=#REF!</formula>
    </cfRule>
  </conditionalFormatting>
  <conditionalFormatting sqref="AD194">
    <cfRule type="expression" dxfId="983" priority="982">
      <formula>$M194=#REF!</formula>
    </cfRule>
    <cfRule type="expression" dxfId="982" priority="983">
      <formula>$M194=#REF!</formula>
    </cfRule>
    <cfRule type="expression" dxfId="981" priority="984">
      <formula>$M194=#REF!</formula>
    </cfRule>
    <cfRule type="expression" dxfId="980" priority="985">
      <formula>$M194=#REF!</formula>
    </cfRule>
  </conditionalFormatting>
  <conditionalFormatting sqref="AC194">
    <cfRule type="expression" dxfId="979" priority="978">
      <formula>$M194=#REF!</formula>
    </cfRule>
    <cfRule type="expression" dxfId="978" priority="979">
      <formula>$M194=#REF!</formula>
    </cfRule>
    <cfRule type="expression" dxfId="977" priority="980">
      <formula>$M194=#REF!</formula>
    </cfRule>
    <cfRule type="expression" dxfId="976" priority="981">
      <formula>$M194=#REF!</formula>
    </cfRule>
  </conditionalFormatting>
  <conditionalFormatting sqref="Q194">
    <cfRule type="cellIs" dxfId="975" priority="977" operator="equal">
      <formula>"Mut+ext"</formula>
    </cfRule>
  </conditionalFormatting>
  <conditionalFormatting sqref="Z194">
    <cfRule type="expression" dxfId="974" priority="973">
      <formula>$M194=#REF!</formula>
    </cfRule>
    <cfRule type="expression" dxfId="973" priority="974">
      <formula>$M194=#REF!</formula>
    </cfRule>
    <cfRule type="expression" dxfId="972" priority="975">
      <formula>$M194=#REF!</formula>
    </cfRule>
    <cfRule type="expression" dxfId="971" priority="976">
      <formula>$M194=#REF!</formula>
    </cfRule>
  </conditionalFormatting>
  <conditionalFormatting sqref="AD182">
    <cfRule type="expression" dxfId="970" priority="969">
      <formula>$M182=#REF!</formula>
    </cfRule>
    <cfRule type="expression" dxfId="969" priority="970">
      <formula>$M182=#REF!</formula>
    </cfRule>
    <cfRule type="expression" dxfId="968" priority="971">
      <formula>$M182=#REF!</formula>
    </cfRule>
    <cfRule type="expression" dxfId="967" priority="972">
      <formula>$M182=#REF!</formula>
    </cfRule>
  </conditionalFormatting>
  <conditionalFormatting sqref="AC182">
    <cfRule type="expression" dxfId="966" priority="965">
      <formula>$M182=#REF!</formula>
    </cfRule>
    <cfRule type="expression" dxfId="965" priority="966">
      <formula>$M182=#REF!</formula>
    </cfRule>
    <cfRule type="expression" dxfId="964" priority="967">
      <formula>$M182=#REF!</formula>
    </cfRule>
    <cfRule type="expression" dxfId="963" priority="968">
      <formula>$M182=#REF!</formula>
    </cfRule>
  </conditionalFormatting>
  <conditionalFormatting sqref="Q182">
    <cfRule type="cellIs" dxfId="962" priority="964" operator="equal">
      <formula>"Mut+ext"</formula>
    </cfRule>
  </conditionalFormatting>
  <conditionalFormatting sqref="Z182">
    <cfRule type="expression" dxfId="961" priority="960">
      <formula>$M182=#REF!</formula>
    </cfRule>
    <cfRule type="expression" dxfId="960" priority="961">
      <formula>$M182=#REF!</formula>
    </cfRule>
    <cfRule type="expression" dxfId="959" priority="962">
      <formula>$M182=#REF!</formula>
    </cfRule>
    <cfRule type="expression" dxfId="958" priority="963">
      <formula>$M182=#REF!</formula>
    </cfRule>
  </conditionalFormatting>
  <conditionalFormatting sqref="AD222:AD224">
    <cfRule type="expression" dxfId="957" priority="956">
      <formula>$M222=#REF!</formula>
    </cfRule>
    <cfRule type="expression" dxfId="956" priority="957">
      <formula>$M222=#REF!</formula>
    </cfRule>
    <cfRule type="expression" dxfId="955" priority="958">
      <formula>$M222=#REF!</formula>
    </cfRule>
    <cfRule type="expression" dxfId="954" priority="959">
      <formula>$M222=#REF!</formula>
    </cfRule>
  </conditionalFormatting>
  <conditionalFormatting sqref="AC222:AC224">
    <cfRule type="expression" dxfId="953" priority="952">
      <formula>$M222=#REF!</formula>
    </cfRule>
    <cfRule type="expression" dxfId="952" priority="953">
      <formula>$M222=#REF!</formula>
    </cfRule>
    <cfRule type="expression" dxfId="951" priority="954">
      <formula>$M222=#REF!</formula>
    </cfRule>
    <cfRule type="expression" dxfId="950" priority="955">
      <formula>$M222=#REF!</formula>
    </cfRule>
  </conditionalFormatting>
  <conditionalFormatting sqref="Q222:Q224 Q229:Q232">
    <cfRule type="cellIs" dxfId="949" priority="951" operator="equal">
      <formula>"Mut+ext"</formula>
    </cfRule>
  </conditionalFormatting>
  <conditionalFormatting sqref="Z222:Z224">
    <cfRule type="expression" dxfId="948" priority="947">
      <formula>$M222=#REF!</formula>
    </cfRule>
    <cfRule type="expression" dxfId="947" priority="948">
      <formula>$M222=#REF!</formula>
    </cfRule>
    <cfRule type="expression" dxfId="946" priority="949">
      <formula>$M222=#REF!</formula>
    </cfRule>
    <cfRule type="expression" dxfId="945" priority="950">
      <formula>$M222=#REF!</formula>
    </cfRule>
  </conditionalFormatting>
  <conditionalFormatting sqref="AD233">
    <cfRule type="expression" dxfId="944" priority="943">
      <formula>$M233=#REF!</formula>
    </cfRule>
    <cfRule type="expression" dxfId="943" priority="944">
      <formula>$M233=#REF!</formula>
    </cfRule>
    <cfRule type="expression" dxfId="942" priority="945">
      <formula>$M233=#REF!</formula>
    </cfRule>
    <cfRule type="expression" dxfId="941" priority="946">
      <formula>$M233=#REF!</formula>
    </cfRule>
  </conditionalFormatting>
  <conditionalFormatting sqref="AC233">
    <cfRule type="expression" dxfId="940" priority="939">
      <formula>$M233=#REF!</formula>
    </cfRule>
    <cfRule type="expression" dxfId="939" priority="940">
      <formula>$M233=#REF!</formula>
    </cfRule>
    <cfRule type="expression" dxfId="938" priority="941">
      <formula>$M233=#REF!</formula>
    </cfRule>
    <cfRule type="expression" dxfId="937" priority="942">
      <formula>$M233=#REF!</formula>
    </cfRule>
  </conditionalFormatting>
  <conditionalFormatting sqref="Q233">
    <cfRule type="cellIs" dxfId="936" priority="938" operator="equal">
      <formula>"Mut+ext"</formula>
    </cfRule>
  </conditionalFormatting>
  <conditionalFormatting sqref="Z233">
    <cfRule type="expression" dxfId="935" priority="934">
      <formula>$M233=#REF!</formula>
    </cfRule>
    <cfRule type="expression" dxfId="934" priority="935">
      <formula>$M233=#REF!</formula>
    </cfRule>
    <cfRule type="expression" dxfId="933" priority="936">
      <formula>$M233=#REF!</formula>
    </cfRule>
    <cfRule type="expression" dxfId="932" priority="937">
      <formula>$M233=#REF!</formula>
    </cfRule>
  </conditionalFormatting>
  <conditionalFormatting sqref="AD221">
    <cfRule type="expression" dxfId="931" priority="930">
      <formula>$M221=#REF!</formula>
    </cfRule>
    <cfRule type="expression" dxfId="930" priority="931">
      <formula>$M221=#REF!</formula>
    </cfRule>
    <cfRule type="expression" dxfId="929" priority="932">
      <formula>$M221=#REF!</formula>
    </cfRule>
    <cfRule type="expression" dxfId="928" priority="933">
      <formula>$M221=#REF!</formula>
    </cfRule>
  </conditionalFormatting>
  <conditionalFormatting sqref="AC221">
    <cfRule type="expression" dxfId="927" priority="926">
      <formula>$M221=#REF!</formula>
    </cfRule>
    <cfRule type="expression" dxfId="926" priority="927">
      <formula>$M221=#REF!</formula>
    </cfRule>
    <cfRule type="expression" dxfId="925" priority="928">
      <formula>$M221=#REF!</formula>
    </cfRule>
    <cfRule type="expression" dxfId="924" priority="929">
      <formula>$M221=#REF!</formula>
    </cfRule>
  </conditionalFormatting>
  <conditionalFormatting sqref="Q221">
    <cfRule type="cellIs" dxfId="923" priority="925" operator="equal">
      <formula>"Mut+ext"</formula>
    </cfRule>
  </conditionalFormatting>
  <conditionalFormatting sqref="Z221">
    <cfRule type="expression" dxfId="922" priority="921">
      <formula>$M221=#REF!</formula>
    </cfRule>
    <cfRule type="expression" dxfId="921" priority="922">
      <formula>$M221=#REF!</formula>
    </cfRule>
    <cfRule type="expression" dxfId="920" priority="923">
      <formula>$M221=#REF!</formula>
    </cfRule>
    <cfRule type="expression" dxfId="919" priority="924">
      <formula>$M221=#REF!</formula>
    </cfRule>
  </conditionalFormatting>
  <conditionalFormatting sqref="AD235:AD236">
    <cfRule type="expression" dxfId="918" priority="917">
      <formula>$M235=#REF!</formula>
    </cfRule>
    <cfRule type="expression" dxfId="917" priority="918">
      <formula>$M235=#REF!</formula>
    </cfRule>
    <cfRule type="expression" dxfId="916" priority="919">
      <formula>$M235=#REF!</formula>
    </cfRule>
    <cfRule type="expression" dxfId="915" priority="920">
      <formula>$M235=#REF!</formula>
    </cfRule>
  </conditionalFormatting>
  <conditionalFormatting sqref="AC235:AC236">
    <cfRule type="expression" dxfId="914" priority="913">
      <formula>$M235=#REF!</formula>
    </cfRule>
    <cfRule type="expression" dxfId="913" priority="914">
      <formula>$M235=#REF!</formula>
    </cfRule>
    <cfRule type="expression" dxfId="912" priority="915">
      <formula>$M235=#REF!</formula>
    </cfRule>
    <cfRule type="expression" dxfId="911" priority="916">
      <formula>$M235=#REF!</formula>
    </cfRule>
  </conditionalFormatting>
  <conditionalFormatting sqref="Q235:Q236 Q241:Q245">
    <cfRule type="cellIs" dxfId="910" priority="912" operator="equal">
      <formula>"Mut+ext"</formula>
    </cfRule>
  </conditionalFormatting>
  <conditionalFormatting sqref="Z235:Z236">
    <cfRule type="expression" dxfId="909" priority="908">
      <formula>$M235=#REF!</formula>
    </cfRule>
    <cfRule type="expression" dxfId="908" priority="909">
      <formula>$M235=#REF!</formula>
    </cfRule>
    <cfRule type="expression" dxfId="907" priority="910">
      <formula>$M235=#REF!</formula>
    </cfRule>
    <cfRule type="expression" dxfId="906" priority="911">
      <formula>$M235=#REF!</formula>
    </cfRule>
  </conditionalFormatting>
  <conditionalFormatting sqref="AD246">
    <cfRule type="expression" dxfId="905" priority="904">
      <formula>$M246=#REF!</formula>
    </cfRule>
    <cfRule type="expression" dxfId="904" priority="905">
      <formula>$M246=#REF!</formula>
    </cfRule>
    <cfRule type="expression" dxfId="903" priority="906">
      <formula>$M246=#REF!</formula>
    </cfRule>
    <cfRule type="expression" dxfId="902" priority="907">
      <formula>$M246=#REF!</formula>
    </cfRule>
  </conditionalFormatting>
  <conditionalFormatting sqref="AC246">
    <cfRule type="expression" dxfId="901" priority="900">
      <formula>$M246=#REF!</formula>
    </cfRule>
    <cfRule type="expression" dxfId="900" priority="901">
      <formula>$M246=#REF!</formula>
    </cfRule>
    <cfRule type="expression" dxfId="899" priority="902">
      <formula>$M246=#REF!</formula>
    </cfRule>
    <cfRule type="expression" dxfId="898" priority="903">
      <formula>$M246=#REF!</formula>
    </cfRule>
  </conditionalFormatting>
  <conditionalFormatting sqref="Q246">
    <cfRule type="cellIs" dxfId="897" priority="899" operator="equal">
      <formula>"Mut+ext"</formula>
    </cfRule>
  </conditionalFormatting>
  <conditionalFormatting sqref="Z246">
    <cfRule type="expression" dxfId="896" priority="895">
      <formula>$M246=#REF!</formula>
    </cfRule>
    <cfRule type="expression" dxfId="895" priority="896">
      <formula>$M246=#REF!</formula>
    </cfRule>
    <cfRule type="expression" dxfId="894" priority="897">
      <formula>$M246=#REF!</formula>
    </cfRule>
    <cfRule type="expression" dxfId="893" priority="898">
      <formula>$M246=#REF!</formula>
    </cfRule>
  </conditionalFormatting>
  <conditionalFormatting sqref="AD234">
    <cfRule type="expression" dxfId="892" priority="891">
      <formula>$M234=#REF!</formula>
    </cfRule>
    <cfRule type="expression" dxfId="891" priority="892">
      <formula>$M234=#REF!</formula>
    </cfRule>
    <cfRule type="expression" dxfId="890" priority="893">
      <formula>$M234=#REF!</formula>
    </cfRule>
    <cfRule type="expression" dxfId="889" priority="894">
      <formula>$M234=#REF!</formula>
    </cfRule>
  </conditionalFormatting>
  <conditionalFormatting sqref="AC234">
    <cfRule type="expression" dxfId="888" priority="887">
      <formula>$M234=#REF!</formula>
    </cfRule>
    <cfRule type="expression" dxfId="887" priority="888">
      <formula>$M234=#REF!</formula>
    </cfRule>
    <cfRule type="expression" dxfId="886" priority="889">
      <formula>$M234=#REF!</formula>
    </cfRule>
    <cfRule type="expression" dxfId="885" priority="890">
      <formula>$M234=#REF!</formula>
    </cfRule>
  </conditionalFormatting>
  <conditionalFormatting sqref="Q234">
    <cfRule type="cellIs" dxfId="884" priority="886" operator="equal">
      <formula>"Mut+ext"</formula>
    </cfRule>
  </conditionalFormatting>
  <conditionalFormatting sqref="Z234">
    <cfRule type="expression" dxfId="883" priority="882">
      <formula>$M234=#REF!</formula>
    </cfRule>
    <cfRule type="expression" dxfId="882" priority="883">
      <formula>$M234=#REF!</formula>
    </cfRule>
    <cfRule type="expression" dxfId="881" priority="884">
      <formula>$M234=#REF!</formula>
    </cfRule>
    <cfRule type="expression" dxfId="880" priority="885">
      <formula>$M234=#REF!</formula>
    </cfRule>
  </conditionalFormatting>
  <conditionalFormatting sqref="AD50">
    <cfRule type="expression" dxfId="879" priority="878">
      <formula>$M50=#REF!</formula>
    </cfRule>
    <cfRule type="expression" dxfId="878" priority="879">
      <formula>$M50=#REF!</formula>
    </cfRule>
    <cfRule type="expression" dxfId="877" priority="880">
      <formula>$M50=#REF!</formula>
    </cfRule>
    <cfRule type="expression" dxfId="876" priority="881">
      <formula>$M50=#REF!</formula>
    </cfRule>
  </conditionalFormatting>
  <conditionalFormatting sqref="AD38:AD41">
    <cfRule type="expression" dxfId="875" priority="874">
      <formula>$M38=#REF!</formula>
    </cfRule>
    <cfRule type="expression" dxfId="874" priority="875">
      <formula>$M38=#REF!</formula>
    </cfRule>
    <cfRule type="expression" dxfId="873" priority="876">
      <formula>$M38=#REF!</formula>
    </cfRule>
    <cfRule type="expression" dxfId="872" priority="877">
      <formula>$M38=#REF!</formula>
    </cfRule>
  </conditionalFormatting>
  <conditionalFormatting sqref="Z38">
    <cfRule type="expression" dxfId="871" priority="870">
      <formula>$M38=#REF!</formula>
    </cfRule>
    <cfRule type="expression" dxfId="870" priority="871">
      <formula>$M38=#REF!</formula>
    </cfRule>
    <cfRule type="expression" dxfId="869" priority="872">
      <formula>$M38=#REF!</formula>
    </cfRule>
    <cfRule type="expression" dxfId="868" priority="873">
      <formula>$M38=#REF!</formula>
    </cfRule>
  </conditionalFormatting>
  <conditionalFormatting sqref="Z50">
    <cfRule type="expression" dxfId="867" priority="866">
      <formula>$M50=#REF!</formula>
    </cfRule>
    <cfRule type="expression" dxfId="866" priority="867">
      <formula>$M50=#REF!</formula>
    </cfRule>
    <cfRule type="expression" dxfId="865" priority="868">
      <formula>$M50=#REF!</formula>
    </cfRule>
    <cfRule type="expression" dxfId="864" priority="869">
      <formula>$M50=#REF!</formula>
    </cfRule>
  </conditionalFormatting>
  <conditionalFormatting sqref="AC38">
    <cfRule type="expression" dxfId="863" priority="862">
      <formula>$M38=#REF!</formula>
    </cfRule>
    <cfRule type="expression" dxfId="862" priority="863">
      <formula>$M38=#REF!</formula>
    </cfRule>
    <cfRule type="expression" dxfId="861" priority="864">
      <formula>$M38=#REF!</formula>
    </cfRule>
    <cfRule type="expression" dxfId="860" priority="865">
      <formula>$M38=#REF!</formula>
    </cfRule>
  </conditionalFormatting>
  <conditionalFormatting sqref="AC39">
    <cfRule type="expression" dxfId="859" priority="858">
      <formula>$M39=#REF!</formula>
    </cfRule>
    <cfRule type="expression" dxfId="858" priority="859">
      <formula>$M39=#REF!</formula>
    </cfRule>
    <cfRule type="expression" dxfId="857" priority="860">
      <formula>$M39=#REF!</formula>
    </cfRule>
    <cfRule type="expression" dxfId="856" priority="861">
      <formula>$M39=#REF!</formula>
    </cfRule>
  </conditionalFormatting>
  <conditionalFormatting sqref="AC40">
    <cfRule type="expression" dxfId="855" priority="854">
      <formula>$M40=#REF!</formula>
    </cfRule>
    <cfRule type="expression" dxfId="854" priority="855">
      <formula>$M40=#REF!</formula>
    </cfRule>
    <cfRule type="expression" dxfId="853" priority="856">
      <formula>$M40=#REF!</formula>
    </cfRule>
    <cfRule type="expression" dxfId="852" priority="857">
      <formula>$M40=#REF!</formula>
    </cfRule>
  </conditionalFormatting>
  <conditionalFormatting sqref="AC41">
    <cfRule type="expression" dxfId="851" priority="850">
      <formula>$M41=#REF!</formula>
    </cfRule>
    <cfRule type="expression" dxfId="850" priority="851">
      <formula>$M41=#REF!</formula>
    </cfRule>
    <cfRule type="expression" dxfId="849" priority="852">
      <formula>$M41=#REF!</formula>
    </cfRule>
    <cfRule type="expression" dxfId="848" priority="853">
      <formula>$M41=#REF!</formula>
    </cfRule>
  </conditionalFormatting>
  <conditionalFormatting sqref="AC46">
    <cfRule type="expression" dxfId="847" priority="846">
      <formula>$M46=#REF!</formula>
    </cfRule>
    <cfRule type="expression" dxfId="846" priority="847">
      <formula>$M46=#REF!</formula>
    </cfRule>
    <cfRule type="expression" dxfId="845" priority="848">
      <formula>$M46=#REF!</formula>
    </cfRule>
    <cfRule type="expression" dxfId="844" priority="849">
      <formula>$M46=#REF!</formula>
    </cfRule>
  </conditionalFormatting>
  <conditionalFormatting sqref="AC48:AC49">
    <cfRule type="expression" dxfId="843" priority="842">
      <formula>$M48=#REF!</formula>
    </cfRule>
    <cfRule type="expression" dxfId="842" priority="843">
      <formula>$M48=#REF!</formula>
    </cfRule>
    <cfRule type="expression" dxfId="841" priority="844">
      <formula>$M48=#REF!</formula>
    </cfRule>
    <cfRule type="expression" dxfId="840" priority="845">
      <formula>$M48=#REF!</formula>
    </cfRule>
  </conditionalFormatting>
  <conditionalFormatting sqref="AC47">
    <cfRule type="expression" dxfId="839" priority="838">
      <formula>$M47=#REF!</formula>
    </cfRule>
    <cfRule type="expression" dxfId="838" priority="839">
      <formula>$M47=#REF!</formula>
    </cfRule>
    <cfRule type="expression" dxfId="837" priority="840">
      <formula>$M47=#REF!</formula>
    </cfRule>
    <cfRule type="expression" dxfId="836" priority="841">
      <formula>$M47=#REF!</formula>
    </cfRule>
  </conditionalFormatting>
  <conditionalFormatting sqref="AC50">
    <cfRule type="expression" dxfId="835" priority="834">
      <formula>$M50=#REF!</formula>
    </cfRule>
    <cfRule type="expression" dxfId="834" priority="835">
      <formula>$M50=#REF!</formula>
    </cfRule>
    <cfRule type="expression" dxfId="833" priority="836">
      <formula>$M50=#REF!</formula>
    </cfRule>
    <cfRule type="expression" dxfId="832" priority="837">
      <formula>$M50=#REF!</formula>
    </cfRule>
  </conditionalFormatting>
  <conditionalFormatting sqref="Q46:Q50">
    <cfRule type="cellIs" dxfId="831" priority="833" operator="equal">
      <formula>"Mut+ext"</formula>
    </cfRule>
  </conditionalFormatting>
  <conditionalFormatting sqref="Z39:Z41">
    <cfRule type="expression" dxfId="830" priority="829">
      <formula>$M39=#REF!</formula>
    </cfRule>
    <cfRule type="expression" dxfId="829" priority="830">
      <formula>$M39=#REF!</formula>
    </cfRule>
    <cfRule type="expression" dxfId="828" priority="831">
      <formula>$M39=#REF!</formula>
    </cfRule>
    <cfRule type="expression" dxfId="827" priority="832">
      <formula>$M39=#REF!</formula>
    </cfRule>
  </conditionalFormatting>
  <conditionalFormatting sqref="AD63">
    <cfRule type="expression" dxfId="826" priority="825">
      <formula>$M63=#REF!</formula>
    </cfRule>
    <cfRule type="expression" dxfId="825" priority="826">
      <formula>$M63=#REF!</formula>
    </cfRule>
    <cfRule type="expression" dxfId="824" priority="827">
      <formula>$M63=#REF!</formula>
    </cfRule>
    <cfRule type="expression" dxfId="823" priority="828">
      <formula>$M63=#REF!</formula>
    </cfRule>
  </conditionalFormatting>
  <conditionalFormatting sqref="AD51:AD53">
    <cfRule type="expression" dxfId="822" priority="821">
      <formula>$M51=#REF!</formula>
    </cfRule>
    <cfRule type="expression" dxfId="821" priority="822">
      <formula>$M51=#REF!</formula>
    </cfRule>
    <cfRule type="expression" dxfId="820" priority="823">
      <formula>$M51=#REF!</formula>
    </cfRule>
    <cfRule type="expression" dxfId="819" priority="824">
      <formula>$M51=#REF!</formula>
    </cfRule>
  </conditionalFormatting>
  <conditionalFormatting sqref="Z51">
    <cfRule type="expression" dxfId="818" priority="817">
      <formula>$M51=#REF!</formula>
    </cfRule>
    <cfRule type="expression" dxfId="817" priority="818">
      <formula>$M51=#REF!</formula>
    </cfRule>
    <cfRule type="expression" dxfId="816" priority="819">
      <formula>$M51=#REF!</formula>
    </cfRule>
    <cfRule type="expression" dxfId="815" priority="820">
      <formula>$M51=#REF!</formula>
    </cfRule>
  </conditionalFormatting>
  <conditionalFormatting sqref="Z63">
    <cfRule type="expression" dxfId="814" priority="813">
      <formula>$M63=#REF!</formula>
    </cfRule>
    <cfRule type="expression" dxfId="813" priority="814">
      <formula>$M63=#REF!</formula>
    </cfRule>
    <cfRule type="expression" dxfId="812" priority="815">
      <formula>$M63=#REF!</formula>
    </cfRule>
    <cfRule type="expression" dxfId="811" priority="816">
      <formula>$M63=#REF!</formula>
    </cfRule>
  </conditionalFormatting>
  <conditionalFormatting sqref="AC51">
    <cfRule type="expression" dxfId="810" priority="809">
      <formula>$M51=#REF!</formula>
    </cfRule>
    <cfRule type="expression" dxfId="809" priority="810">
      <formula>$M51=#REF!</formula>
    </cfRule>
    <cfRule type="expression" dxfId="808" priority="811">
      <formula>$M51=#REF!</formula>
    </cfRule>
    <cfRule type="expression" dxfId="807" priority="812">
      <formula>$M51=#REF!</formula>
    </cfRule>
  </conditionalFormatting>
  <conditionalFormatting sqref="AC52">
    <cfRule type="expression" dxfId="806" priority="805">
      <formula>$M52=#REF!</formula>
    </cfRule>
    <cfRule type="expression" dxfId="805" priority="806">
      <formula>$M52=#REF!</formula>
    </cfRule>
    <cfRule type="expression" dxfId="804" priority="807">
      <formula>$M52=#REF!</formula>
    </cfRule>
    <cfRule type="expression" dxfId="803" priority="808">
      <formula>$M52=#REF!</formula>
    </cfRule>
  </conditionalFormatting>
  <conditionalFormatting sqref="AC53">
    <cfRule type="expression" dxfId="802" priority="801">
      <formula>$M53=#REF!</formula>
    </cfRule>
    <cfRule type="expression" dxfId="801" priority="802">
      <formula>$M53=#REF!</formula>
    </cfRule>
    <cfRule type="expression" dxfId="800" priority="803">
      <formula>$M53=#REF!</formula>
    </cfRule>
    <cfRule type="expression" dxfId="799" priority="804">
      <formula>$M53=#REF!</formula>
    </cfRule>
  </conditionalFormatting>
  <conditionalFormatting sqref="AC58">
    <cfRule type="expression" dxfId="798" priority="797">
      <formula>$M58=#REF!</formula>
    </cfRule>
    <cfRule type="expression" dxfId="797" priority="798">
      <formula>$M58=#REF!</formula>
    </cfRule>
    <cfRule type="expression" dxfId="796" priority="799">
      <formula>$M58=#REF!</formula>
    </cfRule>
    <cfRule type="expression" dxfId="795" priority="800">
      <formula>$M58=#REF!</formula>
    </cfRule>
  </conditionalFormatting>
  <conditionalFormatting sqref="AC59">
    <cfRule type="expression" dxfId="794" priority="793">
      <formula>$M59=#REF!</formula>
    </cfRule>
    <cfRule type="expression" dxfId="793" priority="794">
      <formula>$M59=#REF!</formula>
    </cfRule>
    <cfRule type="expression" dxfId="792" priority="795">
      <formula>$M59=#REF!</formula>
    </cfRule>
    <cfRule type="expression" dxfId="791" priority="796">
      <formula>$M59=#REF!</formula>
    </cfRule>
  </conditionalFormatting>
  <conditionalFormatting sqref="AC61:AC62">
    <cfRule type="expression" dxfId="790" priority="789">
      <formula>$M61=#REF!</formula>
    </cfRule>
    <cfRule type="expression" dxfId="789" priority="790">
      <formula>$M61=#REF!</formula>
    </cfRule>
    <cfRule type="expression" dxfId="788" priority="791">
      <formula>$M61=#REF!</formula>
    </cfRule>
    <cfRule type="expression" dxfId="787" priority="792">
      <formula>$M61=#REF!</formula>
    </cfRule>
  </conditionalFormatting>
  <conditionalFormatting sqref="AC60">
    <cfRule type="expression" dxfId="786" priority="785">
      <formula>$M60=#REF!</formula>
    </cfRule>
    <cfRule type="expression" dxfId="785" priority="786">
      <formula>$M60=#REF!</formula>
    </cfRule>
    <cfRule type="expression" dxfId="784" priority="787">
      <formula>$M60=#REF!</formula>
    </cfRule>
    <cfRule type="expression" dxfId="783" priority="788">
      <formula>$M60=#REF!</formula>
    </cfRule>
  </conditionalFormatting>
  <conditionalFormatting sqref="AC63">
    <cfRule type="expression" dxfId="782" priority="781">
      <formula>$M63=#REF!</formula>
    </cfRule>
    <cfRule type="expression" dxfId="781" priority="782">
      <formula>$M63=#REF!</formula>
    </cfRule>
    <cfRule type="expression" dxfId="780" priority="783">
      <formula>$M63=#REF!</formula>
    </cfRule>
    <cfRule type="expression" dxfId="779" priority="784">
      <formula>$M63=#REF!</formula>
    </cfRule>
  </conditionalFormatting>
  <conditionalFormatting sqref="Q51:Q53 Q58:Q63">
    <cfRule type="cellIs" dxfId="778" priority="780" operator="equal">
      <formula>"Mut+ext"</formula>
    </cfRule>
  </conditionalFormatting>
  <conditionalFormatting sqref="Z52:Z53">
    <cfRule type="expression" dxfId="777" priority="776">
      <formula>$M52=#REF!</formula>
    </cfRule>
    <cfRule type="expression" dxfId="776" priority="777">
      <formula>$M52=#REF!</formula>
    </cfRule>
    <cfRule type="expression" dxfId="775" priority="778">
      <formula>$M52=#REF!</formula>
    </cfRule>
    <cfRule type="expression" dxfId="774" priority="779">
      <formula>$M52=#REF!</formula>
    </cfRule>
  </conditionalFormatting>
  <conditionalFormatting sqref="AD76">
    <cfRule type="expression" dxfId="773" priority="772">
      <formula>$M76=#REF!</formula>
    </cfRule>
    <cfRule type="expression" dxfId="772" priority="773">
      <formula>$M76=#REF!</formula>
    </cfRule>
    <cfRule type="expression" dxfId="771" priority="774">
      <formula>$M76=#REF!</formula>
    </cfRule>
    <cfRule type="expression" dxfId="770" priority="775">
      <formula>$M76=#REF!</formula>
    </cfRule>
  </conditionalFormatting>
  <conditionalFormatting sqref="AD64:AD66">
    <cfRule type="expression" dxfId="769" priority="768">
      <formula>$M64=#REF!</formula>
    </cfRule>
    <cfRule type="expression" dxfId="768" priority="769">
      <formula>$M64=#REF!</formula>
    </cfRule>
    <cfRule type="expression" dxfId="767" priority="770">
      <formula>$M64=#REF!</formula>
    </cfRule>
    <cfRule type="expression" dxfId="766" priority="771">
      <formula>$M64=#REF!</formula>
    </cfRule>
  </conditionalFormatting>
  <conditionalFormatting sqref="Z64">
    <cfRule type="expression" dxfId="765" priority="764">
      <formula>$M64=#REF!</formula>
    </cfRule>
    <cfRule type="expression" dxfId="764" priority="765">
      <formula>$M64=#REF!</formula>
    </cfRule>
    <cfRule type="expression" dxfId="763" priority="766">
      <formula>$M64=#REF!</formula>
    </cfRule>
    <cfRule type="expression" dxfId="762" priority="767">
      <formula>$M64=#REF!</formula>
    </cfRule>
  </conditionalFormatting>
  <conditionalFormatting sqref="Z76">
    <cfRule type="expression" dxfId="761" priority="760">
      <formula>$M76=#REF!</formula>
    </cfRule>
    <cfRule type="expression" dxfId="760" priority="761">
      <formula>$M76=#REF!</formula>
    </cfRule>
    <cfRule type="expression" dxfId="759" priority="762">
      <formula>$M76=#REF!</formula>
    </cfRule>
    <cfRule type="expression" dxfId="758" priority="763">
      <formula>$M76=#REF!</formula>
    </cfRule>
  </conditionalFormatting>
  <conditionalFormatting sqref="AC64">
    <cfRule type="expression" dxfId="757" priority="756">
      <formula>$M64=#REF!</formula>
    </cfRule>
    <cfRule type="expression" dxfId="756" priority="757">
      <formula>$M64=#REF!</formula>
    </cfRule>
    <cfRule type="expression" dxfId="755" priority="758">
      <formula>$M64=#REF!</formula>
    </cfRule>
    <cfRule type="expression" dxfId="754" priority="759">
      <formula>$M64=#REF!</formula>
    </cfRule>
  </conditionalFormatting>
  <conditionalFormatting sqref="AC65">
    <cfRule type="expression" dxfId="753" priority="752">
      <formula>$M65=#REF!</formula>
    </cfRule>
    <cfRule type="expression" dxfId="752" priority="753">
      <formula>$M65=#REF!</formula>
    </cfRule>
    <cfRule type="expression" dxfId="751" priority="754">
      <formula>$M65=#REF!</formula>
    </cfRule>
    <cfRule type="expression" dxfId="750" priority="755">
      <formula>$M65=#REF!</formula>
    </cfRule>
  </conditionalFormatting>
  <conditionalFormatting sqref="AC66">
    <cfRule type="expression" dxfId="749" priority="748">
      <formula>$M66=#REF!</formula>
    </cfRule>
    <cfRule type="expression" dxfId="748" priority="749">
      <formula>$M66=#REF!</formula>
    </cfRule>
    <cfRule type="expression" dxfId="747" priority="750">
      <formula>$M66=#REF!</formula>
    </cfRule>
    <cfRule type="expression" dxfId="746" priority="751">
      <formula>$M66=#REF!</formula>
    </cfRule>
  </conditionalFormatting>
  <conditionalFormatting sqref="AC71">
    <cfRule type="expression" dxfId="745" priority="744">
      <formula>$M71=#REF!</formula>
    </cfRule>
    <cfRule type="expression" dxfId="744" priority="745">
      <formula>$M71=#REF!</formula>
    </cfRule>
    <cfRule type="expression" dxfId="743" priority="746">
      <formula>$M71=#REF!</formula>
    </cfRule>
    <cfRule type="expression" dxfId="742" priority="747">
      <formula>$M71=#REF!</formula>
    </cfRule>
  </conditionalFormatting>
  <conditionalFormatting sqref="AC72">
    <cfRule type="expression" dxfId="741" priority="740">
      <formula>$M72=#REF!</formula>
    </cfRule>
    <cfRule type="expression" dxfId="740" priority="741">
      <formula>$M72=#REF!</formula>
    </cfRule>
    <cfRule type="expression" dxfId="739" priority="742">
      <formula>$M72=#REF!</formula>
    </cfRule>
    <cfRule type="expression" dxfId="738" priority="743">
      <formula>$M72=#REF!</formula>
    </cfRule>
  </conditionalFormatting>
  <conditionalFormatting sqref="AC74:AC75">
    <cfRule type="expression" dxfId="737" priority="736">
      <formula>$M74=#REF!</formula>
    </cfRule>
    <cfRule type="expression" dxfId="736" priority="737">
      <formula>$M74=#REF!</formula>
    </cfRule>
    <cfRule type="expression" dxfId="735" priority="738">
      <formula>$M74=#REF!</formula>
    </cfRule>
    <cfRule type="expression" dxfId="734" priority="739">
      <formula>$M74=#REF!</formula>
    </cfRule>
  </conditionalFormatting>
  <conditionalFormatting sqref="AC73">
    <cfRule type="expression" dxfId="733" priority="732">
      <formula>$M73=#REF!</formula>
    </cfRule>
    <cfRule type="expression" dxfId="732" priority="733">
      <formula>$M73=#REF!</formula>
    </cfRule>
    <cfRule type="expression" dxfId="731" priority="734">
      <formula>$M73=#REF!</formula>
    </cfRule>
    <cfRule type="expression" dxfId="730" priority="735">
      <formula>$M73=#REF!</formula>
    </cfRule>
  </conditionalFormatting>
  <conditionalFormatting sqref="AC76">
    <cfRule type="expression" dxfId="729" priority="728">
      <formula>$M76=#REF!</formula>
    </cfRule>
    <cfRule type="expression" dxfId="728" priority="729">
      <formula>$M76=#REF!</formula>
    </cfRule>
    <cfRule type="expression" dxfId="727" priority="730">
      <formula>$M76=#REF!</formula>
    </cfRule>
    <cfRule type="expression" dxfId="726" priority="731">
      <formula>$M76=#REF!</formula>
    </cfRule>
  </conditionalFormatting>
  <conditionalFormatting sqref="Q64:Q66 Q71:Q76">
    <cfRule type="cellIs" dxfId="725" priority="727" operator="equal">
      <formula>"Mut+ext"</formula>
    </cfRule>
  </conditionalFormatting>
  <conditionalFormatting sqref="Z65:Z66">
    <cfRule type="expression" dxfId="724" priority="723">
      <formula>$M65=#REF!</formula>
    </cfRule>
    <cfRule type="expression" dxfId="723" priority="724">
      <formula>$M65=#REF!</formula>
    </cfRule>
    <cfRule type="expression" dxfId="722" priority="725">
      <formula>$M65=#REF!</formula>
    </cfRule>
    <cfRule type="expression" dxfId="721" priority="726">
      <formula>$M65=#REF!</formula>
    </cfRule>
  </conditionalFormatting>
  <conditionalFormatting sqref="AD89">
    <cfRule type="expression" dxfId="720" priority="719">
      <formula>$M89=#REF!</formula>
    </cfRule>
    <cfRule type="expression" dxfId="719" priority="720">
      <formula>$M89=#REF!</formula>
    </cfRule>
    <cfRule type="expression" dxfId="718" priority="721">
      <formula>$M89=#REF!</formula>
    </cfRule>
    <cfRule type="expression" dxfId="717" priority="722">
      <formula>$M89=#REF!</formula>
    </cfRule>
  </conditionalFormatting>
  <conditionalFormatting sqref="AD77:AD79">
    <cfRule type="expression" dxfId="716" priority="715">
      <formula>$M77=#REF!</formula>
    </cfRule>
    <cfRule type="expression" dxfId="715" priority="716">
      <formula>$M77=#REF!</formula>
    </cfRule>
    <cfRule type="expression" dxfId="714" priority="717">
      <formula>$M77=#REF!</formula>
    </cfRule>
    <cfRule type="expression" dxfId="713" priority="718">
      <formula>$M77=#REF!</formula>
    </cfRule>
  </conditionalFormatting>
  <conditionalFormatting sqref="Z77">
    <cfRule type="expression" dxfId="712" priority="711">
      <formula>$M77=#REF!</formula>
    </cfRule>
    <cfRule type="expression" dxfId="711" priority="712">
      <formula>$M77=#REF!</formula>
    </cfRule>
    <cfRule type="expression" dxfId="710" priority="713">
      <formula>$M77=#REF!</formula>
    </cfRule>
    <cfRule type="expression" dxfId="709" priority="714">
      <formula>$M77=#REF!</formula>
    </cfRule>
  </conditionalFormatting>
  <conditionalFormatting sqref="Z89">
    <cfRule type="expression" dxfId="708" priority="707">
      <formula>$M89=#REF!</formula>
    </cfRule>
    <cfRule type="expression" dxfId="707" priority="708">
      <formula>$M89=#REF!</formula>
    </cfRule>
    <cfRule type="expression" dxfId="706" priority="709">
      <formula>$M89=#REF!</formula>
    </cfRule>
    <cfRule type="expression" dxfId="705" priority="710">
      <formula>$M89=#REF!</formula>
    </cfRule>
  </conditionalFormatting>
  <conditionalFormatting sqref="AC77">
    <cfRule type="expression" dxfId="704" priority="703">
      <formula>$M77=#REF!</formula>
    </cfRule>
    <cfRule type="expression" dxfId="703" priority="704">
      <formula>$M77=#REF!</formula>
    </cfRule>
    <cfRule type="expression" dxfId="702" priority="705">
      <formula>$M77=#REF!</formula>
    </cfRule>
    <cfRule type="expression" dxfId="701" priority="706">
      <formula>$M77=#REF!</formula>
    </cfRule>
  </conditionalFormatting>
  <conditionalFormatting sqref="AC78">
    <cfRule type="expression" dxfId="700" priority="699">
      <formula>$M78=#REF!</formula>
    </cfRule>
    <cfRule type="expression" dxfId="699" priority="700">
      <formula>$M78=#REF!</formula>
    </cfRule>
    <cfRule type="expression" dxfId="698" priority="701">
      <formula>$M78=#REF!</formula>
    </cfRule>
    <cfRule type="expression" dxfId="697" priority="702">
      <formula>$M78=#REF!</formula>
    </cfRule>
  </conditionalFormatting>
  <conditionalFormatting sqref="AC79 Z84:Z88">
    <cfRule type="expression" dxfId="696" priority="695">
      <formula>$M79=#REF!</formula>
    </cfRule>
    <cfRule type="expression" dxfId="695" priority="696">
      <formula>$M79=#REF!</formula>
    </cfRule>
    <cfRule type="expression" dxfId="694" priority="697">
      <formula>$M79=#REF!</formula>
    </cfRule>
    <cfRule type="expression" dxfId="693" priority="698">
      <formula>$M79=#REF!</formula>
    </cfRule>
  </conditionalFormatting>
  <conditionalFormatting sqref="AC84">
    <cfRule type="expression" dxfId="692" priority="691">
      <formula>$M84=#REF!</formula>
    </cfRule>
    <cfRule type="expression" dxfId="691" priority="692">
      <formula>$M84=#REF!</formula>
    </cfRule>
    <cfRule type="expression" dxfId="690" priority="693">
      <formula>$M84=#REF!</formula>
    </cfRule>
    <cfRule type="expression" dxfId="689" priority="694">
      <formula>$M84=#REF!</formula>
    </cfRule>
  </conditionalFormatting>
  <conditionalFormatting sqref="AC85">
    <cfRule type="expression" dxfId="688" priority="687">
      <formula>$M85=#REF!</formula>
    </cfRule>
    <cfRule type="expression" dxfId="687" priority="688">
      <formula>$M85=#REF!</formula>
    </cfRule>
    <cfRule type="expression" dxfId="686" priority="689">
      <formula>$M85=#REF!</formula>
    </cfRule>
    <cfRule type="expression" dxfId="685" priority="690">
      <formula>$M85=#REF!</formula>
    </cfRule>
  </conditionalFormatting>
  <conditionalFormatting sqref="AC87:AC88">
    <cfRule type="expression" dxfId="684" priority="683">
      <formula>$M87=#REF!</formula>
    </cfRule>
    <cfRule type="expression" dxfId="683" priority="684">
      <formula>$M87=#REF!</formula>
    </cfRule>
    <cfRule type="expression" dxfId="682" priority="685">
      <formula>$M87=#REF!</formula>
    </cfRule>
    <cfRule type="expression" dxfId="681" priority="686">
      <formula>$M87=#REF!</formula>
    </cfRule>
  </conditionalFormatting>
  <conditionalFormatting sqref="AC86">
    <cfRule type="expression" dxfId="680" priority="679">
      <formula>$M86=#REF!</formula>
    </cfRule>
    <cfRule type="expression" dxfId="679" priority="680">
      <formula>$M86=#REF!</formula>
    </cfRule>
    <cfRule type="expression" dxfId="678" priority="681">
      <formula>$M86=#REF!</formula>
    </cfRule>
    <cfRule type="expression" dxfId="677" priority="682">
      <formula>$M86=#REF!</formula>
    </cfRule>
  </conditionalFormatting>
  <conditionalFormatting sqref="AC89">
    <cfRule type="expression" dxfId="676" priority="675">
      <formula>$M89=#REF!</formula>
    </cfRule>
    <cfRule type="expression" dxfId="675" priority="676">
      <formula>$M89=#REF!</formula>
    </cfRule>
    <cfRule type="expression" dxfId="674" priority="677">
      <formula>$M89=#REF!</formula>
    </cfRule>
    <cfRule type="expression" dxfId="673" priority="678">
      <formula>$M89=#REF!</formula>
    </cfRule>
  </conditionalFormatting>
  <conditionalFormatting sqref="Q77:Q79 Q84:Q89">
    <cfRule type="cellIs" dxfId="672" priority="674" operator="equal">
      <formula>"Mut+ext"</formula>
    </cfRule>
  </conditionalFormatting>
  <conditionalFormatting sqref="Z78:Z79">
    <cfRule type="expression" dxfId="671" priority="670">
      <formula>$M78=#REF!</formula>
    </cfRule>
    <cfRule type="expression" dxfId="670" priority="671">
      <formula>$M78=#REF!</formula>
    </cfRule>
    <cfRule type="expression" dxfId="669" priority="672">
      <formula>$M78=#REF!</formula>
    </cfRule>
    <cfRule type="expression" dxfId="668" priority="673">
      <formula>$M78=#REF!</formula>
    </cfRule>
  </conditionalFormatting>
  <conditionalFormatting sqref="AD102">
    <cfRule type="expression" dxfId="667" priority="666">
      <formula>$M102=#REF!</formula>
    </cfRule>
    <cfRule type="expression" dxfId="666" priority="667">
      <formula>$M102=#REF!</formula>
    </cfRule>
    <cfRule type="expression" dxfId="665" priority="668">
      <formula>$M102=#REF!</formula>
    </cfRule>
    <cfRule type="expression" dxfId="664" priority="669">
      <formula>$M102=#REF!</formula>
    </cfRule>
  </conditionalFormatting>
  <conditionalFormatting sqref="AD90:AD93">
    <cfRule type="expression" dxfId="663" priority="662">
      <formula>$M90=#REF!</formula>
    </cfRule>
    <cfRule type="expression" dxfId="662" priority="663">
      <formula>$M90=#REF!</formula>
    </cfRule>
    <cfRule type="expression" dxfId="661" priority="664">
      <formula>$M90=#REF!</formula>
    </cfRule>
    <cfRule type="expression" dxfId="660" priority="665">
      <formula>$M90=#REF!</formula>
    </cfRule>
  </conditionalFormatting>
  <conditionalFormatting sqref="Z90">
    <cfRule type="expression" dxfId="659" priority="658">
      <formula>$M90=#REF!</formula>
    </cfRule>
    <cfRule type="expression" dxfId="658" priority="659">
      <formula>$M90=#REF!</formula>
    </cfRule>
    <cfRule type="expression" dxfId="657" priority="660">
      <formula>$M90=#REF!</formula>
    </cfRule>
    <cfRule type="expression" dxfId="656" priority="661">
      <formula>$M90=#REF!</formula>
    </cfRule>
  </conditionalFormatting>
  <conditionalFormatting sqref="Z102">
    <cfRule type="expression" dxfId="655" priority="654">
      <formula>$M102=#REF!</formula>
    </cfRule>
    <cfRule type="expression" dxfId="654" priority="655">
      <formula>$M102=#REF!</formula>
    </cfRule>
    <cfRule type="expression" dxfId="653" priority="656">
      <formula>$M102=#REF!</formula>
    </cfRule>
    <cfRule type="expression" dxfId="652" priority="657">
      <formula>$M102=#REF!</formula>
    </cfRule>
  </conditionalFormatting>
  <conditionalFormatting sqref="AC90 Z98:Z101 AD109:AD114">
    <cfRule type="expression" dxfId="651" priority="650">
      <formula>$M90=#REF!</formula>
    </cfRule>
    <cfRule type="expression" dxfId="650" priority="651">
      <formula>$M90=#REF!</formula>
    </cfRule>
    <cfRule type="expression" dxfId="649" priority="652">
      <formula>$M90=#REF!</formula>
    </cfRule>
    <cfRule type="expression" dxfId="648" priority="653">
      <formula>$M90=#REF!</formula>
    </cfRule>
  </conditionalFormatting>
  <conditionalFormatting sqref="AC91">
    <cfRule type="expression" dxfId="647" priority="646">
      <formula>$M91=#REF!</formula>
    </cfRule>
    <cfRule type="expression" dxfId="646" priority="647">
      <formula>$M91=#REF!</formula>
    </cfRule>
    <cfRule type="expression" dxfId="645" priority="648">
      <formula>$M91=#REF!</formula>
    </cfRule>
    <cfRule type="expression" dxfId="644" priority="649">
      <formula>$M91=#REF!</formula>
    </cfRule>
  </conditionalFormatting>
  <conditionalFormatting sqref="AC92">
    <cfRule type="expression" dxfId="643" priority="642">
      <formula>$M92=#REF!</formula>
    </cfRule>
    <cfRule type="expression" dxfId="642" priority="643">
      <formula>$M92=#REF!</formula>
    </cfRule>
    <cfRule type="expression" dxfId="641" priority="644">
      <formula>$M92=#REF!</formula>
    </cfRule>
    <cfRule type="expression" dxfId="640" priority="645">
      <formula>$M92=#REF!</formula>
    </cfRule>
  </conditionalFormatting>
  <conditionalFormatting sqref="AC93">
    <cfRule type="expression" dxfId="639" priority="638">
      <formula>$M93=#REF!</formula>
    </cfRule>
    <cfRule type="expression" dxfId="638" priority="639">
      <formula>$M93=#REF!</formula>
    </cfRule>
    <cfRule type="expression" dxfId="637" priority="640">
      <formula>$M93=#REF!</formula>
    </cfRule>
    <cfRule type="expression" dxfId="636" priority="641">
      <formula>$M93=#REF!</formula>
    </cfRule>
  </conditionalFormatting>
  <conditionalFormatting sqref="AC98">
    <cfRule type="expression" dxfId="635" priority="634">
      <formula>$M98=#REF!</formula>
    </cfRule>
    <cfRule type="expression" dxfId="634" priority="635">
      <formula>$M98=#REF!</formula>
    </cfRule>
    <cfRule type="expression" dxfId="633" priority="636">
      <formula>$M98=#REF!</formula>
    </cfRule>
    <cfRule type="expression" dxfId="632" priority="637">
      <formula>$M98=#REF!</formula>
    </cfRule>
  </conditionalFormatting>
  <conditionalFormatting sqref="AC100:AC101">
    <cfRule type="expression" dxfId="631" priority="630">
      <formula>$M100=#REF!</formula>
    </cfRule>
    <cfRule type="expression" dxfId="630" priority="631">
      <formula>$M100=#REF!</formula>
    </cfRule>
    <cfRule type="expression" dxfId="629" priority="632">
      <formula>$M100=#REF!</formula>
    </cfRule>
    <cfRule type="expression" dxfId="628" priority="633">
      <formula>$M100=#REF!</formula>
    </cfRule>
  </conditionalFormatting>
  <conditionalFormatting sqref="AC99">
    <cfRule type="expression" dxfId="627" priority="626">
      <formula>$M99=#REF!</formula>
    </cfRule>
    <cfRule type="expression" dxfId="626" priority="627">
      <formula>$M99=#REF!</formula>
    </cfRule>
    <cfRule type="expression" dxfId="625" priority="628">
      <formula>$M99=#REF!</formula>
    </cfRule>
    <cfRule type="expression" dxfId="624" priority="629">
      <formula>$M99=#REF!</formula>
    </cfRule>
  </conditionalFormatting>
  <conditionalFormatting sqref="AC102">
    <cfRule type="expression" dxfId="623" priority="622">
      <formula>$M102=#REF!</formula>
    </cfRule>
    <cfRule type="expression" dxfId="622" priority="623">
      <formula>$M102=#REF!</formula>
    </cfRule>
    <cfRule type="expression" dxfId="621" priority="624">
      <formula>$M102=#REF!</formula>
    </cfRule>
    <cfRule type="expression" dxfId="620" priority="625">
      <formula>$M102=#REF!</formula>
    </cfRule>
  </conditionalFormatting>
  <conditionalFormatting sqref="Q90:Q93 Q98:Q102">
    <cfRule type="cellIs" dxfId="619" priority="621" operator="equal">
      <formula>"Mut+ext"</formula>
    </cfRule>
  </conditionalFormatting>
  <conditionalFormatting sqref="Z91:Z93">
    <cfRule type="expression" dxfId="618" priority="617">
      <formula>$M91=#REF!</formula>
    </cfRule>
    <cfRule type="expression" dxfId="617" priority="618">
      <formula>$M91=#REF!</formula>
    </cfRule>
    <cfRule type="expression" dxfId="616" priority="619">
      <formula>$M91=#REF!</formula>
    </cfRule>
    <cfRule type="expression" dxfId="615" priority="620">
      <formula>$M91=#REF!</formula>
    </cfRule>
  </conditionalFormatting>
  <conditionalFormatting sqref="AD115">
    <cfRule type="expression" dxfId="614" priority="613">
      <formula>$M115=#REF!</formula>
    </cfRule>
    <cfRule type="expression" dxfId="613" priority="614">
      <formula>$M115=#REF!</formula>
    </cfRule>
    <cfRule type="expression" dxfId="612" priority="615">
      <formula>$M115=#REF!</formula>
    </cfRule>
    <cfRule type="expression" dxfId="611" priority="616">
      <formula>$M115=#REF!</formula>
    </cfRule>
  </conditionalFormatting>
  <conditionalFormatting sqref="AD103:AD104">
    <cfRule type="expression" dxfId="610" priority="609">
      <formula>$M103=#REF!</formula>
    </cfRule>
    <cfRule type="expression" dxfId="609" priority="610">
      <formula>$M103=#REF!</formula>
    </cfRule>
    <cfRule type="expression" dxfId="608" priority="611">
      <formula>$M103=#REF!</formula>
    </cfRule>
    <cfRule type="expression" dxfId="607" priority="612">
      <formula>$M103=#REF!</formula>
    </cfRule>
  </conditionalFormatting>
  <conditionalFormatting sqref="Z103">
    <cfRule type="expression" dxfId="606" priority="605">
      <formula>$M103=#REF!</formula>
    </cfRule>
    <cfRule type="expression" dxfId="605" priority="606">
      <formula>$M103=#REF!</formula>
    </cfRule>
    <cfRule type="expression" dxfId="604" priority="607">
      <formula>$M103=#REF!</formula>
    </cfRule>
    <cfRule type="expression" dxfId="603" priority="608">
      <formula>$M103=#REF!</formula>
    </cfRule>
  </conditionalFormatting>
  <conditionalFormatting sqref="Z115">
    <cfRule type="expression" dxfId="602" priority="601">
      <formula>$M115=#REF!</formula>
    </cfRule>
    <cfRule type="expression" dxfId="601" priority="602">
      <formula>$M115=#REF!</formula>
    </cfRule>
    <cfRule type="expression" dxfId="600" priority="603">
      <formula>$M115=#REF!</formula>
    </cfRule>
    <cfRule type="expression" dxfId="599" priority="604">
      <formula>$M115=#REF!</formula>
    </cfRule>
  </conditionalFormatting>
  <conditionalFormatting sqref="AC103">
    <cfRule type="expression" dxfId="598" priority="597">
      <formula>$M103=#REF!</formula>
    </cfRule>
    <cfRule type="expression" dxfId="597" priority="598">
      <formula>$M103=#REF!</formula>
    </cfRule>
    <cfRule type="expression" dxfId="596" priority="599">
      <formula>$M103=#REF!</formula>
    </cfRule>
    <cfRule type="expression" dxfId="595" priority="600">
      <formula>$M103=#REF!</formula>
    </cfRule>
  </conditionalFormatting>
  <conditionalFormatting sqref="AC104">
    <cfRule type="expression" dxfId="594" priority="593">
      <formula>$M104=#REF!</formula>
    </cfRule>
    <cfRule type="expression" dxfId="593" priority="594">
      <formula>$M104=#REF!</formula>
    </cfRule>
    <cfRule type="expression" dxfId="592" priority="595">
      <formula>$M104=#REF!</formula>
    </cfRule>
    <cfRule type="expression" dxfId="591" priority="596">
      <formula>$M104=#REF!</formula>
    </cfRule>
  </conditionalFormatting>
  <conditionalFormatting sqref="AC109">
    <cfRule type="expression" dxfId="590" priority="589">
      <formula>$M109=#REF!</formula>
    </cfRule>
    <cfRule type="expression" dxfId="589" priority="590">
      <formula>$M109=#REF!</formula>
    </cfRule>
    <cfRule type="expression" dxfId="588" priority="591">
      <formula>$M109=#REF!</formula>
    </cfRule>
    <cfRule type="expression" dxfId="587" priority="592">
      <formula>$M109=#REF!</formula>
    </cfRule>
  </conditionalFormatting>
  <conditionalFormatting sqref="AC110">
    <cfRule type="expression" dxfId="586" priority="585">
      <formula>$M110=#REF!</formula>
    </cfRule>
    <cfRule type="expression" dxfId="585" priority="586">
      <formula>$M110=#REF!</formula>
    </cfRule>
    <cfRule type="expression" dxfId="584" priority="587">
      <formula>$M110=#REF!</formula>
    </cfRule>
    <cfRule type="expression" dxfId="583" priority="588">
      <formula>$M110=#REF!</formula>
    </cfRule>
  </conditionalFormatting>
  <conditionalFormatting sqref="AC111">
    <cfRule type="expression" dxfId="582" priority="581">
      <formula>$M111=#REF!</formula>
    </cfRule>
    <cfRule type="expression" dxfId="581" priority="582">
      <formula>$M111=#REF!</formula>
    </cfRule>
    <cfRule type="expression" dxfId="580" priority="583">
      <formula>$M111=#REF!</formula>
    </cfRule>
    <cfRule type="expression" dxfId="579" priority="584">
      <formula>$M111=#REF!</formula>
    </cfRule>
  </conditionalFormatting>
  <conditionalFormatting sqref="AC113:AC114">
    <cfRule type="expression" dxfId="578" priority="577">
      <formula>$M113=#REF!</formula>
    </cfRule>
    <cfRule type="expression" dxfId="577" priority="578">
      <formula>$M113=#REF!</formula>
    </cfRule>
    <cfRule type="expression" dxfId="576" priority="579">
      <formula>$M113=#REF!</formula>
    </cfRule>
    <cfRule type="expression" dxfId="575" priority="580">
      <formula>$M113=#REF!</formula>
    </cfRule>
  </conditionalFormatting>
  <conditionalFormatting sqref="AC112">
    <cfRule type="expression" dxfId="574" priority="573">
      <formula>$M112=#REF!</formula>
    </cfRule>
    <cfRule type="expression" dxfId="573" priority="574">
      <formula>$M112=#REF!</formula>
    </cfRule>
    <cfRule type="expression" dxfId="572" priority="575">
      <formula>$M112=#REF!</formula>
    </cfRule>
    <cfRule type="expression" dxfId="571" priority="576">
      <formula>$M112=#REF!</formula>
    </cfRule>
  </conditionalFormatting>
  <conditionalFormatting sqref="AC115">
    <cfRule type="expression" dxfId="570" priority="569">
      <formula>$M115=#REF!</formula>
    </cfRule>
    <cfRule type="expression" dxfId="569" priority="570">
      <formula>$M115=#REF!</formula>
    </cfRule>
    <cfRule type="expression" dxfId="568" priority="571">
      <formula>$M115=#REF!</formula>
    </cfRule>
    <cfRule type="expression" dxfId="567" priority="572">
      <formula>$M115=#REF!</formula>
    </cfRule>
  </conditionalFormatting>
  <conditionalFormatting sqref="Q103:Q104 Q109:Q115">
    <cfRule type="cellIs" dxfId="566" priority="568" operator="equal">
      <formula>"Mut+ext"</formula>
    </cfRule>
  </conditionalFormatting>
  <conditionalFormatting sqref="Z104">
    <cfRule type="expression" dxfId="565" priority="564">
      <formula>$M104=#REF!</formula>
    </cfRule>
    <cfRule type="expression" dxfId="564" priority="565">
      <formula>$M104=#REF!</formula>
    </cfRule>
    <cfRule type="expression" dxfId="563" priority="566">
      <formula>$M104=#REF!</formula>
    </cfRule>
    <cfRule type="expression" dxfId="562" priority="567">
      <formula>$M104=#REF!</formula>
    </cfRule>
  </conditionalFormatting>
  <conditionalFormatting sqref="AD128">
    <cfRule type="expression" dxfId="561" priority="560">
      <formula>$M128=#REF!</formula>
    </cfRule>
    <cfRule type="expression" dxfId="560" priority="561">
      <formula>$M128=#REF!</formula>
    </cfRule>
    <cfRule type="expression" dxfId="559" priority="562">
      <formula>$M128=#REF!</formula>
    </cfRule>
    <cfRule type="expression" dxfId="558" priority="563">
      <formula>$M128=#REF!</formula>
    </cfRule>
  </conditionalFormatting>
  <conditionalFormatting sqref="AD116:AD117">
    <cfRule type="expression" dxfId="557" priority="556">
      <formula>$M116=#REF!</formula>
    </cfRule>
    <cfRule type="expression" dxfId="556" priority="557">
      <formula>$M116=#REF!</formula>
    </cfRule>
    <cfRule type="expression" dxfId="555" priority="558">
      <formula>$M116=#REF!</formula>
    </cfRule>
    <cfRule type="expression" dxfId="554" priority="559">
      <formula>$M116=#REF!</formula>
    </cfRule>
  </conditionalFormatting>
  <conditionalFormatting sqref="Z116">
    <cfRule type="expression" dxfId="553" priority="552">
      <formula>$M116=#REF!</formula>
    </cfRule>
    <cfRule type="expression" dxfId="552" priority="553">
      <formula>$M116=#REF!</formula>
    </cfRule>
    <cfRule type="expression" dxfId="551" priority="554">
      <formula>$M116=#REF!</formula>
    </cfRule>
    <cfRule type="expression" dxfId="550" priority="555">
      <formula>$M116=#REF!</formula>
    </cfRule>
  </conditionalFormatting>
  <conditionalFormatting sqref="Z128">
    <cfRule type="expression" dxfId="549" priority="548">
      <formula>$M128=#REF!</formula>
    </cfRule>
    <cfRule type="expression" dxfId="548" priority="549">
      <formula>$M128=#REF!</formula>
    </cfRule>
    <cfRule type="expression" dxfId="547" priority="550">
      <formula>$M128=#REF!</formula>
    </cfRule>
    <cfRule type="expression" dxfId="546" priority="551">
      <formula>$M128=#REF!</formula>
    </cfRule>
  </conditionalFormatting>
  <conditionalFormatting sqref="AC116">
    <cfRule type="expression" dxfId="545" priority="544">
      <formula>$M116=#REF!</formula>
    </cfRule>
    <cfRule type="expression" dxfId="544" priority="545">
      <formula>$M116=#REF!</formula>
    </cfRule>
    <cfRule type="expression" dxfId="543" priority="546">
      <formula>$M116=#REF!</formula>
    </cfRule>
    <cfRule type="expression" dxfId="542" priority="547">
      <formula>$M116=#REF!</formula>
    </cfRule>
  </conditionalFormatting>
  <conditionalFormatting sqref="AC117">
    <cfRule type="expression" dxfId="541" priority="540">
      <formula>$M117=#REF!</formula>
    </cfRule>
    <cfRule type="expression" dxfId="540" priority="541">
      <formula>$M117=#REF!</formula>
    </cfRule>
    <cfRule type="expression" dxfId="539" priority="542">
      <formula>$M117=#REF!</formula>
    </cfRule>
    <cfRule type="expression" dxfId="538" priority="543">
      <formula>$M117=#REF!</formula>
    </cfRule>
  </conditionalFormatting>
  <conditionalFormatting sqref="AC122">
    <cfRule type="expression" dxfId="537" priority="536">
      <formula>$M122=#REF!</formula>
    </cfRule>
    <cfRule type="expression" dxfId="536" priority="537">
      <formula>$M122=#REF!</formula>
    </cfRule>
    <cfRule type="expression" dxfId="535" priority="538">
      <formula>$M122=#REF!</formula>
    </cfRule>
    <cfRule type="expression" dxfId="534" priority="539">
      <formula>$M122=#REF!</formula>
    </cfRule>
  </conditionalFormatting>
  <conditionalFormatting sqref="AC123">
    <cfRule type="expression" dxfId="533" priority="532">
      <formula>$M123=#REF!</formula>
    </cfRule>
    <cfRule type="expression" dxfId="532" priority="533">
      <formula>$M123=#REF!</formula>
    </cfRule>
    <cfRule type="expression" dxfId="531" priority="534">
      <formula>$M123=#REF!</formula>
    </cfRule>
    <cfRule type="expression" dxfId="530" priority="535">
      <formula>$M123=#REF!</formula>
    </cfRule>
  </conditionalFormatting>
  <conditionalFormatting sqref="AC124">
    <cfRule type="expression" dxfId="529" priority="528">
      <formula>$M124=#REF!</formula>
    </cfRule>
    <cfRule type="expression" dxfId="528" priority="529">
      <formula>$M124=#REF!</formula>
    </cfRule>
    <cfRule type="expression" dxfId="527" priority="530">
      <formula>$M124=#REF!</formula>
    </cfRule>
    <cfRule type="expression" dxfId="526" priority="531">
      <formula>$M124=#REF!</formula>
    </cfRule>
  </conditionalFormatting>
  <conditionalFormatting sqref="AC126:AC127">
    <cfRule type="expression" dxfId="525" priority="524">
      <formula>$M126=#REF!</formula>
    </cfRule>
    <cfRule type="expression" dxfId="524" priority="525">
      <formula>$M126=#REF!</formula>
    </cfRule>
    <cfRule type="expression" dxfId="523" priority="526">
      <formula>$M126=#REF!</formula>
    </cfRule>
    <cfRule type="expression" dxfId="522" priority="527">
      <formula>$M126=#REF!</formula>
    </cfRule>
  </conditionalFormatting>
  <conditionalFormatting sqref="AC125">
    <cfRule type="expression" dxfId="521" priority="520">
      <formula>$M125=#REF!</formula>
    </cfRule>
    <cfRule type="expression" dxfId="520" priority="521">
      <formula>$M125=#REF!</formula>
    </cfRule>
    <cfRule type="expression" dxfId="519" priority="522">
      <formula>$M125=#REF!</formula>
    </cfRule>
    <cfRule type="expression" dxfId="518" priority="523">
      <formula>$M125=#REF!</formula>
    </cfRule>
  </conditionalFormatting>
  <conditionalFormatting sqref="AC128">
    <cfRule type="expression" dxfId="517" priority="516">
      <formula>$M128=#REF!</formula>
    </cfRule>
    <cfRule type="expression" dxfId="516" priority="517">
      <formula>$M128=#REF!</formula>
    </cfRule>
    <cfRule type="expression" dxfId="515" priority="518">
      <formula>$M128=#REF!</formula>
    </cfRule>
    <cfRule type="expression" dxfId="514" priority="519">
      <formula>$M128=#REF!</formula>
    </cfRule>
  </conditionalFormatting>
  <conditionalFormatting sqref="Q116:Q117 Q122:Q128">
    <cfRule type="cellIs" dxfId="513" priority="515" operator="equal">
      <formula>"Mut+ext"</formula>
    </cfRule>
  </conditionalFormatting>
  <conditionalFormatting sqref="Z117">
    <cfRule type="expression" dxfId="512" priority="511">
      <formula>$M117=#REF!</formula>
    </cfRule>
    <cfRule type="expression" dxfId="511" priority="512">
      <formula>$M117=#REF!</formula>
    </cfRule>
    <cfRule type="expression" dxfId="510" priority="513">
      <formula>$M117=#REF!</formula>
    </cfRule>
    <cfRule type="expression" dxfId="509" priority="514">
      <formula>$M117=#REF!</formula>
    </cfRule>
  </conditionalFormatting>
  <conditionalFormatting sqref="AD141">
    <cfRule type="expression" dxfId="508" priority="507">
      <formula>$M141=#REF!</formula>
    </cfRule>
    <cfRule type="expression" dxfId="507" priority="508">
      <formula>$M141=#REF!</formula>
    </cfRule>
    <cfRule type="expression" dxfId="506" priority="509">
      <formula>$M141=#REF!</formula>
    </cfRule>
    <cfRule type="expression" dxfId="505" priority="510">
      <formula>$M141=#REF!</formula>
    </cfRule>
  </conditionalFormatting>
  <conditionalFormatting sqref="AD129:AD130">
    <cfRule type="expression" dxfId="504" priority="503">
      <formula>$M129=#REF!</formula>
    </cfRule>
    <cfRule type="expression" dxfId="503" priority="504">
      <formula>$M129=#REF!</formula>
    </cfRule>
    <cfRule type="expression" dxfId="502" priority="505">
      <formula>$M129=#REF!</formula>
    </cfRule>
    <cfRule type="expression" dxfId="501" priority="506">
      <formula>$M129=#REF!</formula>
    </cfRule>
  </conditionalFormatting>
  <conditionalFormatting sqref="Z129">
    <cfRule type="expression" dxfId="500" priority="499">
      <formula>$M129=#REF!</formula>
    </cfRule>
    <cfRule type="expression" dxfId="499" priority="500">
      <formula>$M129=#REF!</formula>
    </cfRule>
    <cfRule type="expression" dxfId="498" priority="501">
      <formula>$M129=#REF!</formula>
    </cfRule>
    <cfRule type="expression" dxfId="497" priority="502">
      <formula>$M129=#REF!</formula>
    </cfRule>
  </conditionalFormatting>
  <conditionalFormatting sqref="Z141">
    <cfRule type="expression" dxfId="496" priority="495">
      <formula>$M141=#REF!</formula>
    </cfRule>
    <cfRule type="expression" dxfId="495" priority="496">
      <formula>$M141=#REF!</formula>
    </cfRule>
    <cfRule type="expression" dxfId="494" priority="497">
      <formula>$M141=#REF!</formula>
    </cfRule>
    <cfRule type="expression" dxfId="493" priority="498">
      <formula>$M141=#REF!</formula>
    </cfRule>
  </conditionalFormatting>
  <conditionalFormatting sqref="AC129">
    <cfRule type="expression" dxfId="492" priority="491">
      <formula>$M129=#REF!</formula>
    </cfRule>
    <cfRule type="expression" dxfId="491" priority="492">
      <formula>$M129=#REF!</formula>
    </cfRule>
    <cfRule type="expression" dxfId="490" priority="493">
      <formula>$M129=#REF!</formula>
    </cfRule>
    <cfRule type="expression" dxfId="489" priority="494">
      <formula>$M129=#REF!</formula>
    </cfRule>
  </conditionalFormatting>
  <conditionalFormatting sqref="AC130">
    <cfRule type="expression" dxfId="488" priority="487">
      <formula>$M130=#REF!</formula>
    </cfRule>
    <cfRule type="expression" dxfId="487" priority="488">
      <formula>$M130=#REF!</formula>
    </cfRule>
    <cfRule type="expression" dxfId="486" priority="489">
      <formula>$M130=#REF!</formula>
    </cfRule>
    <cfRule type="expression" dxfId="485" priority="490">
      <formula>$M130=#REF!</formula>
    </cfRule>
  </conditionalFormatting>
  <conditionalFormatting sqref="AC135">
    <cfRule type="expression" dxfId="484" priority="483">
      <formula>$M135=#REF!</formula>
    </cfRule>
    <cfRule type="expression" dxfId="483" priority="484">
      <formula>$M135=#REF!</formula>
    </cfRule>
    <cfRule type="expression" dxfId="482" priority="485">
      <formula>$M135=#REF!</formula>
    </cfRule>
    <cfRule type="expression" dxfId="481" priority="486">
      <formula>$M135=#REF!</formula>
    </cfRule>
  </conditionalFormatting>
  <conditionalFormatting sqref="AC136">
    <cfRule type="expression" dxfId="480" priority="479">
      <formula>$M136=#REF!</formula>
    </cfRule>
    <cfRule type="expression" dxfId="479" priority="480">
      <formula>$M136=#REF!</formula>
    </cfRule>
    <cfRule type="expression" dxfId="478" priority="481">
      <formula>$M136=#REF!</formula>
    </cfRule>
    <cfRule type="expression" dxfId="477" priority="482">
      <formula>$M136=#REF!</formula>
    </cfRule>
  </conditionalFormatting>
  <conditionalFormatting sqref="AC137">
    <cfRule type="expression" dxfId="476" priority="475">
      <formula>$M137=#REF!</formula>
    </cfRule>
    <cfRule type="expression" dxfId="475" priority="476">
      <formula>$M137=#REF!</formula>
    </cfRule>
    <cfRule type="expression" dxfId="474" priority="477">
      <formula>$M137=#REF!</formula>
    </cfRule>
    <cfRule type="expression" dxfId="473" priority="478">
      <formula>$M137=#REF!</formula>
    </cfRule>
  </conditionalFormatting>
  <conditionalFormatting sqref="AC139:AC140">
    <cfRule type="expression" dxfId="472" priority="471">
      <formula>$M139=#REF!</formula>
    </cfRule>
    <cfRule type="expression" dxfId="471" priority="472">
      <formula>$M139=#REF!</formula>
    </cfRule>
    <cfRule type="expression" dxfId="470" priority="473">
      <formula>$M139=#REF!</formula>
    </cfRule>
    <cfRule type="expression" dxfId="469" priority="474">
      <formula>$M139=#REF!</formula>
    </cfRule>
  </conditionalFormatting>
  <conditionalFormatting sqref="AC138">
    <cfRule type="expression" dxfId="468" priority="467">
      <formula>$M138=#REF!</formula>
    </cfRule>
    <cfRule type="expression" dxfId="467" priority="468">
      <formula>$M138=#REF!</formula>
    </cfRule>
    <cfRule type="expression" dxfId="466" priority="469">
      <formula>$M138=#REF!</formula>
    </cfRule>
    <cfRule type="expression" dxfId="465" priority="470">
      <formula>$M138=#REF!</formula>
    </cfRule>
  </conditionalFormatting>
  <conditionalFormatting sqref="AC141 Z135:Z140 AC255:AD258 Z255:Z258 AC267:AD271 Z267:Z271">
    <cfRule type="expression" dxfId="464" priority="463">
      <formula>$M135=#REF!</formula>
    </cfRule>
    <cfRule type="expression" dxfId="463" priority="464">
      <formula>$M135=#REF!</formula>
    </cfRule>
    <cfRule type="expression" dxfId="462" priority="465">
      <formula>$M135=#REF!</formula>
    </cfRule>
    <cfRule type="expression" dxfId="461" priority="466">
      <formula>$M135=#REF!</formula>
    </cfRule>
  </conditionalFormatting>
  <conditionalFormatting sqref="Q129:Q130 Q135:Q141">
    <cfRule type="cellIs" dxfId="460" priority="462" operator="equal">
      <formula>"Mut+ext"</formula>
    </cfRule>
  </conditionalFormatting>
  <conditionalFormatting sqref="Z130">
    <cfRule type="expression" dxfId="459" priority="458">
      <formula>$M130=#REF!</formula>
    </cfRule>
    <cfRule type="expression" dxfId="458" priority="459">
      <formula>$M130=#REF!</formula>
    </cfRule>
    <cfRule type="expression" dxfId="457" priority="460">
      <formula>$M130=#REF!</formula>
    </cfRule>
    <cfRule type="expression" dxfId="456" priority="461">
      <formula>$M130=#REF!</formula>
    </cfRule>
  </conditionalFormatting>
  <conditionalFormatting sqref="AD248:AD250">
    <cfRule type="expression" dxfId="455" priority="454">
      <formula>$M248=#REF!</formula>
    </cfRule>
    <cfRule type="expression" dxfId="454" priority="455">
      <formula>$M248=#REF!</formula>
    </cfRule>
    <cfRule type="expression" dxfId="453" priority="456">
      <formula>$M248=#REF!</formula>
    </cfRule>
    <cfRule type="expression" dxfId="452" priority="457">
      <formula>$M248=#REF!</formula>
    </cfRule>
  </conditionalFormatting>
  <conditionalFormatting sqref="AC248:AC250">
    <cfRule type="expression" dxfId="451" priority="450">
      <formula>$M248=#REF!</formula>
    </cfRule>
    <cfRule type="expression" dxfId="450" priority="451">
      <formula>$M248=#REF!</formula>
    </cfRule>
    <cfRule type="expression" dxfId="449" priority="452">
      <formula>$M248=#REF!</formula>
    </cfRule>
    <cfRule type="expression" dxfId="448" priority="453">
      <formula>$M248=#REF!</formula>
    </cfRule>
  </conditionalFormatting>
  <conditionalFormatting sqref="Q248:Q250 Q255:Q258">
    <cfRule type="cellIs" dxfId="447" priority="449" operator="equal">
      <formula>"Mut+ext"</formula>
    </cfRule>
  </conditionalFormatting>
  <conditionalFormatting sqref="Z248:Z250">
    <cfRule type="expression" dxfId="446" priority="445">
      <formula>$M248=#REF!</formula>
    </cfRule>
    <cfRule type="expression" dxfId="445" priority="446">
      <formula>$M248=#REF!</formula>
    </cfRule>
    <cfRule type="expression" dxfId="444" priority="447">
      <formula>$M248=#REF!</formula>
    </cfRule>
    <cfRule type="expression" dxfId="443" priority="448">
      <formula>$M248=#REF!</formula>
    </cfRule>
  </conditionalFormatting>
  <conditionalFormatting sqref="AD259">
    <cfRule type="expression" dxfId="442" priority="441">
      <formula>$M259=#REF!</formula>
    </cfRule>
    <cfRule type="expression" dxfId="441" priority="442">
      <formula>$M259=#REF!</formula>
    </cfRule>
    <cfRule type="expression" dxfId="440" priority="443">
      <formula>$M259=#REF!</formula>
    </cfRule>
    <cfRule type="expression" dxfId="439" priority="444">
      <formula>$M259=#REF!</formula>
    </cfRule>
  </conditionalFormatting>
  <conditionalFormatting sqref="AC259">
    <cfRule type="expression" dxfId="438" priority="437">
      <formula>$M259=#REF!</formula>
    </cfRule>
    <cfRule type="expression" dxfId="437" priority="438">
      <formula>$M259=#REF!</formula>
    </cfRule>
    <cfRule type="expression" dxfId="436" priority="439">
      <formula>$M259=#REF!</formula>
    </cfRule>
    <cfRule type="expression" dxfId="435" priority="440">
      <formula>$M259=#REF!</formula>
    </cfRule>
  </conditionalFormatting>
  <conditionalFormatting sqref="Q259">
    <cfRule type="cellIs" dxfId="434" priority="436" operator="equal">
      <formula>"Mut+ext"</formula>
    </cfRule>
  </conditionalFormatting>
  <conditionalFormatting sqref="Z259">
    <cfRule type="expression" dxfId="433" priority="432">
      <formula>$M259=#REF!</formula>
    </cfRule>
    <cfRule type="expression" dxfId="432" priority="433">
      <formula>$M259=#REF!</formula>
    </cfRule>
    <cfRule type="expression" dxfId="431" priority="434">
      <formula>$M259=#REF!</formula>
    </cfRule>
    <cfRule type="expression" dxfId="430" priority="435">
      <formula>$M259=#REF!</formula>
    </cfRule>
  </conditionalFormatting>
  <conditionalFormatting sqref="AD247">
    <cfRule type="expression" dxfId="429" priority="428">
      <formula>$M247=#REF!</formula>
    </cfRule>
    <cfRule type="expression" dxfId="428" priority="429">
      <formula>$M247=#REF!</formula>
    </cfRule>
    <cfRule type="expression" dxfId="427" priority="430">
      <formula>$M247=#REF!</formula>
    </cfRule>
    <cfRule type="expression" dxfId="426" priority="431">
      <formula>$M247=#REF!</formula>
    </cfRule>
  </conditionalFormatting>
  <conditionalFormatting sqref="AC247">
    <cfRule type="expression" dxfId="425" priority="424">
      <formula>$M247=#REF!</formula>
    </cfRule>
    <cfRule type="expression" dxfId="424" priority="425">
      <formula>$M247=#REF!</formula>
    </cfRule>
    <cfRule type="expression" dxfId="423" priority="426">
      <formula>$M247=#REF!</formula>
    </cfRule>
    <cfRule type="expression" dxfId="422" priority="427">
      <formula>$M247=#REF!</formula>
    </cfRule>
  </conditionalFormatting>
  <conditionalFormatting sqref="Q247">
    <cfRule type="cellIs" dxfId="421" priority="423" operator="equal">
      <formula>"Mut+ext"</formula>
    </cfRule>
  </conditionalFormatting>
  <conditionalFormatting sqref="Z247">
    <cfRule type="expression" dxfId="420" priority="419">
      <formula>$M247=#REF!</formula>
    </cfRule>
    <cfRule type="expression" dxfId="419" priority="420">
      <formula>$M247=#REF!</formula>
    </cfRule>
    <cfRule type="expression" dxfId="418" priority="421">
      <formula>$M247=#REF!</formula>
    </cfRule>
    <cfRule type="expression" dxfId="417" priority="422">
      <formula>$M247=#REF!</formula>
    </cfRule>
  </conditionalFormatting>
  <conditionalFormatting sqref="AD261:AD262">
    <cfRule type="expression" dxfId="416" priority="415">
      <formula>$M261=#REF!</formula>
    </cfRule>
    <cfRule type="expression" dxfId="415" priority="416">
      <formula>$M261=#REF!</formula>
    </cfRule>
    <cfRule type="expression" dxfId="414" priority="417">
      <formula>$M261=#REF!</formula>
    </cfRule>
    <cfRule type="expression" dxfId="413" priority="418">
      <formula>$M261=#REF!</formula>
    </cfRule>
  </conditionalFormatting>
  <conditionalFormatting sqref="AC261:AC262">
    <cfRule type="expression" dxfId="412" priority="411">
      <formula>$M261=#REF!</formula>
    </cfRule>
    <cfRule type="expression" dxfId="411" priority="412">
      <formula>$M261=#REF!</formula>
    </cfRule>
    <cfRule type="expression" dxfId="410" priority="413">
      <formula>$M261=#REF!</formula>
    </cfRule>
    <cfRule type="expression" dxfId="409" priority="414">
      <formula>$M261=#REF!</formula>
    </cfRule>
  </conditionalFormatting>
  <conditionalFormatting sqref="Q261:Q262 Q267:Q271">
    <cfRule type="cellIs" dxfId="408" priority="410" operator="equal">
      <formula>"Mut+ext"</formula>
    </cfRule>
  </conditionalFormatting>
  <conditionalFormatting sqref="Z261:Z262">
    <cfRule type="expression" dxfId="407" priority="406">
      <formula>$M261=#REF!</formula>
    </cfRule>
    <cfRule type="expression" dxfId="406" priority="407">
      <formula>$M261=#REF!</formula>
    </cfRule>
    <cfRule type="expression" dxfId="405" priority="408">
      <formula>$M261=#REF!</formula>
    </cfRule>
    <cfRule type="expression" dxfId="404" priority="409">
      <formula>$M261=#REF!</formula>
    </cfRule>
  </conditionalFormatting>
  <conditionalFormatting sqref="AD272">
    <cfRule type="expression" dxfId="403" priority="402">
      <formula>$M272=#REF!</formula>
    </cfRule>
    <cfRule type="expression" dxfId="402" priority="403">
      <formula>$M272=#REF!</formula>
    </cfRule>
    <cfRule type="expression" dxfId="401" priority="404">
      <formula>$M272=#REF!</formula>
    </cfRule>
    <cfRule type="expression" dxfId="400" priority="405">
      <formula>$M272=#REF!</formula>
    </cfRule>
  </conditionalFormatting>
  <conditionalFormatting sqref="AC272">
    <cfRule type="expression" dxfId="399" priority="398">
      <formula>$M272=#REF!</formula>
    </cfRule>
    <cfRule type="expression" dxfId="398" priority="399">
      <formula>$M272=#REF!</formula>
    </cfRule>
    <cfRule type="expression" dxfId="397" priority="400">
      <formula>$M272=#REF!</formula>
    </cfRule>
    <cfRule type="expression" dxfId="396" priority="401">
      <formula>$M272=#REF!</formula>
    </cfRule>
  </conditionalFormatting>
  <conditionalFormatting sqref="Q272">
    <cfRule type="cellIs" dxfId="395" priority="397" operator="equal">
      <formula>"Mut+ext"</formula>
    </cfRule>
  </conditionalFormatting>
  <conditionalFormatting sqref="Z272">
    <cfRule type="expression" dxfId="394" priority="393">
      <formula>$M272=#REF!</formula>
    </cfRule>
    <cfRule type="expression" dxfId="393" priority="394">
      <formula>$M272=#REF!</formula>
    </cfRule>
    <cfRule type="expression" dxfId="392" priority="395">
      <formula>$M272=#REF!</formula>
    </cfRule>
    <cfRule type="expression" dxfId="391" priority="396">
      <formula>$M272=#REF!</formula>
    </cfRule>
  </conditionalFormatting>
  <conditionalFormatting sqref="AD260">
    <cfRule type="expression" dxfId="390" priority="389">
      <formula>$M260=#REF!</formula>
    </cfRule>
    <cfRule type="expression" dxfId="389" priority="390">
      <formula>$M260=#REF!</formula>
    </cfRule>
    <cfRule type="expression" dxfId="388" priority="391">
      <formula>$M260=#REF!</formula>
    </cfRule>
    <cfRule type="expression" dxfId="387" priority="392">
      <formula>$M260=#REF!</formula>
    </cfRule>
  </conditionalFormatting>
  <conditionalFormatting sqref="AC260">
    <cfRule type="expression" dxfId="386" priority="385">
      <formula>$M260=#REF!</formula>
    </cfRule>
    <cfRule type="expression" dxfId="385" priority="386">
      <formula>$M260=#REF!</formula>
    </cfRule>
    <cfRule type="expression" dxfId="384" priority="387">
      <formula>$M260=#REF!</formula>
    </cfRule>
    <cfRule type="expression" dxfId="383" priority="388">
      <formula>$M260=#REF!</formula>
    </cfRule>
  </conditionalFormatting>
  <conditionalFormatting sqref="Q260">
    <cfRule type="cellIs" dxfId="382" priority="384" operator="equal">
      <formula>"Mut+ext"</formula>
    </cfRule>
  </conditionalFormatting>
  <conditionalFormatting sqref="Z260">
    <cfRule type="expression" dxfId="381" priority="380">
      <formula>$M260=#REF!</formula>
    </cfRule>
    <cfRule type="expression" dxfId="380" priority="381">
      <formula>$M260=#REF!</formula>
    </cfRule>
    <cfRule type="expression" dxfId="379" priority="382">
      <formula>$M260=#REF!</formula>
    </cfRule>
    <cfRule type="expression" dxfId="378" priority="383">
      <formula>$M260=#REF!</formula>
    </cfRule>
  </conditionalFormatting>
  <conditionalFormatting sqref="Q20">
    <cfRule type="cellIs" dxfId="377" priority="379" operator="equal">
      <formula>"Mut+ext"</formula>
    </cfRule>
  </conditionalFormatting>
  <conditionalFormatting sqref="AD15:AD18">
    <cfRule type="expression" dxfId="376" priority="375">
      <formula>$M15=#REF!</formula>
    </cfRule>
    <cfRule type="expression" dxfId="375" priority="376">
      <formula>$M15=#REF!</formula>
    </cfRule>
    <cfRule type="expression" dxfId="374" priority="377">
      <formula>$M15=#REF!</formula>
    </cfRule>
    <cfRule type="expression" dxfId="373" priority="378">
      <formula>$M15=#REF!</formula>
    </cfRule>
  </conditionalFormatting>
  <conditionalFormatting sqref="AC15">
    <cfRule type="expression" dxfId="372" priority="371">
      <formula>$M15=#REF!</formula>
    </cfRule>
    <cfRule type="expression" dxfId="371" priority="372">
      <formula>$M15=#REF!</formula>
    </cfRule>
    <cfRule type="expression" dxfId="370" priority="373">
      <formula>$M15=#REF!</formula>
    </cfRule>
    <cfRule type="expression" dxfId="369" priority="374">
      <formula>$M15=#REF!</formula>
    </cfRule>
  </conditionalFormatting>
  <conditionalFormatting sqref="AC16">
    <cfRule type="expression" dxfId="368" priority="367">
      <formula>$M16=#REF!</formula>
    </cfRule>
    <cfRule type="expression" dxfId="367" priority="368">
      <formula>$M16=#REF!</formula>
    </cfRule>
    <cfRule type="expression" dxfId="366" priority="369">
      <formula>$M16=#REF!</formula>
    </cfRule>
    <cfRule type="expression" dxfId="365" priority="370">
      <formula>$M16=#REF!</formula>
    </cfRule>
  </conditionalFormatting>
  <conditionalFormatting sqref="AC18">
    <cfRule type="expression" dxfId="364" priority="363">
      <formula>$M18=#REF!</formula>
    </cfRule>
    <cfRule type="expression" dxfId="363" priority="364">
      <formula>$M18=#REF!</formula>
    </cfRule>
    <cfRule type="expression" dxfId="362" priority="365">
      <formula>$M18=#REF!</formula>
    </cfRule>
    <cfRule type="expression" dxfId="361" priority="366">
      <formula>$M18=#REF!</formula>
    </cfRule>
  </conditionalFormatting>
  <conditionalFormatting sqref="AC17">
    <cfRule type="expression" dxfId="360" priority="359">
      <formula>$M17=#REF!</formula>
    </cfRule>
    <cfRule type="expression" dxfId="359" priority="360">
      <formula>$M17=#REF!</formula>
    </cfRule>
    <cfRule type="expression" dxfId="358" priority="361">
      <formula>$M17=#REF!</formula>
    </cfRule>
    <cfRule type="expression" dxfId="357" priority="362">
      <formula>$M17=#REF!</formula>
    </cfRule>
  </conditionalFormatting>
  <conditionalFormatting sqref="Q17:Q18 Q15">
    <cfRule type="cellIs" dxfId="356" priority="358" operator="equal">
      <formula>"Mut+ext"</formula>
    </cfRule>
  </conditionalFormatting>
  <conditionalFormatting sqref="Z15:Z18">
    <cfRule type="expression" dxfId="355" priority="354">
      <formula>$M15=#REF!</formula>
    </cfRule>
    <cfRule type="expression" dxfId="354" priority="355">
      <formula>$M15=#REF!</formula>
    </cfRule>
    <cfRule type="expression" dxfId="353" priority="356">
      <formula>$M15=#REF!</formula>
    </cfRule>
    <cfRule type="expression" dxfId="352" priority="357">
      <formula>$M15=#REF!</formula>
    </cfRule>
  </conditionalFormatting>
  <conditionalFormatting sqref="Q16">
    <cfRule type="cellIs" dxfId="351" priority="353" operator="equal">
      <formula>"Mut+ext"</formula>
    </cfRule>
  </conditionalFormatting>
  <conditionalFormatting sqref="AD28:AD31">
    <cfRule type="expression" dxfId="350" priority="349">
      <formula>$M28=#REF!</formula>
    </cfRule>
    <cfRule type="expression" dxfId="349" priority="350">
      <formula>$M28=#REF!</formula>
    </cfRule>
    <cfRule type="expression" dxfId="348" priority="351">
      <formula>$M28=#REF!</formula>
    </cfRule>
    <cfRule type="expression" dxfId="347" priority="352">
      <formula>$M28=#REF!</formula>
    </cfRule>
  </conditionalFormatting>
  <conditionalFormatting sqref="AC28">
    <cfRule type="expression" dxfId="346" priority="345">
      <formula>$M28=#REF!</formula>
    </cfRule>
    <cfRule type="expression" dxfId="345" priority="346">
      <formula>$M28=#REF!</formula>
    </cfRule>
    <cfRule type="expression" dxfId="344" priority="347">
      <formula>$M28=#REF!</formula>
    </cfRule>
    <cfRule type="expression" dxfId="343" priority="348">
      <formula>$M28=#REF!</formula>
    </cfRule>
  </conditionalFormatting>
  <conditionalFormatting sqref="AC29">
    <cfRule type="expression" dxfId="342" priority="341">
      <formula>$M29=#REF!</formula>
    </cfRule>
    <cfRule type="expression" dxfId="341" priority="342">
      <formula>$M29=#REF!</formula>
    </cfRule>
    <cfRule type="expression" dxfId="340" priority="343">
      <formula>$M29=#REF!</formula>
    </cfRule>
    <cfRule type="expression" dxfId="339" priority="344">
      <formula>$M29=#REF!</formula>
    </cfRule>
  </conditionalFormatting>
  <conditionalFormatting sqref="AC31">
    <cfRule type="expression" dxfId="338" priority="337">
      <formula>$M31=#REF!</formula>
    </cfRule>
    <cfRule type="expression" dxfId="337" priority="338">
      <formula>$M31=#REF!</formula>
    </cfRule>
    <cfRule type="expression" dxfId="336" priority="339">
      <formula>$M31=#REF!</formula>
    </cfRule>
    <cfRule type="expression" dxfId="335" priority="340">
      <formula>$M31=#REF!</formula>
    </cfRule>
  </conditionalFormatting>
  <conditionalFormatting sqref="AC30">
    <cfRule type="expression" dxfId="334" priority="333">
      <formula>$M30=#REF!</formula>
    </cfRule>
    <cfRule type="expression" dxfId="333" priority="334">
      <formula>$M30=#REF!</formula>
    </cfRule>
    <cfRule type="expression" dxfId="332" priority="335">
      <formula>$M30=#REF!</formula>
    </cfRule>
    <cfRule type="expression" dxfId="331" priority="336">
      <formula>$M30=#REF!</formula>
    </cfRule>
  </conditionalFormatting>
  <conditionalFormatting sqref="Z28:Z31">
    <cfRule type="expression" dxfId="330" priority="328">
      <formula>$M28=#REF!</formula>
    </cfRule>
    <cfRule type="expression" dxfId="329" priority="329">
      <formula>$M28=#REF!</formula>
    </cfRule>
    <cfRule type="expression" dxfId="328" priority="330">
      <formula>$M28=#REF!</formula>
    </cfRule>
    <cfRule type="expression" dxfId="327" priority="331">
      <formula>$M28=#REF!</formula>
    </cfRule>
  </conditionalFormatting>
  <conditionalFormatting sqref="AD42:AD45">
    <cfRule type="expression" dxfId="326" priority="324">
      <formula>$M42=#REF!</formula>
    </cfRule>
    <cfRule type="expression" dxfId="325" priority="325">
      <formula>$M42=#REF!</formula>
    </cfRule>
    <cfRule type="expression" dxfId="324" priority="326">
      <formula>$M42=#REF!</formula>
    </cfRule>
    <cfRule type="expression" dxfId="323" priority="327">
      <formula>$M42=#REF!</formula>
    </cfRule>
  </conditionalFormatting>
  <conditionalFormatting sqref="AC42">
    <cfRule type="expression" dxfId="322" priority="320">
      <formula>$M42=#REF!</formula>
    </cfRule>
    <cfRule type="expression" dxfId="321" priority="321">
      <formula>$M42=#REF!</formula>
    </cfRule>
    <cfRule type="expression" dxfId="320" priority="322">
      <formula>$M42=#REF!</formula>
    </cfRule>
    <cfRule type="expression" dxfId="319" priority="323">
      <formula>$M42=#REF!</formula>
    </cfRule>
  </conditionalFormatting>
  <conditionalFormatting sqref="AC44:AC45">
    <cfRule type="expression" dxfId="318" priority="316">
      <formula>$M44=#REF!</formula>
    </cfRule>
    <cfRule type="expression" dxfId="317" priority="317">
      <formula>$M44=#REF!</formula>
    </cfRule>
    <cfRule type="expression" dxfId="316" priority="318">
      <formula>$M44=#REF!</formula>
    </cfRule>
    <cfRule type="expression" dxfId="315" priority="319">
      <formula>$M44=#REF!</formula>
    </cfRule>
  </conditionalFormatting>
  <conditionalFormatting sqref="AC43">
    <cfRule type="expression" dxfId="314" priority="312">
      <formula>$M43=#REF!</formula>
    </cfRule>
    <cfRule type="expression" dxfId="313" priority="313">
      <formula>$M43=#REF!</formula>
    </cfRule>
    <cfRule type="expression" dxfId="312" priority="314">
      <formula>$M43=#REF!</formula>
    </cfRule>
    <cfRule type="expression" dxfId="311" priority="315">
      <formula>$M43=#REF!</formula>
    </cfRule>
  </conditionalFormatting>
  <conditionalFormatting sqref="Q42:Q45">
    <cfRule type="cellIs" dxfId="310" priority="311" operator="equal">
      <formula>"Mut+ext"</formula>
    </cfRule>
  </conditionalFormatting>
  <conditionalFormatting sqref="Z42:Z45">
    <cfRule type="expression" dxfId="309" priority="307">
      <formula>$M42=#REF!</formula>
    </cfRule>
    <cfRule type="expression" dxfId="308" priority="308">
      <formula>$M42=#REF!</formula>
    </cfRule>
    <cfRule type="expression" dxfId="307" priority="309">
      <formula>$M42=#REF!</formula>
    </cfRule>
    <cfRule type="expression" dxfId="306" priority="310">
      <formula>$M42=#REF!</formula>
    </cfRule>
  </conditionalFormatting>
  <conditionalFormatting sqref="AD54:AD57">
    <cfRule type="expression" dxfId="305" priority="303">
      <formula>$M54=#REF!</formula>
    </cfRule>
    <cfRule type="expression" dxfId="304" priority="304">
      <formula>$M54=#REF!</formula>
    </cfRule>
    <cfRule type="expression" dxfId="303" priority="305">
      <formula>$M54=#REF!</formula>
    </cfRule>
    <cfRule type="expression" dxfId="302" priority="306">
      <formula>$M54=#REF!</formula>
    </cfRule>
  </conditionalFormatting>
  <conditionalFormatting sqref="AC54">
    <cfRule type="expression" dxfId="301" priority="299">
      <formula>$M54=#REF!</formula>
    </cfRule>
    <cfRule type="expression" dxfId="300" priority="300">
      <formula>$M54=#REF!</formula>
    </cfRule>
    <cfRule type="expression" dxfId="299" priority="301">
      <formula>$M54=#REF!</formula>
    </cfRule>
    <cfRule type="expression" dxfId="298" priority="302">
      <formula>$M54=#REF!</formula>
    </cfRule>
  </conditionalFormatting>
  <conditionalFormatting sqref="AC55">
    <cfRule type="expression" dxfId="297" priority="295">
      <formula>$M55=#REF!</formula>
    </cfRule>
    <cfRule type="expression" dxfId="296" priority="296">
      <formula>$M55=#REF!</formula>
    </cfRule>
    <cfRule type="expression" dxfId="295" priority="297">
      <formula>$M55=#REF!</formula>
    </cfRule>
    <cfRule type="expression" dxfId="294" priority="298">
      <formula>$M55=#REF!</formula>
    </cfRule>
  </conditionalFormatting>
  <conditionalFormatting sqref="AC57">
    <cfRule type="expression" dxfId="293" priority="291">
      <formula>$M57=#REF!</formula>
    </cfRule>
    <cfRule type="expression" dxfId="292" priority="292">
      <formula>$M57=#REF!</formula>
    </cfRule>
    <cfRule type="expression" dxfId="291" priority="293">
      <formula>$M57=#REF!</formula>
    </cfRule>
    <cfRule type="expression" dxfId="290" priority="294">
      <formula>$M57=#REF!</formula>
    </cfRule>
  </conditionalFormatting>
  <conditionalFormatting sqref="AC56">
    <cfRule type="expression" dxfId="289" priority="287">
      <formula>$M56=#REF!</formula>
    </cfRule>
    <cfRule type="expression" dxfId="288" priority="288">
      <formula>$M56=#REF!</formula>
    </cfRule>
    <cfRule type="expression" dxfId="287" priority="289">
      <formula>$M56=#REF!</formula>
    </cfRule>
    <cfRule type="expression" dxfId="286" priority="290">
      <formula>$M56=#REF!</formula>
    </cfRule>
  </conditionalFormatting>
  <conditionalFormatting sqref="Q54:Q57">
    <cfRule type="cellIs" dxfId="285" priority="286" operator="equal">
      <formula>"Mut+ext"</formula>
    </cfRule>
  </conditionalFormatting>
  <conditionalFormatting sqref="Z54:Z57">
    <cfRule type="expression" dxfId="284" priority="282">
      <formula>$M54=#REF!</formula>
    </cfRule>
    <cfRule type="expression" dxfId="283" priority="283">
      <formula>$M54=#REF!</formula>
    </cfRule>
    <cfRule type="expression" dxfId="282" priority="284">
      <formula>$M54=#REF!</formula>
    </cfRule>
    <cfRule type="expression" dxfId="281" priority="285">
      <formula>$M54=#REF!</formula>
    </cfRule>
  </conditionalFormatting>
  <conditionalFormatting sqref="AD67:AD70">
    <cfRule type="expression" dxfId="280" priority="278">
      <formula>$M67=#REF!</formula>
    </cfRule>
    <cfRule type="expression" dxfId="279" priority="279">
      <formula>$M67=#REF!</formula>
    </cfRule>
    <cfRule type="expression" dxfId="278" priority="280">
      <formula>$M67=#REF!</formula>
    </cfRule>
    <cfRule type="expression" dxfId="277" priority="281">
      <formula>$M67=#REF!</formula>
    </cfRule>
  </conditionalFormatting>
  <conditionalFormatting sqref="AC67">
    <cfRule type="expression" dxfId="276" priority="274">
      <formula>$M67=#REF!</formula>
    </cfRule>
    <cfRule type="expression" dxfId="275" priority="275">
      <formula>$M67=#REF!</formula>
    </cfRule>
    <cfRule type="expression" dxfId="274" priority="276">
      <formula>$M67=#REF!</formula>
    </cfRule>
    <cfRule type="expression" dxfId="273" priority="277">
      <formula>$M67=#REF!</formula>
    </cfRule>
  </conditionalFormatting>
  <conditionalFormatting sqref="AC68">
    <cfRule type="expression" dxfId="272" priority="270">
      <formula>$M68=#REF!</formula>
    </cfRule>
    <cfRule type="expression" dxfId="271" priority="271">
      <formula>$M68=#REF!</formula>
    </cfRule>
    <cfRule type="expression" dxfId="270" priority="272">
      <formula>$M68=#REF!</formula>
    </cfRule>
    <cfRule type="expression" dxfId="269" priority="273">
      <formula>$M68=#REF!</formula>
    </cfRule>
  </conditionalFormatting>
  <conditionalFormatting sqref="AC70">
    <cfRule type="expression" dxfId="268" priority="266">
      <formula>$M70=#REF!</formula>
    </cfRule>
    <cfRule type="expression" dxfId="267" priority="267">
      <formula>$M70=#REF!</formula>
    </cfRule>
    <cfRule type="expression" dxfId="266" priority="268">
      <formula>$M70=#REF!</formula>
    </cfRule>
    <cfRule type="expression" dxfId="265" priority="269">
      <formula>$M70=#REF!</formula>
    </cfRule>
  </conditionalFormatting>
  <conditionalFormatting sqref="AC69">
    <cfRule type="expression" dxfId="264" priority="262">
      <formula>$M69=#REF!</formula>
    </cfRule>
    <cfRule type="expression" dxfId="263" priority="263">
      <formula>$M69=#REF!</formula>
    </cfRule>
    <cfRule type="expression" dxfId="262" priority="264">
      <formula>$M69=#REF!</formula>
    </cfRule>
    <cfRule type="expression" dxfId="261" priority="265">
      <formula>$M69=#REF!</formula>
    </cfRule>
  </conditionalFormatting>
  <conditionalFormatting sqref="Q67:Q70">
    <cfRule type="cellIs" dxfId="260" priority="261" operator="equal">
      <formula>"Mut+ext"</formula>
    </cfRule>
  </conditionalFormatting>
  <conditionalFormatting sqref="Z67:Z70">
    <cfRule type="expression" dxfId="259" priority="257">
      <formula>$M67=#REF!</formula>
    </cfRule>
    <cfRule type="expression" dxfId="258" priority="258">
      <formula>$M67=#REF!</formula>
    </cfRule>
    <cfRule type="expression" dxfId="257" priority="259">
      <formula>$M67=#REF!</formula>
    </cfRule>
    <cfRule type="expression" dxfId="256" priority="260">
      <formula>$M67=#REF!</formula>
    </cfRule>
  </conditionalFormatting>
  <conditionalFormatting sqref="AD80:AD83">
    <cfRule type="expression" dxfId="255" priority="253">
      <formula>$M80=#REF!</formula>
    </cfRule>
    <cfRule type="expression" dxfId="254" priority="254">
      <formula>$M80=#REF!</formula>
    </cfRule>
    <cfRule type="expression" dxfId="253" priority="255">
      <formula>$M80=#REF!</formula>
    </cfRule>
    <cfRule type="expression" dxfId="252" priority="256">
      <formula>$M80=#REF!</formula>
    </cfRule>
  </conditionalFormatting>
  <conditionalFormatting sqref="AC80">
    <cfRule type="expression" dxfId="251" priority="249">
      <formula>$M80=#REF!</formula>
    </cfRule>
    <cfRule type="expression" dxfId="250" priority="250">
      <formula>$M80=#REF!</formula>
    </cfRule>
    <cfRule type="expression" dxfId="249" priority="251">
      <formula>$M80=#REF!</formula>
    </cfRule>
    <cfRule type="expression" dxfId="248" priority="252">
      <formula>$M80=#REF!</formula>
    </cfRule>
  </conditionalFormatting>
  <conditionalFormatting sqref="AC81">
    <cfRule type="expression" dxfId="247" priority="245">
      <formula>$M81=#REF!</formula>
    </cfRule>
    <cfRule type="expression" dxfId="246" priority="246">
      <formula>$M81=#REF!</formula>
    </cfRule>
    <cfRule type="expression" dxfId="245" priority="247">
      <formula>$M81=#REF!</formula>
    </cfRule>
    <cfRule type="expression" dxfId="244" priority="248">
      <formula>$M81=#REF!</formula>
    </cfRule>
  </conditionalFormatting>
  <conditionalFormatting sqref="AC83">
    <cfRule type="expression" dxfId="243" priority="241">
      <formula>$M83=#REF!</formula>
    </cfRule>
    <cfRule type="expression" dxfId="242" priority="242">
      <formula>$M83=#REF!</formula>
    </cfRule>
    <cfRule type="expression" dxfId="241" priority="243">
      <formula>$M83=#REF!</formula>
    </cfRule>
    <cfRule type="expression" dxfId="240" priority="244">
      <formula>$M83=#REF!</formula>
    </cfRule>
  </conditionalFormatting>
  <conditionalFormatting sqref="AC82">
    <cfRule type="expression" dxfId="239" priority="237">
      <formula>$M82=#REF!</formula>
    </cfRule>
    <cfRule type="expression" dxfId="238" priority="238">
      <formula>$M82=#REF!</formula>
    </cfRule>
    <cfRule type="expression" dxfId="237" priority="239">
      <formula>$M82=#REF!</formula>
    </cfRule>
    <cfRule type="expression" dxfId="236" priority="240">
      <formula>$M82=#REF!</formula>
    </cfRule>
  </conditionalFormatting>
  <conditionalFormatting sqref="Q80:Q83">
    <cfRule type="cellIs" dxfId="235" priority="236" operator="equal">
      <formula>"Mut+ext"</formula>
    </cfRule>
  </conditionalFormatting>
  <conditionalFormatting sqref="Z80:Z83">
    <cfRule type="expression" dxfId="234" priority="232">
      <formula>$M80=#REF!</formula>
    </cfRule>
    <cfRule type="expression" dxfId="233" priority="233">
      <formula>$M80=#REF!</formula>
    </cfRule>
    <cfRule type="expression" dxfId="232" priority="234">
      <formula>$M80=#REF!</formula>
    </cfRule>
    <cfRule type="expression" dxfId="231" priority="235">
      <formula>$M80=#REF!</formula>
    </cfRule>
  </conditionalFormatting>
  <conditionalFormatting sqref="AD94:AD97">
    <cfRule type="expression" dxfId="230" priority="228">
      <formula>$M94=#REF!</formula>
    </cfRule>
    <cfRule type="expression" dxfId="229" priority="229">
      <formula>$M94=#REF!</formula>
    </cfRule>
    <cfRule type="expression" dxfId="228" priority="230">
      <formula>$M94=#REF!</formula>
    </cfRule>
    <cfRule type="expression" dxfId="227" priority="231">
      <formula>$M94=#REF!</formula>
    </cfRule>
  </conditionalFormatting>
  <conditionalFormatting sqref="AC94">
    <cfRule type="expression" dxfId="226" priority="224">
      <formula>$M94=#REF!</formula>
    </cfRule>
    <cfRule type="expression" dxfId="225" priority="225">
      <formula>$M94=#REF!</formula>
    </cfRule>
    <cfRule type="expression" dxfId="224" priority="226">
      <formula>$M94=#REF!</formula>
    </cfRule>
    <cfRule type="expression" dxfId="223" priority="227">
      <formula>$M94=#REF!</formula>
    </cfRule>
  </conditionalFormatting>
  <conditionalFormatting sqref="AC96:AC97">
    <cfRule type="expression" dxfId="222" priority="220">
      <formula>$M96=#REF!</formula>
    </cfRule>
    <cfRule type="expression" dxfId="221" priority="221">
      <formula>$M96=#REF!</formula>
    </cfRule>
    <cfRule type="expression" dxfId="220" priority="222">
      <formula>$M96=#REF!</formula>
    </cfRule>
    <cfRule type="expression" dxfId="219" priority="223">
      <formula>$M96=#REF!</formula>
    </cfRule>
  </conditionalFormatting>
  <conditionalFormatting sqref="AC95">
    <cfRule type="expression" dxfId="218" priority="216">
      <formula>$M95=#REF!</formula>
    </cfRule>
    <cfRule type="expression" dxfId="217" priority="217">
      <formula>$M95=#REF!</formula>
    </cfRule>
    <cfRule type="expression" dxfId="216" priority="218">
      <formula>$M95=#REF!</formula>
    </cfRule>
    <cfRule type="expression" dxfId="215" priority="219">
      <formula>$M95=#REF!</formula>
    </cfRule>
  </conditionalFormatting>
  <conditionalFormatting sqref="Q94:Q97">
    <cfRule type="cellIs" dxfId="214" priority="215" operator="equal">
      <formula>"Mut+ext"</formula>
    </cfRule>
  </conditionalFormatting>
  <conditionalFormatting sqref="Z94:Z97">
    <cfRule type="expression" dxfId="213" priority="211">
      <formula>$M94=#REF!</formula>
    </cfRule>
    <cfRule type="expression" dxfId="212" priority="212">
      <formula>$M94=#REF!</formula>
    </cfRule>
    <cfRule type="expression" dxfId="211" priority="213">
      <formula>$M94=#REF!</formula>
    </cfRule>
    <cfRule type="expression" dxfId="210" priority="214">
      <formula>$M94=#REF!</formula>
    </cfRule>
  </conditionalFormatting>
  <conditionalFormatting sqref="AD105:AD108">
    <cfRule type="expression" dxfId="209" priority="207">
      <formula>$M105=#REF!</formula>
    </cfRule>
    <cfRule type="expression" dxfId="208" priority="208">
      <formula>$M105=#REF!</formula>
    </cfRule>
    <cfRule type="expression" dxfId="207" priority="209">
      <formula>$M105=#REF!</formula>
    </cfRule>
    <cfRule type="expression" dxfId="206" priority="210">
      <formula>$M105=#REF!</formula>
    </cfRule>
  </conditionalFormatting>
  <conditionalFormatting sqref="AC105">
    <cfRule type="expression" dxfId="205" priority="203">
      <formula>$M105=#REF!</formula>
    </cfRule>
    <cfRule type="expression" dxfId="204" priority="204">
      <formula>$M105=#REF!</formula>
    </cfRule>
    <cfRule type="expression" dxfId="203" priority="205">
      <formula>$M105=#REF!</formula>
    </cfRule>
    <cfRule type="expression" dxfId="202" priority="206">
      <formula>$M105=#REF!</formula>
    </cfRule>
  </conditionalFormatting>
  <conditionalFormatting sqref="AC106">
    <cfRule type="expression" dxfId="201" priority="199">
      <formula>$M106=#REF!</formula>
    </cfRule>
    <cfRule type="expression" dxfId="200" priority="200">
      <formula>$M106=#REF!</formula>
    </cfRule>
    <cfRule type="expression" dxfId="199" priority="201">
      <formula>$M106=#REF!</formula>
    </cfRule>
    <cfRule type="expression" dxfId="198" priority="202">
      <formula>$M106=#REF!</formula>
    </cfRule>
  </conditionalFormatting>
  <conditionalFormatting sqref="AC107">
    <cfRule type="expression" dxfId="197" priority="195">
      <formula>$M107=#REF!</formula>
    </cfRule>
    <cfRule type="expression" dxfId="196" priority="196">
      <formula>$M107=#REF!</formula>
    </cfRule>
    <cfRule type="expression" dxfId="195" priority="197">
      <formula>$M107=#REF!</formula>
    </cfRule>
    <cfRule type="expression" dxfId="194" priority="198">
      <formula>$M107=#REF!</formula>
    </cfRule>
  </conditionalFormatting>
  <conditionalFormatting sqref="AC108">
    <cfRule type="expression" dxfId="193" priority="191">
      <formula>$M108=#REF!</formula>
    </cfRule>
    <cfRule type="expression" dxfId="192" priority="192">
      <formula>$M108=#REF!</formula>
    </cfRule>
    <cfRule type="expression" dxfId="191" priority="193">
      <formula>$M108=#REF!</formula>
    </cfRule>
    <cfRule type="expression" dxfId="190" priority="194">
      <formula>$M108=#REF!</formula>
    </cfRule>
  </conditionalFormatting>
  <conditionalFormatting sqref="Q105:Q108">
    <cfRule type="cellIs" dxfId="189" priority="190" operator="equal">
      <formula>"Mut+ext"</formula>
    </cfRule>
  </conditionalFormatting>
  <conditionalFormatting sqref="Z105:Z108">
    <cfRule type="expression" dxfId="188" priority="186">
      <formula>$M105=#REF!</formula>
    </cfRule>
    <cfRule type="expression" dxfId="187" priority="187">
      <formula>$M105=#REF!</formula>
    </cfRule>
    <cfRule type="expression" dxfId="186" priority="188">
      <formula>$M105=#REF!</formula>
    </cfRule>
    <cfRule type="expression" dxfId="185" priority="189">
      <formula>$M105=#REF!</formula>
    </cfRule>
  </conditionalFormatting>
  <conditionalFormatting sqref="AD118:AD121">
    <cfRule type="expression" dxfId="184" priority="182">
      <formula>$M118=#REF!</formula>
    </cfRule>
    <cfRule type="expression" dxfId="183" priority="183">
      <formula>$M118=#REF!</formula>
    </cfRule>
    <cfRule type="expression" dxfId="182" priority="184">
      <formula>$M118=#REF!</formula>
    </cfRule>
    <cfRule type="expression" dxfId="181" priority="185">
      <formula>$M118=#REF!</formula>
    </cfRule>
  </conditionalFormatting>
  <conditionalFormatting sqref="AC118">
    <cfRule type="expression" dxfId="180" priority="178">
      <formula>$M118=#REF!</formula>
    </cfRule>
    <cfRule type="expression" dxfId="179" priority="179">
      <formula>$M118=#REF!</formula>
    </cfRule>
    <cfRule type="expression" dxfId="178" priority="180">
      <formula>$M118=#REF!</formula>
    </cfRule>
    <cfRule type="expression" dxfId="177" priority="181">
      <formula>$M118=#REF!</formula>
    </cfRule>
  </conditionalFormatting>
  <conditionalFormatting sqref="AC119">
    <cfRule type="expression" dxfId="176" priority="174">
      <formula>$M119=#REF!</formula>
    </cfRule>
    <cfRule type="expression" dxfId="175" priority="175">
      <formula>$M119=#REF!</formula>
    </cfRule>
    <cfRule type="expression" dxfId="174" priority="176">
      <formula>$M119=#REF!</formula>
    </cfRule>
    <cfRule type="expression" dxfId="173" priority="177">
      <formula>$M119=#REF!</formula>
    </cfRule>
  </conditionalFormatting>
  <conditionalFormatting sqref="AC120">
    <cfRule type="expression" dxfId="172" priority="170">
      <formula>$M120=#REF!</formula>
    </cfRule>
    <cfRule type="expression" dxfId="171" priority="171">
      <formula>$M120=#REF!</formula>
    </cfRule>
    <cfRule type="expression" dxfId="170" priority="172">
      <formula>$M120=#REF!</formula>
    </cfRule>
    <cfRule type="expression" dxfId="169" priority="173">
      <formula>$M120=#REF!</formula>
    </cfRule>
  </conditionalFormatting>
  <conditionalFormatting sqref="AC121">
    <cfRule type="expression" dxfId="168" priority="166">
      <formula>$M121=#REF!</formula>
    </cfRule>
    <cfRule type="expression" dxfId="167" priority="167">
      <formula>$M121=#REF!</formula>
    </cfRule>
    <cfRule type="expression" dxfId="166" priority="168">
      <formula>$M121=#REF!</formula>
    </cfRule>
    <cfRule type="expression" dxfId="165" priority="169">
      <formula>$M121=#REF!</formula>
    </cfRule>
  </conditionalFormatting>
  <conditionalFormatting sqref="Q118:Q121">
    <cfRule type="cellIs" dxfId="164" priority="165" operator="equal">
      <formula>"Mut+ext"</formula>
    </cfRule>
  </conditionalFormatting>
  <conditionalFormatting sqref="Z118:Z121">
    <cfRule type="expression" dxfId="163" priority="161">
      <formula>$M118=#REF!</formula>
    </cfRule>
    <cfRule type="expression" dxfId="162" priority="162">
      <formula>$M118=#REF!</formula>
    </cfRule>
    <cfRule type="expression" dxfId="161" priority="163">
      <formula>$M118=#REF!</formula>
    </cfRule>
    <cfRule type="expression" dxfId="160" priority="164">
      <formula>$M118=#REF!</formula>
    </cfRule>
  </conditionalFormatting>
  <conditionalFormatting sqref="AD131:AD134">
    <cfRule type="expression" dxfId="159" priority="157">
      <formula>$M131=#REF!</formula>
    </cfRule>
    <cfRule type="expression" dxfId="158" priority="158">
      <formula>$M131=#REF!</formula>
    </cfRule>
    <cfRule type="expression" dxfId="157" priority="159">
      <formula>$M131=#REF!</formula>
    </cfRule>
    <cfRule type="expression" dxfId="156" priority="160">
      <formula>$M131=#REF!</formula>
    </cfRule>
  </conditionalFormatting>
  <conditionalFormatting sqref="AC131">
    <cfRule type="expression" dxfId="155" priority="153">
      <formula>$M131=#REF!</formula>
    </cfRule>
    <cfRule type="expression" dxfId="154" priority="154">
      <formula>$M131=#REF!</formula>
    </cfRule>
    <cfRule type="expression" dxfId="153" priority="155">
      <formula>$M131=#REF!</formula>
    </cfRule>
    <cfRule type="expression" dxfId="152" priority="156">
      <formula>$M131=#REF!</formula>
    </cfRule>
  </conditionalFormatting>
  <conditionalFormatting sqref="AC132">
    <cfRule type="expression" dxfId="151" priority="149">
      <formula>$M132=#REF!</formula>
    </cfRule>
    <cfRule type="expression" dxfId="150" priority="150">
      <formula>$M132=#REF!</formula>
    </cfRule>
    <cfRule type="expression" dxfId="149" priority="151">
      <formula>$M132=#REF!</formula>
    </cfRule>
    <cfRule type="expression" dxfId="148" priority="152">
      <formula>$M132=#REF!</formula>
    </cfRule>
  </conditionalFormatting>
  <conditionalFormatting sqref="AC133">
    <cfRule type="expression" dxfId="147" priority="145">
      <formula>$M133=#REF!</formula>
    </cfRule>
    <cfRule type="expression" dxfId="146" priority="146">
      <formula>$M133=#REF!</formula>
    </cfRule>
    <cfRule type="expression" dxfId="145" priority="147">
      <formula>$M133=#REF!</formula>
    </cfRule>
    <cfRule type="expression" dxfId="144" priority="148">
      <formula>$M133=#REF!</formula>
    </cfRule>
  </conditionalFormatting>
  <conditionalFormatting sqref="AC134">
    <cfRule type="expression" dxfId="143" priority="141">
      <formula>$M134=#REF!</formula>
    </cfRule>
    <cfRule type="expression" dxfId="142" priority="142">
      <formula>$M134=#REF!</formula>
    </cfRule>
    <cfRule type="expression" dxfId="141" priority="143">
      <formula>$M134=#REF!</formula>
    </cfRule>
    <cfRule type="expression" dxfId="140" priority="144">
      <formula>$M134=#REF!</formula>
    </cfRule>
  </conditionalFormatting>
  <conditionalFormatting sqref="Q131:Q134">
    <cfRule type="cellIs" dxfId="139" priority="140" operator="equal">
      <formula>"Mut+ext"</formula>
    </cfRule>
  </conditionalFormatting>
  <conditionalFormatting sqref="Z131:Z134">
    <cfRule type="expression" dxfId="138" priority="136">
      <formula>$M131=#REF!</formula>
    </cfRule>
    <cfRule type="expression" dxfId="137" priority="137">
      <formula>$M131=#REF!</formula>
    </cfRule>
    <cfRule type="expression" dxfId="136" priority="138">
      <formula>$M131=#REF!</formula>
    </cfRule>
    <cfRule type="expression" dxfId="135" priority="139">
      <formula>$M131=#REF!</formula>
    </cfRule>
  </conditionalFormatting>
  <conditionalFormatting sqref="AD146:AD149">
    <cfRule type="expression" dxfId="134" priority="132">
      <formula>$M146=#REF!</formula>
    </cfRule>
    <cfRule type="expression" dxfId="133" priority="133">
      <formula>$M146=#REF!</formula>
    </cfRule>
    <cfRule type="expression" dxfId="132" priority="134">
      <formula>$M146=#REF!</formula>
    </cfRule>
    <cfRule type="expression" dxfId="131" priority="135">
      <formula>$M146=#REF!</formula>
    </cfRule>
  </conditionalFormatting>
  <conditionalFormatting sqref="AC146:AC149">
    <cfRule type="expression" dxfId="130" priority="128">
      <formula>$M146=#REF!</formula>
    </cfRule>
    <cfRule type="expression" dxfId="129" priority="129">
      <formula>$M146=#REF!</formula>
    </cfRule>
    <cfRule type="expression" dxfId="128" priority="130">
      <formula>$M146=#REF!</formula>
    </cfRule>
    <cfRule type="expression" dxfId="127" priority="131">
      <formula>$M146=#REF!</formula>
    </cfRule>
  </conditionalFormatting>
  <conditionalFormatting sqref="Q146:Q149">
    <cfRule type="cellIs" dxfId="126" priority="127" operator="equal">
      <formula>"Mut+ext"</formula>
    </cfRule>
  </conditionalFormatting>
  <conditionalFormatting sqref="Z146:Z149">
    <cfRule type="expression" dxfId="125" priority="123">
      <formula>$M146=#REF!</formula>
    </cfRule>
    <cfRule type="expression" dxfId="124" priority="124">
      <formula>$M146=#REF!</formula>
    </cfRule>
    <cfRule type="expression" dxfId="123" priority="125">
      <formula>$M146=#REF!</formula>
    </cfRule>
    <cfRule type="expression" dxfId="122" priority="126">
      <formula>$M146=#REF!</formula>
    </cfRule>
  </conditionalFormatting>
  <conditionalFormatting sqref="AD158:AD161">
    <cfRule type="expression" dxfId="121" priority="119">
      <formula>$M158=#REF!</formula>
    </cfRule>
    <cfRule type="expression" dxfId="120" priority="120">
      <formula>$M158=#REF!</formula>
    </cfRule>
    <cfRule type="expression" dxfId="119" priority="121">
      <formula>$M158=#REF!</formula>
    </cfRule>
    <cfRule type="expression" dxfId="118" priority="122">
      <formula>$M158=#REF!</formula>
    </cfRule>
  </conditionalFormatting>
  <conditionalFormatting sqref="AC158:AC161">
    <cfRule type="expression" dxfId="117" priority="115">
      <formula>$M158=#REF!</formula>
    </cfRule>
    <cfRule type="expression" dxfId="116" priority="116">
      <formula>$M158=#REF!</formula>
    </cfRule>
    <cfRule type="expression" dxfId="115" priority="117">
      <formula>$M158=#REF!</formula>
    </cfRule>
    <cfRule type="expression" dxfId="114" priority="118">
      <formula>$M158=#REF!</formula>
    </cfRule>
  </conditionalFormatting>
  <conditionalFormatting sqref="Q158:Q161">
    <cfRule type="cellIs" dxfId="113" priority="114" operator="equal">
      <formula>"Mut+ext"</formula>
    </cfRule>
  </conditionalFormatting>
  <conditionalFormatting sqref="Z158:Z161">
    <cfRule type="expression" dxfId="112" priority="110">
      <formula>$M158=#REF!</formula>
    </cfRule>
    <cfRule type="expression" dxfId="111" priority="111">
      <formula>$M158=#REF!</formula>
    </cfRule>
    <cfRule type="expression" dxfId="110" priority="112">
      <formula>$M158=#REF!</formula>
    </cfRule>
    <cfRule type="expression" dxfId="109" priority="113">
      <formula>$M158=#REF!</formula>
    </cfRule>
  </conditionalFormatting>
  <conditionalFormatting sqref="AD173:AD176">
    <cfRule type="expression" dxfId="108" priority="106">
      <formula>$M173=#REF!</formula>
    </cfRule>
    <cfRule type="expression" dxfId="107" priority="107">
      <formula>$M173=#REF!</formula>
    </cfRule>
    <cfRule type="expression" dxfId="106" priority="108">
      <formula>$M173=#REF!</formula>
    </cfRule>
    <cfRule type="expression" dxfId="105" priority="109">
      <formula>$M173=#REF!</formula>
    </cfRule>
  </conditionalFormatting>
  <conditionalFormatting sqref="AC173:AC176">
    <cfRule type="expression" dxfId="104" priority="102">
      <formula>$M173=#REF!</formula>
    </cfRule>
    <cfRule type="expression" dxfId="103" priority="103">
      <formula>$M173=#REF!</formula>
    </cfRule>
    <cfRule type="expression" dxfId="102" priority="104">
      <formula>$M173=#REF!</formula>
    </cfRule>
    <cfRule type="expression" dxfId="101" priority="105">
      <formula>$M173=#REF!</formula>
    </cfRule>
  </conditionalFormatting>
  <conditionalFormatting sqref="Q173:Q176">
    <cfRule type="cellIs" dxfId="100" priority="101" operator="equal">
      <formula>"Mut+ext"</formula>
    </cfRule>
  </conditionalFormatting>
  <conditionalFormatting sqref="Z173:Z176">
    <cfRule type="expression" dxfId="99" priority="97">
      <formula>$M173=#REF!</formula>
    </cfRule>
    <cfRule type="expression" dxfId="98" priority="98">
      <formula>$M173=#REF!</formula>
    </cfRule>
    <cfRule type="expression" dxfId="97" priority="99">
      <formula>$M173=#REF!</formula>
    </cfRule>
    <cfRule type="expression" dxfId="96" priority="100">
      <formula>$M173=#REF!</formula>
    </cfRule>
  </conditionalFormatting>
  <conditionalFormatting sqref="AD186:AD189">
    <cfRule type="expression" dxfId="95" priority="93">
      <formula>$M186=#REF!</formula>
    </cfRule>
    <cfRule type="expression" dxfId="94" priority="94">
      <formula>$M186=#REF!</formula>
    </cfRule>
    <cfRule type="expression" dxfId="93" priority="95">
      <formula>$M186=#REF!</formula>
    </cfRule>
    <cfRule type="expression" dxfId="92" priority="96">
      <formula>$M186=#REF!</formula>
    </cfRule>
  </conditionalFormatting>
  <conditionalFormatting sqref="AC186:AC189">
    <cfRule type="expression" dxfId="91" priority="89">
      <formula>$M186=#REF!</formula>
    </cfRule>
    <cfRule type="expression" dxfId="90" priority="90">
      <formula>$M186=#REF!</formula>
    </cfRule>
    <cfRule type="expression" dxfId="89" priority="91">
      <formula>$M186=#REF!</formula>
    </cfRule>
    <cfRule type="expression" dxfId="88" priority="92">
      <formula>$M186=#REF!</formula>
    </cfRule>
  </conditionalFormatting>
  <conditionalFormatting sqref="Q186:Q189">
    <cfRule type="cellIs" dxfId="87" priority="88" operator="equal">
      <formula>"Mut+ext"</formula>
    </cfRule>
  </conditionalFormatting>
  <conditionalFormatting sqref="Z186:Z189">
    <cfRule type="expression" dxfId="86" priority="84">
      <formula>$M186=#REF!</formula>
    </cfRule>
    <cfRule type="expression" dxfId="85" priority="85">
      <formula>$M186=#REF!</formula>
    </cfRule>
    <cfRule type="expression" dxfId="84" priority="86">
      <formula>$M186=#REF!</formula>
    </cfRule>
    <cfRule type="expression" dxfId="83" priority="87">
      <formula>$M186=#REF!</formula>
    </cfRule>
  </conditionalFormatting>
  <conditionalFormatting sqref="AD199:AD202">
    <cfRule type="expression" dxfId="82" priority="80">
      <formula>$M199=#REF!</formula>
    </cfRule>
    <cfRule type="expression" dxfId="81" priority="81">
      <formula>$M199=#REF!</formula>
    </cfRule>
    <cfRule type="expression" dxfId="80" priority="82">
      <formula>$M199=#REF!</formula>
    </cfRule>
    <cfRule type="expression" dxfId="79" priority="83">
      <formula>$M199=#REF!</formula>
    </cfRule>
  </conditionalFormatting>
  <conditionalFormatting sqref="AC199:AC202">
    <cfRule type="expression" dxfId="78" priority="76">
      <formula>$M199=#REF!</formula>
    </cfRule>
    <cfRule type="expression" dxfId="77" priority="77">
      <formula>$M199=#REF!</formula>
    </cfRule>
    <cfRule type="expression" dxfId="76" priority="78">
      <formula>$M199=#REF!</formula>
    </cfRule>
    <cfRule type="expression" dxfId="75" priority="79">
      <formula>$M199=#REF!</formula>
    </cfRule>
  </conditionalFormatting>
  <conditionalFormatting sqref="Q199:Q202">
    <cfRule type="cellIs" dxfId="74" priority="75" operator="equal">
      <formula>"Mut+ext"</formula>
    </cfRule>
  </conditionalFormatting>
  <conditionalFormatting sqref="Z199:Z202">
    <cfRule type="expression" dxfId="73" priority="71">
      <formula>$M199=#REF!</formula>
    </cfRule>
    <cfRule type="expression" dxfId="72" priority="72">
      <formula>$M199=#REF!</formula>
    </cfRule>
    <cfRule type="expression" dxfId="71" priority="73">
      <formula>$M199=#REF!</formula>
    </cfRule>
    <cfRule type="expression" dxfId="70" priority="74">
      <formula>$M199=#REF!</formula>
    </cfRule>
  </conditionalFormatting>
  <conditionalFormatting sqref="AD212:AD215">
    <cfRule type="expression" dxfId="69" priority="67">
      <formula>$M212=#REF!</formula>
    </cfRule>
    <cfRule type="expression" dxfId="68" priority="68">
      <formula>$M212=#REF!</formula>
    </cfRule>
    <cfRule type="expression" dxfId="67" priority="69">
      <formula>$M212=#REF!</formula>
    </cfRule>
    <cfRule type="expression" dxfId="66" priority="70">
      <formula>$M212=#REF!</formula>
    </cfRule>
  </conditionalFormatting>
  <conditionalFormatting sqref="AC212:AC215">
    <cfRule type="expression" dxfId="65" priority="63">
      <formula>$M212=#REF!</formula>
    </cfRule>
    <cfRule type="expression" dxfId="64" priority="64">
      <formula>$M212=#REF!</formula>
    </cfRule>
    <cfRule type="expression" dxfId="63" priority="65">
      <formula>$M212=#REF!</formula>
    </cfRule>
    <cfRule type="expression" dxfId="62" priority="66">
      <formula>$M212=#REF!</formula>
    </cfRule>
  </conditionalFormatting>
  <conditionalFormatting sqref="Q212:Q215">
    <cfRule type="cellIs" dxfId="61" priority="62" operator="equal">
      <formula>"Mut+ext"</formula>
    </cfRule>
  </conditionalFormatting>
  <conditionalFormatting sqref="Z212:Z215">
    <cfRule type="expression" dxfId="60" priority="58">
      <formula>$M212=#REF!</formula>
    </cfRule>
    <cfRule type="expression" dxfId="59" priority="59">
      <formula>$M212=#REF!</formula>
    </cfRule>
    <cfRule type="expression" dxfId="58" priority="60">
      <formula>$M212=#REF!</formula>
    </cfRule>
    <cfRule type="expression" dxfId="57" priority="61">
      <formula>$M212=#REF!</formula>
    </cfRule>
  </conditionalFormatting>
  <conditionalFormatting sqref="AD225:AD228">
    <cfRule type="expression" dxfId="56" priority="54">
      <formula>$M225=#REF!</formula>
    </cfRule>
    <cfRule type="expression" dxfId="55" priority="55">
      <formula>$M225=#REF!</formula>
    </cfRule>
    <cfRule type="expression" dxfId="54" priority="56">
      <formula>$M225=#REF!</formula>
    </cfRule>
    <cfRule type="expression" dxfId="53" priority="57">
      <formula>$M225=#REF!</formula>
    </cfRule>
  </conditionalFormatting>
  <conditionalFormatting sqref="AC225:AC228">
    <cfRule type="expression" dxfId="52" priority="50">
      <formula>$M225=#REF!</formula>
    </cfRule>
    <cfRule type="expression" dxfId="51" priority="51">
      <formula>$M225=#REF!</formula>
    </cfRule>
    <cfRule type="expression" dxfId="50" priority="52">
      <formula>$M225=#REF!</formula>
    </cfRule>
    <cfRule type="expression" dxfId="49" priority="53">
      <formula>$M225=#REF!</formula>
    </cfRule>
  </conditionalFormatting>
  <conditionalFormatting sqref="Q225:Q228">
    <cfRule type="cellIs" dxfId="48" priority="49" operator="equal">
      <formula>"Mut+ext"</formula>
    </cfRule>
  </conditionalFormatting>
  <conditionalFormatting sqref="Z225:Z228">
    <cfRule type="expression" dxfId="47" priority="45">
      <formula>$M225=#REF!</formula>
    </cfRule>
    <cfRule type="expression" dxfId="46" priority="46">
      <formula>$M225=#REF!</formula>
    </cfRule>
    <cfRule type="expression" dxfId="45" priority="47">
      <formula>$M225=#REF!</formula>
    </cfRule>
    <cfRule type="expression" dxfId="44" priority="48">
      <formula>$M225=#REF!</formula>
    </cfRule>
  </conditionalFormatting>
  <conditionalFormatting sqref="AD237:AD240">
    <cfRule type="expression" dxfId="43" priority="41">
      <formula>$M237=#REF!</formula>
    </cfRule>
    <cfRule type="expression" dxfId="42" priority="42">
      <formula>$M237=#REF!</formula>
    </cfRule>
    <cfRule type="expression" dxfId="41" priority="43">
      <formula>$M237=#REF!</formula>
    </cfRule>
    <cfRule type="expression" dxfId="40" priority="44">
      <formula>$M237=#REF!</formula>
    </cfRule>
  </conditionalFormatting>
  <conditionalFormatting sqref="AC237:AC240">
    <cfRule type="expression" dxfId="39" priority="37">
      <formula>$M237=#REF!</formula>
    </cfRule>
    <cfRule type="expression" dxfId="38" priority="38">
      <formula>$M237=#REF!</formula>
    </cfRule>
    <cfRule type="expression" dxfId="37" priority="39">
      <formula>$M237=#REF!</formula>
    </cfRule>
    <cfRule type="expression" dxfId="36" priority="40">
      <formula>$M237=#REF!</formula>
    </cfRule>
  </conditionalFormatting>
  <conditionalFormatting sqref="Q237:Q240">
    <cfRule type="cellIs" dxfId="35" priority="36" operator="equal">
      <formula>"Mut+ext"</formula>
    </cfRule>
  </conditionalFormatting>
  <conditionalFormatting sqref="Z237:Z240">
    <cfRule type="expression" dxfId="34" priority="32">
      <formula>$M237=#REF!</formula>
    </cfRule>
    <cfRule type="expression" dxfId="33" priority="33">
      <formula>$M237=#REF!</formula>
    </cfRule>
    <cfRule type="expression" dxfId="32" priority="34">
      <formula>$M237=#REF!</formula>
    </cfRule>
    <cfRule type="expression" dxfId="31" priority="35">
      <formula>$M237=#REF!</formula>
    </cfRule>
  </conditionalFormatting>
  <conditionalFormatting sqref="AD251:AD254">
    <cfRule type="expression" dxfId="30" priority="28">
      <formula>$M251=#REF!</formula>
    </cfRule>
    <cfRule type="expression" dxfId="29" priority="29">
      <formula>$M251=#REF!</formula>
    </cfRule>
    <cfRule type="expression" dxfId="28" priority="30">
      <formula>$M251=#REF!</formula>
    </cfRule>
    <cfRule type="expression" dxfId="27" priority="31">
      <formula>$M251=#REF!</formula>
    </cfRule>
  </conditionalFormatting>
  <conditionalFormatting sqref="AC251:AC254">
    <cfRule type="expression" dxfId="26" priority="24">
      <formula>$M251=#REF!</formula>
    </cfRule>
    <cfRule type="expression" dxfId="25" priority="25">
      <formula>$M251=#REF!</formula>
    </cfRule>
    <cfRule type="expression" dxfId="24" priority="26">
      <formula>$M251=#REF!</formula>
    </cfRule>
    <cfRule type="expression" dxfId="23" priority="27">
      <formula>$M251=#REF!</formula>
    </cfRule>
  </conditionalFormatting>
  <conditionalFormatting sqref="Q251:Q254">
    <cfRule type="cellIs" dxfId="22" priority="23" operator="equal">
      <formula>"Mut+ext"</formula>
    </cfRule>
  </conditionalFormatting>
  <conditionalFormatting sqref="Z251:Z254">
    <cfRule type="expression" dxfId="21" priority="19">
      <formula>$M251=#REF!</formula>
    </cfRule>
    <cfRule type="expression" dxfId="20" priority="20">
      <formula>$M251=#REF!</formula>
    </cfRule>
    <cfRule type="expression" dxfId="19" priority="21">
      <formula>$M251=#REF!</formula>
    </cfRule>
    <cfRule type="expression" dxfId="18" priority="22">
      <formula>$M251=#REF!</formula>
    </cfRule>
  </conditionalFormatting>
  <conditionalFormatting sqref="AD263:AD266">
    <cfRule type="expression" dxfId="17" priority="15">
      <formula>$M263=#REF!</formula>
    </cfRule>
    <cfRule type="expression" dxfId="16" priority="16">
      <formula>$M263=#REF!</formula>
    </cfRule>
    <cfRule type="expression" dxfId="15" priority="17">
      <formula>$M263=#REF!</formula>
    </cfRule>
    <cfRule type="expression" dxfId="14" priority="18">
      <formula>$M263=#REF!</formula>
    </cfRule>
  </conditionalFormatting>
  <conditionalFormatting sqref="AC263:AC266">
    <cfRule type="expression" dxfId="13" priority="11">
      <formula>$M263=#REF!</formula>
    </cfRule>
    <cfRule type="expression" dxfId="12" priority="12">
      <formula>$M263=#REF!</formula>
    </cfRule>
    <cfRule type="expression" dxfId="11" priority="13">
      <formula>$M263=#REF!</formula>
    </cfRule>
    <cfRule type="expression" dxfId="10" priority="14">
      <formula>$M263=#REF!</formula>
    </cfRule>
  </conditionalFormatting>
  <conditionalFormatting sqref="Q263:Q266">
    <cfRule type="cellIs" dxfId="9" priority="10" operator="equal">
      <formula>"Mut+ext"</formula>
    </cfRule>
  </conditionalFormatting>
  <conditionalFormatting sqref="Z263:Z266">
    <cfRule type="expression" dxfId="8" priority="6">
      <formula>$M263=#REF!</formula>
    </cfRule>
    <cfRule type="expression" dxfId="7" priority="7">
      <formula>$M263=#REF!</formula>
    </cfRule>
    <cfRule type="expression" dxfId="6" priority="8">
      <formula>$M263=#REF!</formula>
    </cfRule>
    <cfRule type="expression" dxfId="5" priority="9">
      <formula>$M263=#REF!</formula>
    </cfRule>
  </conditionalFormatting>
  <conditionalFormatting sqref="Q12:Q14">
    <cfRule type="cellIs" dxfId="4" priority="5" operator="equal">
      <formula>"Mut+ext"</formula>
    </cfRule>
  </conditionalFormatting>
  <conditionalFormatting sqref="Q25:Q27 Q32">
    <cfRule type="cellIs" dxfId="3" priority="4" operator="equal">
      <formula>"Mut+ext"</formula>
    </cfRule>
  </conditionalFormatting>
  <conditionalFormatting sqref="Q28:Q31">
    <cfRule type="cellIs" dxfId="2" priority="3" operator="equal">
      <formula>"Mut+ext"</formula>
    </cfRule>
  </conditionalFormatting>
  <conditionalFormatting sqref="Q38:Q41">
    <cfRule type="cellIs" dxfId="1" priority="2" operator="equal">
      <formula>"Mut+ext"</formula>
    </cfRule>
  </conditionalFormatting>
  <conditionalFormatting sqref="Q143">
    <cfRule type="cellIs" dxfId="0" priority="1" operator="equal">
      <formula>"Mut+ext"</formula>
    </cfRule>
  </conditionalFormatting>
  <dataValidations count="9">
    <dataValidation type="list" allowBlank="1" showInputMessage="1" showErrorMessage="1" sqref="K64:K141 K12:K49 K51:K62 K143:K272" xr:uid="{00000000-0002-0000-0900-000000000000}">
      <formula1>"Obligatoire,Option"</formula1>
    </dataValidation>
    <dataValidation type="list" allowBlank="1" showInputMessage="1" showErrorMessage="1" sqref="L143:L207 L51:L62 L64:L141 L12:L49 L220:L272" xr:uid="{00000000-0002-0000-0900-000001000000}">
      <formula1>"1,2,3,4"</formula1>
    </dataValidation>
    <dataValidation type="list" allowBlank="1" showInputMessage="1" showErrorMessage="1" sqref="M76 M272 M259 M246 M128 M115 M102 M89 M181 M141 M233 M155 M167:M168 M37 M24 M194 M220 M207" xr:uid="{00000000-0002-0000-0900-000002000000}">
      <formula1>$B$9:$B$19</formula1>
    </dataValidation>
    <dataValidation type="list" allowBlank="1" showInputMessage="1" showErrorMessage="1" sqref="S182:S183 S192:S193 S188:S189" xr:uid="{00000000-0002-0000-0900-000003000000}">
      <formula1>"Oui,Non"</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900-000004000000}">
      <formula1>"Non,Mut,Mut+ext"</formula1>
    </dataValidation>
    <dataValidation type="list" allowBlank="1" showInputMessage="1" showErrorMessage="1" sqref="B3:C4" xr:uid="{00000000-0002-0000-0900-000005000000}">
      <formula1>"M1,M2"</formula1>
    </dataValidation>
    <dataValidation type="list" allowBlank="1" showInputMessage="1" showErrorMessage="1" sqref="B5:C6" xr:uid="{00000000-0002-0000-0900-000006000000}">
      <formula1>"P1,P2,P3,P4,P5,P6,P7,P8,P9,P10"</formula1>
    </dataValidation>
    <dataValidation type="list" allowBlank="1" showInputMessage="1" showErrorMessage="1" sqref="I6:K6" xr:uid="{00000000-0002-0000-0900-000007000000}">
      <formula1>"FI,Alternance,FC,Mixte"</formula1>
    </dataValidation>
    <dataValidation type="list" allowBlank="1" showInputMessage="1" showErrorMessage="1" sqref="F12:F23 F25:F36 F38:F49 F51:F62 F64:F75 F77:F88 F90:F101 F103:F114 F116:F127 F129:F140 F143:F154 F156:F167 F169:F180 F182:F193 F195:F206 F208:F219 F221:F232 F234:F245 F247:F258 F260:F271" xr:uid="{00000000-0002-0000-0900-000008000000}">
      <formula1>"Obligatoire,Optionnelle,Facultative"</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9000000}">
          <x14:formula1>
            <xm:f>Paramétrage!$G$6:$G$16</xm:f>
          </x14:formula1>
          <xm:sqref>I3</xm:sqref>
        </x14:dataValidation>
        <x14:dataValidation type="list" allowBlank="1" showInputMessage="1" showErrorMessage="1" xr:uid="{00000000-0002-0000-0900-00000A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900-00000B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900-00000C000000}">
          <x14:formula1>
            <xm:f>Paramétrage!$K$6:$K$41</xm:f>
          </x14:formula1>
          <xm:sqref>J247:J258 J12:J23 J234:J245 J116:J127 J103:J114 J90:J101 J77:J88 J195:J206 J38:J49 J143:J154 J129:J140 J208:J219 J25:J36 J182:J193 J169:J180 J156:J167 J221:J232 J64:J75 J51:J62 J260:J271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3:N41"/>
  <sheetViews>
    <sheetView topLeftCell="A4" workbookViewId="0">
      <selection activeCell="G21" sqref="G21"/>
    </sheetView>
  </sheetViews>
  <sheetFormatPr defaultColWidth="11.5703125" defaultRowHeight="13.15"/>
  <cols>
    <col min="1" max="1" width="11.5703125" style="1"/>
    <col min="2" max="2" width="34.7109375" style="1" bestFit="1" customWidth="1"/>
    <col min="3" max="3" width="9.28515625" style="1" bestFit="1" customWidth="1"/>
    <col min="4" max="4" width="15" style="1" hidden="1" customWidth="1"/>
    <col min="5" max="5" width="5.42578125" style="1" hidden="1" customWidth="1"/>
    <col min="6" max="6" width="11.5703125" style="1"/>
    <col min="7" max="7" width="59.28515625" style="1" bestFit="1" customWidth="1"/>
    <col min="8" max="8" width="11.5703125" style="1"/>
    <col min="9" max="9" width="25.5703125" style="1" bestFit="1" customWidth="1"/>
    <col min="10" max="10" width="11.5703125" style="1"/>
    <col min="11" max="11" width="5.7109375" style="1" customWidth="1"/>
    <col min="12" max="12" width="43.42578125" style="1" customWidth="1"/>
    <col min="13" max="13" width="11.5703125" style="1"/>
    <col min="14" max="14" width="0" style="1" hidden="1" customWidth="1"/>
    <col min="15" max="16384" width="11.5703125" style="1"/>
  </cols>
  <sheetData>
    <row r="3" spans="2:14">
      <c r="B3" s="615" t="s">
        <v>310</v>
      </c>
      <c r="C3" s="616"/>
      <c r="D3" s="67"/>
      <c r="E3" s="68"/>
      <c r="G3" s="10" t="s">
        <v>311</v>
      </c>
      <c r="I3" s="10" t="s">
        <v>312</v>
      </c>
      <c r="K3" s="614" t="s">
        <v>313</v>
      </c>
      <c r="L3" s="614"/>
      <c r="N3" s="4" t="s">
        <v>314</v>
      </c>
    </row>
    <row r="4" spans="2:14">
      <c r="B4" s="7"/>
      <c r="C4" s="8"/>
      <c r="D4" s="7"/>
      <c r="E4" s="9"/>
    </row>
    <row r="5" spans="2:14" ht="14.45">
      <c r="D5" s="1" t="s">
        <v>315</v>
      </c>
      <c r="E5" s="460" t="s">
        <v>316</v>
      </c>
    </row>
    <row r="6" spans="2:14" ht="14.45">
      <c r="B6" s="4" t="s">
        <v>317</v>
      </c>
      <c r="C6" s="3" t="s">
        <v>68</v>
      </c>
      <c r="D6" s="3">
        <v>1</v>
      </c>
      <c r="E6" s="3">
        <v>1.5</v>
      </c>
      <c r="G6" s="5" t="s">
        <v>26</v>
      </c>
      <c r="I6" s="4" t="s">
        <v>66</v>
      </c>
      <c r="K6" s="74" t="s">
        <v>318</v>
      </c>
      <c r="L6" s="4" t="s">
        <v>319</v>
      </c>
      <c r="N6" s="4">
        <v>300</v>
      </c>
    </row>
    <row r="7" spans="2:14" ht="14.45">
      <c r="B7" s="4" t="s">
        <v>320</v>
      </c>
      <c r="C7" s="196" t="s">
        <v>71</v>
      </c>
      <c r="D7" s="3">
        <v>1</v>
      </c>
      <c r="E7" s="3">
        <v>1</v>
      </c>
      <c r="G7" s="5" t="s">
        <v>321</v>
      </c>
      <c r="I7" s="5" t="s">
        <v>322</v>
      </c>
      <c r="K7" s="34" t="s">
        <v>323</v>
      </c>
      <c r="L7" s="33" t="s">
        <v>324</v>
      </c>
      <c r="N7" s="4">
        <v>40</v>
      </c>
    </row>
    <row r="8" spans="2:14" ht="14.45">
      <c r="B8" s="5" t="s">
        <v>325</v>
      </c>
      <c r="C8" s="196" t="s">
        <v>326</v>
      </c>
      <c r="D8" s="3">
        <v>1</v>
      </c>
      <c r="E8" s="3">
        <v>0.66</v>
      </c>
      <c r="G8" s="5" t="s">
        <v>327</v>
      </c>
      <c r="I8" s="4" t="s">
        <v>328</v>
      </c>
      <c r="K8" s="34" t="s">
        <v>329</v>
      </c>
      <c r="L8" s="33" t="s">
        <v>330</v>
      </c>
      <c r="N8" s="4">
        <v>35</v>
      </c>
    </row>
    <row r="9" spans="2:14" ht="14.45">
      <c r="B9" s="4" t="s">
        <v>331</v>
      </c>
      <c r="C9" s="196" t="s">
        <v>332</v>
      </c>
      <c r="D9" s="3">
        <v>0</v>
      </c>
      <c r="E9" s="3">
        <v>0</v>
      </c>
      <c r="G9" s="5" t="s">
        <v>333</v>
      </c>
      <c r="I9" s="4" t="s">
        <v>334</v>
      </c>
      <c r="K9" s="34" t="s">
        <v>335</v>
      </c>
      <c r="L9" s="33" t="s">
        <v>336</v>
      </c>
      <c r="N9" s="4">
        <v>30</v>
      </c>
    </row>
    <row r="10" spans="2:14" ht="14.45">
      <c r="B10" s="4" t="s">
        <v>337</v>
      </c>
      <c r="C10" s="196" t="s">
        <v>176</v>
      </c>
      <c r="D10" s="196">
        <v>0</v>
      </c>
      <c r="E10" s="3">
        <v>0</v>
      </c>
      <c r="G10" s="5" t="s">
        <v>338</v>
      </c>
      <c r="I10" s="4" t="s">
        <v>339</v>
      </c>
      <c r="K10" s="34" t="s">
        <v>267</v>
      </c>
      <c r="L10" s="33" t="s">
        <v>340</v>
      </c>
      <c r="N10" s="4">
        <v>25</v>
      </c>
    </row>
    <row r="11" spans="2:14" ht="14.45">
      <c r="B11" s="5" t="s">
        <v>341</v>
      </c>
      <c r="C11" s="196" t="s">
        <v>342</v>
      </c>
      <c r="D11" s="3">
        <v>1</v>
      </c>
      <c r="E11" s="3">
        <v>1</v>
      </c>
      <c r="G11" s="5" t="s">
        <v>343</v>
      </c>
      <c r="K11" s="34" t="s">
        <v>344</v>
      </c>
      <c r="L11" s="33" t="s">
        <v>345</v>
      </c>
      <c r="N11" s="4">
        <v>24</v>
      </c>
    </row>
    <row r="12" spans="2:14" ht="14.45">
      <c r="B12" s="5" t="s">
        <v>346</v>
      </c>
      <c r="C12" s="196" t="s">
        <v>347</v>
      </c>
      <c r="D12" s="3">
        <v>1</v>
      </c>
      <c r="E12" s="3">
        <v>1.5</v>
      </c>
      <c r="G12" s="5" t="s">
        <v>348</v>
      </c>
      <c r="K12" s="34" t="s">
        <v>349</v>
      </c>
      <c r="L12" s="33" t="s">
        <v>350</v>
      </c>
      <c r="N12" s="4">
        <v>12</v>
      </c>
    </row>
    <row r="13" spans="2:14" ht="14.45">
      <c r="B13" s="4" t="s">
        <v>351</v>
      </c>
      <c r="C13" s="196" t="s">
        <v>352</v>
      </c>
      <c r="D13" s="3">
        <v>0</v>
      </c>
      <c r="E13" s="3">
        <v>0</v>
      </c>
      <c r="G13" s="5" t="s">
        <v>353</v>
      </c>
      <c r="K13" s="34" t="s">
        <v>354</v>
      </c>
      <c r="L13" s="33" t="s">
        <v>355</v>
      </c>
    </row>
    <row r="14" spans="2:14" ht="14.45">
      <c r="B14" s="5" t="s">
        <v>356</v>
      </c>
      <c r="C14" s="196" t="s">
        <v>357</v>
      </c>
      <c r="D14" s="3">
        <v>1</v>
      </c>
      <c r="E14" s="3">
        <v>1</v>
      </c>
      <c r="G14" s="5" t="s">
        <v>358</v>
      </c>
      <c r="K14" s="34" t="s">
        <v>359</v>
      </c>
      <c r="L14" s="33" t="s">
        <v>360</v>
      </c>
    </row>
    <row r="15" spans="2:14" ht="14.45">
      <c r="B15" s="5" t="s">
        <v>361</v>
      </c>
      <c r="C15" s="196" t="s">
        <v>362</v>
      </c>
      <c r="D15" s="3">
        <v>1</v>
      </c>
      <c r="E15" s="3">
        <v>1.5</v>
      </c>
      <c r="G15" s="5" t="s">
        <v>363</v>
      </c>
      <c r="K15" s="34" t="s">
        <v>364</v>
      </c>
      <c r="L15" s="33" t="s">
        <v>365</v>
      </c>
    </row>
    <row r="16" spans="2:14" ht="14.45">
      <c r="B16" s="5" t="s">
        <v>366</v>
      </c>
      <c r="C16" s="196" t="s">
        <v>367</v>
      </c>
      <c r="D16" s="3">
        <v>0</v>
      </c>
      <c r="E16" s="3">
        <v>0</v>
      </c>
      <c r="G16" s="5" t="s">
        <v>368</v>
      </c>
      <c r="K16" s="31">
        <v>10</v>
      </c>
      <c r="L16" s="33" t="s">
        <v>369</v>
      </c>
    </row>
    <row r="17" spans="2:12" ht="14.45">
      <c r="B17" s="4" t="s">
        <v>370</v>
      </c>
      <c r="C17" s="196" t="s">
        <v>371</v>
      </c>
      <c r="D17" s="3">
        <v>0</v>
      </c>
      <c r="E17" s="3">
        <v>0</v>
      </c>
      <c r="G17" s="2"/>
      <c r="K17" s="31">
        <v>11</v>
      </c>
      <c r="L17" s="33" t="s">
        <v>372</v>
      </c>
    </row>
    <row r="18" spans="2:12" ht="14.45">
      <c r="B18" s="5" t="s">
        <v>373</v>
      </c>
      <c r="C18" s="196" t="s">
        <v>150</v>
      </c>
      <c r="D18" s="3">
        <v>1</v>
      </c>
      <c r="E18" s="3">
        <v>1</v>
      </c>
      <c r="K18" s="31">
        <v>12</v>
      </c>
      <c r="L18" s="33" t="s">
        <v>374</v>
      </c>
    </row>
    <row r="19" spans="2:12" ht="14.45">
      <c r="B19" s="5" t="s">
        <v>375</v>
      </c>
      <c r="C19" s="196" t="s">
        <v>376</v>
      </c>
      <c r="D19" s="3">
        <v>1</v>
      </c>
      <c r="E19" s="3">
        <v>1.5</v>
      </c>
      <c r="K19" s="31">
        <v>13</v>
      </c>
      <c r="L19" s="33" t="s">
        <v>377</v>
      </c>
    </row>
    <row r="20" spans="2:12" ht="14.45">
      <c r="B20" s="4" t="s">
        <v>378</v>
      </c>
      <c r="C20" s="196" t="s">
        <v>128</v>
      </c>
      <c r="D20" s="3">
        <v>0</v>
      </c>
      <c r="E20" s="3">
        <v>0</v>
      </c>
      <c r="K20" s="31">
        <v>14</v>
      </c>
      <c r="L20" s="33" t="s">
        <v>379</v>
      </c>
    </row>
    <row r="21" spans="2:12" ht="14.45">
      <c r="B21" s="5" t="s">
        <v>380</v>
      </c>
      <c r="C21" s="196" t="s">
        <v>381</v>
      </c>
      <c r="D21" s="3">
        <v>1</v>
      </c>
      <c r="E21" s="3">
        <v>1</v>
      </c>
      <c r="K21" s="31">
        <v>15</v>
      </c>
      <c r="L21" s="33" t="s">
        <v>382</v>
      </c>
    </row>
    <row r="22" spans="2:12" ht="14.45">
      <c r="B22" s="5" t="s">
        <v>383</v>
      </c>
      <c r="C22" s="196" t="s">
        <v>384</v>
      </c>
      <c r="D22" s="3">
        <v>1</v>
      </c>
      <c r="E22" s="3">
        <v>1.5</v>
      </c>
      <c r="K22" s="31">
        <v>16</v>
      </c>
      <c r="L22" s="33" t="s">
        <v>385</v>
      </c>
    </row>
    <row r="23" spans="2:12" ht="14.45">
      <c r="B23" s="4" t="s">
        <v>386</v>
      </c>
      <c r="C23" s="196" t="s">
        <v>387</v>
      </c>
      <c r="D23" s="3">
        <v>1</v>
      </c>
      <c r="E23" s="3">
        <v>1</v>
      </c>
      <c r="K23" s="31">
        <v>17</v>
      </c>
      <c r="L23" s="33" t="s">
        <v>388</v>
      </c>
    </row>
    <row r="24" spans="2:12" ht="14.45">
      <c r="B24" s="4" t="s">
        <v>389</v>
      </c>
      <c r="C24" s="196" t="s">
        <v>390</v>
      </c>
      <c r="D24" s="3">
        <v>0</v>
      </c>
      <c r="E24" s="3">
        <v>0</v>
      </c>
      <c r="K24" s="31">
        <v>18</v>
      </c>
      <c r="L24" s="33" t="s">
        <v>391</v>
      </c>
    </row>
    <row r="25" spans="2:12" ht="14.45">
      <c r="B25" s="5" t="s">
        <v>392</v>
      </c>
      <c r="C25" s="196" t="s">
        <v>393</v>
      </c>
      <c r="D25" s="196">
        <v>1</v>
      </c>
      <c r="E25" s="3">
        <v>1</v>
      </c>
      <c r="K25" s="31">
        <v>19</v>
      </c>
      <c r="L25" s="33" t="s">
        <v>394</v>
      </c>
    </row>
    <row r="26" spans="2:12" ht="14.45">
      <c r="B26" s="5" t="s">
        <v>395</v>
      </c>
      <c r="C26" s="5" t="s">
        <v>396</v>
      </c>
      <c r="D26" s="4">
        <v>1</v>
      </c>
      <c r="E26" s="3">
        <v>1.5</v>
      </c>
      <c r="K26" s="31">
        <v>20</v>
      </c>
      <c r="L26" s="33" t="s">
        <v>397</v>
      </c>
    </row>
    <row r="27" spans="2:12" ht="14.45">
      <c r="B27" s="4" t="s">
        <v>398</v>
      </c>
      <c r="C27" s="5" t="s">
        <v>399</v>
      </c>
      <c r="D27" s="5">
        <v>0</v>
      </c>
      <c r="E27" s="3">
        <v>0</v>
      </c>
      <c r="K27" s="31">
        <v>21</v>
      </c>
      <c r="L27" s="33" t="s">
        <v>400</v>
      </c>
    </row>
    <row r="28" spans="2:12">
      <c r="B28" s="5" t="s">
        <v>401</v>
      </c>
      <c r="C28" s="5" t="s">
        <v>402</v>
      </c>
      <c r="D28" s="5">
        <v>1</v>
      </c>
      <c r="E28" s="4">
        <v>1</v>
      </c>
      <c r="K28" s="31">
        <v>22</v>
      </c>
      <c r="L28" s="33" t="s">
        <v>403</v>
      </c>
    </row>
    <row r="29" spans="2:12">
      <c r="B29" s="5" t="s">
        <v>404</v>
      </c>
      <c r="C29" s="5" t="s">
        <v>405</v>
      </c>
      <c r="D29" s="5">
        <v>1</v>
      </c>
      <c r="E29" s="4">
        <v>1.5</v>
      </c>
      <c r="K29" s="31">
        <v>23</v>
      </c>
      <c r="L29" s="33" t="s">
        <v>406</v>
      </c>
    </row>
    <row r="30" spans="2:12">
      <c r="K30" s="31">
        <v>24</v>
      </c>
      <c r="L30" s="33" t="s">
        <v>407</v>
      </c>
    </row>
    <row r="31" spans="2:12">
      <c r="K31" s="31">
        <v>25</v>
      </c>
      <c r="L31" s="33" t="s">
        <v>408</v>
      </c>
    </row>
    <row r="32" spans="2:12">
      <c r="K32" s="31">
        <v>26</v>
      </c>
      <c r="L32" s="33" t="s">
        <v>409</v>
      </c>
    </row>
    <row r="33" spans="11:12">
      <c r="K33" s="31">
        <v>27</v>
      </c>
      <c r="L33" s="33" t="s">
        <v>410</v>
      </c>
    </row>
    <row r="34" spans="11:12">
      <c r="K34" s="31">
        <v>70</v>
      </c>
      <c r="L34" s="33" t="s">
        <v>411</v>
      </c>
    </row>
    <row r="35" spans="11:12">
      <c r="K35" s="31">
        <v>71</v>
      </c>
      <c r="L35" s="33" t="s">
        <v>412</v>
      </c>
    </row>
    <row r="36" spans="11:12">
      <c r="K36" s="31">
        <v>72</v>
      </c>
      <c r="L36" s="33" t="s">
        <v>413</v>
      </c>
    </row>
    <row r="37" spans="11:12">
      <c r="K37" s="31">
        <v>73</v>
      </c>
      <c r="L37" s="33" t="s">
        <v>414</v>
      </c>
    </row>
    <row r="38" spans="11:12">
      <c r="K38" s="31">
        <v>74</v>
      </c>
      <c r="L38" s="33" t="s">
        <v>415</v>
      </c>
    </row>
    <row r="39" spans="11:12">
      <c r="K39" s="31">
        <v>76</v>
      </c>
      <c r="L39" s="33" t="s">
        <v>416</v>
      </c>
    </row>
    <row r="40" spans="11:12">
      <c r="K40" s="31">
        <v>77</v>
      </c>
      <c r="L40" s="33" t="s">
        <v>417</v>
      </c>
    </row>
    <row r="41" spans="11:12">
      <c r="K41" s="31" t="s">
        <v>202</v>
      </c>
      <c r="L41" s="33"/>
    </row>
  </sheetData>
  <sheetProtection algorithmName="SHA-512" hashValue="oJaj0YNSyJP8oE4Wg18FYq79jnh+sj7dm8iEsQAw6R4xW7S8zWFtk20CNj4iZwYpb/RR76z0gPUtIQLLhKrqaQ==" saltValue="Nj/EoXCV6v+TgHIRtg2o4g==" spinCount="100000" sheet="1" objects="1" scenarios="1"/>
  <sortState xmlns:xlrd2="http://schemas.microsoft.com/office/spreadsheetml/2017/richdata2" ref="G6:G16">
    <sortCondition ref="G6"/>
  </sortState>
  <mergeCells count="2">
    <mergeCell ref="K3:L3"/>
    <mergeCell ref="B3:C3"/>
  </mergeCells>
  <conditionalFormatting sqref="M84">
    <cfRule type="expression" priority="895">
      <formula>VLOOKUP(#REF!,$C$6:$D$29,2,0)=0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ColWidth="11.42578125" defaultRowHeight="13.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R32"/>
  <sheetViews>
    <sheetView zoomScale="85" zoomScaleNormal="85" workbookViewId="0">
      <selection activeCell="B3" sqref="B3:H3"/>
    </sheetView>
  </sheetViews>
  <sheetFormatPr defaultColWidth="11.5703125" defaultRowHeight="15.6"/>
  <cols>
    <col min="1" max="1" width="10.5703125" style="12" customWidth="1"/>
    <col min="2" max="2" width="21.42578125" style="12" customWidth="1"/>
    <col min="3" max="3" width="23.5703125" style="12" customWidth="1"/>
    <col min="4" max="5" width="9.7109375" style="12" customWidth="1"/>
    <col min="6" max="6" width="12.28515625" style="12" customWidth="1"/>
    <col min="7" max="9" width="9.7109375" style="12" customWidth="1"/>
    <col min="10" max="11" width="8" style="12" customWidth="1"/>
    <col min="12" max="16384" width="11.5703125" style="12"/>
  </cols>
  <sheetData>
    <row r="2" spans="2:18" ht="16.149999999999999" thickBot="1"/>
    <row r="3" spans="2:18" ht="29.45" thickBot="1">
      <c r="B3" s="476" t="s">
        <v>0</v>
      </c>
      <c r="C3" s="477"/>
      <c r="D3" s="477"/>
      <c r="E3" s="477"/>
      <c r="F3" s="477"/>
      <c r="G3" s="477"/>
      <c r="H3" s="478"/>
    </row>
    <row r="4" spans="2:18" ht="16.149999999999999" thickBot="1"/>
    <row r="5" spans="2:18" ht="16.149999999999999" thickBot="1">
      <c r="D5" s="35" t="s">
        <v>1</v>
      </c>
      <c r="E5" s="36" t="s">
        <v>2</v>
      </c>
      <c r="F5" s="37" t="s">
        <v>3</v>
      </c>
    </row>
    <row r="6" spans="2:18">
      <c r="B6" s="490" t="s">
        <v>4</v>
      </c>
      <c r="C6" s="491"/>
      <c r="D6" s="188"/>
      <c r="E6" s="39">
        <f>F12</f>
        <v>170</v>
      </c>
      <c r="F6" s="63">
        <f>D6-E6</f>
        <v>-170</v>
      </c>
      <c r="L6" s="191" t="s">
        <v>5</v>
      </c>
    </row>
    <row r="7" spans="2:18">
      <c r="B7" s="488" t="s">
        <v>6</v>
      </c>
      <c r="C7" s="489"/>
      <c r="D7" s="189"/>
      <c r="E7" s="38">
        <f ca="1">F13</f>
        <v>1794</v>
      </c>
      <c r="F7" s="64">
        <f ca="1">D7-E7</f>
        <v>-1794</v>
      </c>
      <c r="L7" s="467" t="s">
        <v>7</v>
      </c>
      <c r="M7" s="467"/>
      <c r="N7" s="467"/>
      <c r="O7" s="467"/>
      <c r="P7" s="467"/>
      <c r="Q7" s="467"/>
      <c r="R7" s="467"/>
    </row>
    <row r="8" spans="2:18" ht="16.149999999999999" thickBot="1">
      <c r="B8" s="486" t="s">
        <v>8</v>
      </c>
      <c r="C8" s="487"/>
      <c r="D8" s="207">
        <f>IF(D6="",0,D7/D6)</f>
        <v>0</v>
      </c>
      <c r="E8" s="158">
        <f ca="1">F14</f>
        <v>10.552941176470588</v>
      </c>
      <c r="F8" s="159">
        <f>IF(D6="",0,D8-E8)</f>
        <v>0</v>
      </c>
      <c r="L8" s="467"/>
      <c r="M8" s="467"/>
      <c r="N8" s="467"/>
      <c r="O8" s="467"/>
      <c r="P8" s="467"/>
      <c r="Q8" s="467"/>
      <c r="R8" s="467"/>
    </row>
    <row r="9" spans="2:18">
      <c r="L9" s="467"/>
      <c r="M9" s="467"/>
      <c r="N9" s="467"/>
      <c r="O9" s="467"/>
      <c r="P9" s="467"/>
      <c r="Q9" s="467"/>
      <c r="R9" s="467"/>
    </row>
    <row r="10" spans="2:18" ht="16.149999999999999" thickBot="1">
      <c r="L10" s="467"/>
      <c r="M10" s="467"/>
      <c r="N10" s="467"/>
      <c r="O10" s="467"/>
      <c r="P10" s="467"/>
      <c r="Q10" s="467"/>
      <c r="R10" s="467"/>
    </row>
    <row r="11" spans="2:18" ht="16.149999999999999" thickBot="1">
      <c r="D11" s="176" t="s">
        <v>9</v>
      </c>
      <c r="E11" s="177" t="s">
        <v>10</v>
      </c>
      <c r="F11" s="178" t="s">
        <v>11</v>
      </c>
      <c r="L11" s="467"/>
      <c r="M11" s="467"/>
      <c r="N11" s="467"/>
      <c r="O11" s="467"/>
      <c r="P11" s="467"/>
      <c r="Q11" s="467"/>
      <c r="R11" s="467"/>
    </row>
    <row r="12" spans="2:18" ht="16.149999999999999" thickBot="1">
      <c r="B12" s="483" t="s">
        <v>12</v>
      </c>
      <c r="C12" s="484"/>
      <c r="D12" s="184">
        <f>SUM(début:fin!AE3)</f>
        <v>90</v>
      </c>
      <c r="E12" s="185">
        <f>SUM(début:fin!AG3)</f>
        <v>80</v>
      </c>
      <c r="F12" s="186">
        <f>D12+E12</f>
        <v>170</v>
      </c>
      <c r="L12" s="467"/>
      <c r="M12" s="467"/>
      <c r="N12" s="467"/>
      <c r="O12" s="467"/>
      <c r="P12" s="467"/>
      <c r="Q12" s="467"/>
      <c r="R12" s="467"/>
    </row>
    <row r="13" spans="2:18">
      <c r="B13" s="479" t="s">
        <v>13</v>
      </c>
      <c r="C13" s="480"/>
      <c r="D13" s="181">
        <f ca="1">SUM(début:fin!AF4)</f>
        <v>873</v>
      </c>
      <c r="E13" s="182">
        <f ca="1">SUM(début:fin!AH4)</f>
        <v>921</v>
      </c>
      <c r="F13" s="183">
        <f ca="1">D13+E13</f>
        <v>1794</v>
      </c>
      <c r="L13" s="467"/>
      <c r="M13" s="467"/>
      <c r="N13" s="467"/>
      <c r="O13" s="467"/>
      <c r="P13" s="467"/>
      <c r="Q13" s="467"/>
      <c r="R13" s="467"/>
    </row>
    <row r="14" spans="2:18">
      <c r="B14" s="481" t="s">
        <v>14</v>
      </c>
      <c r="C14" s="482"/>
      <c r="D14" s="198">
        <f ca="1">IF(D12=0,0,D13/D12)</f>
        <v>9.6999999999999993</v>
      </c>
      <c r="E14" s="198">
        <f ca="1">IF(E12=0,0,E13/E12)</f>
        <v>11.512499999999999</v>
      </c>
      <c r="F14" s="199">
        <f ca="1">IF(F12=0,0,F13/F12)</f>
        <v>10.552941176470588</v>
      </c>
      <c r="G14" s="200"/>
      <c r="L14" s="467"/>
      <c r="M14" s="467"/>
      <c r="N14" s="467"/>
      <c r="O14" s="467"/>
      <c r="P14" s="467"/>
      <c r="Q14" s="467"/>
      <c r="R14" s="467"/>
    </row>
    <row r="15" spans="2:18">
      <c r="B15" s="485" t="s">
        <v>15</v>
      </c>
      <c r="C15" s="187" t="s">
        <v>16</v>
      </c>
      <c r="D15" s="201">
        <f ca="1">SUM(début:fin!AF6)</f>
        <v>0</v>
      </c>
      <c r="E15" s="32">
        <f ca="1">SUM(début:fin!AH6)</f>
        <v>0</v>
      </c>
      <c r="F15" s="202">
        <f ca="1">D15+E15</f>
        <v>0</v>
      </c>
      <c r="L15" s="467"/>
      <c r="M15" s="467"/>
      <c r="N15" s="467"/>
      <c r="O15" s="467"/>
      <c r="P15" s="467"/>
      <c r="Q15" s="467"/>
      <c r="R15" s="467"/>
    </row>
    <row r="16" spans="2:18">
      <c r="B16" s="485"/>
      <c r="C16" s="187" t="s">
        <v>17</v>
      </c>
      <c r="D16" s="201">
        <f ca="1">SUM(début:fin!AF7)</f>
        <v>0</v>
      </c>
      <c r="E16" s="32">
        <f ca="1">SUM(début:fin!AH7)</f>
        <v>0</v>
      </c>
      <c r="F16" s="202">
        <f t="shared" ref="F16:F18" ca="1" si="0">D16+E16</f>
        <v>0</v>
      </c>
      <c r="L16" s="467"/>
      <c r="M16" s="467"/>
      <c r="N16" s="467"/>
      <c r="O16" s="467"/>
      <c r="P16" s="467"/>
      <c r="Q16" s="467"/>
      <c r="R16" s="467"/>
    </row>
    <row r="17" spans="2:18">
      <c r="B17" s="485"/>
      <c r="C17" s="187" t="s">
        <v>18</v>
      </c>
      <c r="D17" s="201">
        <f ca="1">SUM(début:fin!AF8)</f>
        <v>0</v>
      </c>
      <c r="E17" s="32">
        <f ca="1">SUM(début:fin!AH8)</f>
        <v>0</v>
      </c>
      <c r="F17" s="202">
        <f t="shared" ca="1" si="0"/>
        <v>0</v>
      </c>
      <c r="L17" s="467"/>
      <c r="M17" s="467"/>
      <c r="N17" s="467"/>
      <c r="O17" s="467"/>
      <c r="P17" s="467"/>
      <c r="Q17" s="467"/>
      <c r="R17" s="467"/>
    </row>
    <row r="18" spans="2:18" ht="16.149999999999999" thickBot="1">
      <c r="B18" s="486" t="s">
        <v>19</v>
      </c>
      <c r="C18" s="487"/>
      <c r="D18" s="203">
        <f ca="1">SUM(début:fin!AF5)</f>
        <v>0</v>
      </c>
      <c r="E18" s="204">
        <f ca="1">SUM(début:fin!AH5)</f>
        <v>0</v>
      </c>
      <c r="F18" s="205">
        <f t="shared" ca="1" si="0"/>
        <v>0</v>
      </c>
    </row>
    <row r="20" spans="2:18" ht="16.149999999999999" thickBot="1"/>
    <row r="21" spans="2:18">
      <c r="B21" s="195" t="s">
        <v>20</v>
      </c>
      <c r="C21" s="30"/>
      <c r="D21" s="30"/>
      <c r="E21" s="30"/>
      <c r="F21" s="30"/>
      <c r="G21" s="474" t="s">
        <v>21</v>
      </c>
      <c r="H21" s="475"/>
    </row>
    <row r="22" spans="2:18">
      <c r="B22" s="175" t="s">
        <v>22</v>
      </c>
      <c r="C22" s="179"/>
      <c r="D22" s="179"/>
      <c r="E22" s="179"/>
      <c r="F22" s="179"/>
      <c r="G22" s="179"/>
      <c r="H22" s="180"/>
    </row>
    <row r="23" spans="2:18">
      <c r="B23" s="468"/>
      <c r="C23" s="469"/>
      <c r="D23" s="469"/>
      <c r="E23" s="469"/>
      <c r="F23" s="469"/>
      <c r="G23" s="469"/>
      <c r="H23" s="470"/>
    </row>
    <row r="24" spans="2:18">
      <c r="B24" s="468"/>
      <c r="C24" s="469"/>
      <c r="D24" s="469"/>
      <c r="E24" s="469"/>
      <c r="F24" s="469"/>
      <c r="G24" s="469"/>
      <c r="H24" s="470"/>
    </row>
    <row r="25" spans="2:18">
      <c r="B25" s="468"/>
      <c r="C25" s="469"/>
      <c r="D25" s="469"/>
      <c r="E25" s="469"/>
      <c r="F25" s="469"/>
      <c r="G25" s="469"/>
      <c r="H25" s="470"/>
    </row>
    <row r="26" spans="2:18">
      <c r="B26" s="468"/>
      <c r="C26" s="469"/>
      <c r="D26" s="469"/>
      <c r="E26" s="469"/>
      <c r="F26" s="469"/>
      <c r="G26" s="469"/>
      <c r="H26" s="470"/>
    </row>
    <row r="27" spans="2:18">
      <c r="B27" s="468"/>
      <c r="C27" s="469"/>
      <c r="D27" s="469"/>
      <c r="E27" s="469"/>
      <c r="F27" s="469"/>
      <c r="G27" s="469"/>
      <c r="H27" s="470"/>
    </row>
    <row r="28" spans="2:18">
      <c r="B28" s="468"/>
      <c r="C28" s="469"/>
      <c r="D28" s="469"/>
      <c r="E28" s="469"/>
      <c r="F28" s="469"/>
      <c r="G28" s="469"/>
      <c r="H28" s="470"/>
    </row>
    <row r="29" spans="2:18">
      <c r="B29" s="468"/>
      <c r="C29" s="469"/>
      <c r="D29" s="469"/>
      <c r="E29" s="469"/>
      <c r="F29" s="469"/>
      <c r="G29" s="469"/>
      <c r="H29" s="470"/>
    </row>
    <row r="30" spans="2:18">
      <c r="B30" s="468"/>
      <c r="C30" s="469"/>
      <c r="D30" s="469"/>
      <c r="E30" s="469"/>
      <c r="F30" s="469"/>
      <c r="G30" s="469"/>
      <c r="H30" s="470"/>
    </row>
    <row r="31" spans="2:18">
      <c r="B31" s="468"/>
      <c r="C31" s="469"/>
      <c r="D31" s="469"/>
      <c r="E31" s="469"/>
      <c r="F31" s="469"/>
      <c r="G31" s="469"/>
      <c r="H31" s="470"/>
    </row>
    <row r="32" spans="2:18" ht="16.149999999999999" thickBot="1">
      <c r="B32" s="471"/>
      <c r="C32" s="472"/>
      <c r="D32" s="472"/>
      <c r="E32" s="472"/>
      <c r="F32" s="472"/>
      <c r="G32" s="472"/>
      <c r="H32" s="473"/>
    </row>
  </sheetData>
  <sheetProtection algorithmName="SHA-512" hashValue="ij8WJJH0Zs8wxh1g0s5dbOVuUNlbO//P6BEpIpxjJt/pIXu+0H12cS1BOxLvFGSIgmTV2J5JaiwBfUb1VdlFPQ==" saltValue="TK9yG9sOcSaXeudQ30SGeA==" spinCount="100000" sheet="1" formatCells="0"/>
  <mergeCells count="12">
    <mergeCell ref="L7:R17"/>
    <mergeCell ref="B23:H32"/>
    <mergeCell ref="G21:H21"/>
    <mergeCell ref="B3:H3"/>
    <mergeCell ref="B13:C13"/>
    <mergeCell ref="B14:C14"/>
    <mergeCell ref="B12:C12"/>
    <mergeCell ref="B15:B17"/>
    <mergeCell ref="B18:C18"/>
    <mergeCell ref="B8:C8"/>
    <mergeCell ref="B7:C7"/>
    <mergeCell ref="B6:C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275"/>
  <sheetViews>
    <sheetView tabSelected="1" zoomScale="80" zoomScaleNormal="80" workbookViewId="0">
      <pane xSplit="9" ySplit="11" topLeftCell="J15" activePane="bottomRight" state="frozen"/>
      <selection pane="bottomRight" activeCell="K165" sqref="K165"/>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9</v>
      </c>
      <c r="C3" s="524"/>
      <c r="G3" s="173"/>
      <c r="H3" s="193" t="s">
        <v>25</v>
      </c>
      <c r="I3" s="500" t="s">
        <v>26</v>
      </c>
      <c r="J3" s="500"/>
      <c r="K3" s="500"/>
      <c r="N3" s="11"/>
      <c r="O3" s="11"/>
      <c r="P3" s="11"/>
      <c r="U3" s="498" t="str">
        <f>Paramétrage!I6</f>
        <v>M - Mention</v>
      </c>
      <c r="V3" s="499"/>
      <c r="W3" s="32">
        <f>ROUND(SUMIFS($U$12:$U$273,$H$12:$H$273,$U3,$Q$12:$Q$273,"&lt;&gt;Mut+ext"),0)</f>
        <v>24</v>
      </c>
      <c r="X3" s="32">
        <f ca="1">SUMIF($H$12:$H$293,$U3,$Y$12:$Y$246)</f>
        <v>537</v>
      </c>
      <c r="AE3" s="572">
        <f>IF($B$3="M2",0,I7)</f>
        <v>50</v>
      </c>
      <c r="AF3" s="572"/>
      <c r="AG3" s="573">
        <f>IF($B$3="M1",0,I7)</f>
        <v>0</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24</v>
      </c>
      <c r="AF4" s="32">
        <f ca="1">IF($B$3="M2",0,X3)</f>
        <v>537</v>
      </c>
      <c r="AG4" s="32">
        <f>IF($B$3="M1",0,W3)</f>
        <v>0</v>
      </c>
      <c r="AH4" s="32">
        <f>IF($B$3="M1",0,X3)</f>
        <v>0</v>
      </c>
    </row>
    <row r="5" spans="1:34" ht="18" customHeight="1">
      <c r="A5" s="170"/>
      <c r="B5" s="524" t="s">
        <v>28</v>
      </c>
      <c r="C5" s="524"/>
      <c r="E5" s="6"/>
      <c r="F5" s="6"/>
      <c r="G5" s="6"/>
      <c r="H5" s="193" t="s">
        <v>29</v>
      </c>
      <c r="I5" s="500" t="s">
        <v>30</v>
      </c>
      <c r="J5" s="500"/>
      <c r="K5" s="500"/>
      <c r="U5" s="498" t="str">
        <f>Paramétrage!I8</f>
        <v>RFC - Recettes de FC</v>
      </c>
      <c r="V5" s="499"/>
      <c r="W5" s="32">
        <f>ROUND(SUMIFS($U$12:$U$273,$H$12:$H$273,$U5,$Q$12:$Q$273,"&lt;&gt;Mut+ext"),0)</f>
        <v>0</v>
      </c>
      <c r="X5" s="32">
        <f ca="1">SUMIF($H$12:$H$293,$U5,$Y$12:$Y$246)</f>
        <v>0</v>
      </c>
      <c r="AE5" s="32">
        <f t="shared" ref="AE5:AE8" si="0">IF($B$3="M2",0,W4)</f>
        <v>0</v>
      </c>
      <c r="AF5" s="32">
        <f t="shared" ref="AF5:AF8" ca="1" si="1">IF($B$3="M2",0,X4)</f>
        <v>0</v>
      </c>
      <c r="AG5" s="32">
        <f t="shared" ref="AG5:AG8" si="2">IF($B$3="M1",0,W4)</f>
        <v>0</v>
      </c>
      <c r="AH5" s="32">
        <f t="shared" ref="AH5:AH8" si="3">IF($B$3="M1",0,X4)</f>
        <v>0</v>
      </c>
    </row>
    <row r="6" spans="1:34" ht="18" customHeight="1">
      <c r="A6" s="170"/>
      <c r="B6" s="524"/>
      <c r="C6" s="524"/>
      <c r="E6" s="6"/>
      <c r="F6" s="6"/>
      <c r="H6" s="193" t="s">
        <v>31</v>
      </c>
      <c r="I6" s="518" t="s">
        <v>32</v>
      </c>
      <c r="J6" s="518"/>
      <c r="K6" s="518"/>
      <c r="U6" s="498" t="str">
        <f>Paramétrage!I9</f>
        <v>RA - Recettes d'apprentissage</v>
      </c>
      <c r="V6" s="499"/>
      <c r="W6" s="32">
        <f>ROUND(SUMIFS($U$12:$U$273,$H$12:$H$273,$U6,$Q$12:$Q$273,"&lt;&gt;Mut+ext"),0)</f>
        <v>0</v>
      </c>
      <c r="X6" s="32">
        <f ca="1">SUMIF($H$12:$H$293,$U6,$Y$12:$Y$246)</f>
        <v>0</v>
      </c>
      <c r="AE6" s="32">
        <f t="shared" si="0"/>
        <v>0</v>
      </c>
      <c r="AF6" s="32">
        <f t="shared" ca="1" si="1"/>
        <v>0</v>
      </c>
      <c r="AG6" s="32">
        <f t="shared" si="2"/>
        <v>0</v>
      </c>
      <c r="AH6" s="32">
        <f t="shared" si="3"/>
        <v>0</v>
      </c>
    </row>
    <row r="7" spans="1:34" ht="18" customHeight="1">
      <c r="A7" s="170"/>
      <c r="B7" s="170"/>
      <c r="C7" s="170"/>
      <c r="E7" s="6"/>
      <c r="F7" s="6"/>
      <c r="G7" s="6"/>
      <c r="H7" s="194" t="s">
        <v>33</v>
      </c>
      <c r="I7" s="500">
        <v>50</v>
      </c>
      <c r="J7" s="500"/>
      <c r="K7" s="500"/>
      <c r="U7" s="498" t="str">
        <f>Paramétrage!I10</f>
        <v>RP - Recettes propres autres</v>
      </c>
      <c r="V7" s="499"/>
      <c r="W7" s="32">
        <f>ROUND(SUMIFS($U$12:$U$273,$H$12:$H$273,$U7,$Q$12:$Q$273,"&lt;&gt;Mut+ext"),0)</f>
        <v>0</v>
      </c>
      <c r="X7" s="32">
        <f ca="1">SUMIF($H$12:$H$293,$U7,$Y$12:$Y$246)</f>
        <v>0</v>
      </c>
      <c r="AE7" s="32">
        <f t="shared" si="0"/>
        <v>0</v>
      </c>
      <c r="AF7" s="32">
        <f t="shared" ca="1" si="1"/>
        <v>0</v>
      </c>
      <c r="AG7" s="32">
        <f t="shared" si="2"/>
        <v>0</v>
      </c>
      <c r="AH7" s="32">
        <f t="shared" si="3"/>
        <v>0</v>
      </c>
    </row>
    <row r="8" spans="1:34" ht="18" customHeight="1">
      <c r="A8" s="40"/>
      <c r="B8" s="40"/>
      <c r="C8" s="40"/>
      <c r="D8" s="6"/>
      <c r="E8" s="6"/>
      <c r="F8" s="6"/>
      <c r="G8" s="6"/>
      <c r="H8" s="12"/>
      <c r="U8" s="12"/>
      <c r="AE8" s="32">
        <f t="shared" si="0"/>
        <v>0</v>
      </c>
      <c r="AF8" s="32">
        <f t="shared" ca="1" si="1"/>
        <v>0</v>
      </c>
      <c r="AG8" s="32">
        <f t="shared" si="2"/>
        <v>0</v>
      </c>
      <c r="AH8" s="32">
        <f t="shared" si="3"/>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425</v>
      </c>
      <c r="W11" s="70">
        <f>W142+W273</f>
        <v>0</v>
      </c>
      <c r="X11" s="70">
        <f>X142+X273</f>
        <v>425</v>
      </c>
      <c r="Y11" s="206">
        <f>Y142+Y273</f>
        <v>537</v>
      </c>
      <c r="Z11" s="549"/>
      <c r="AA11" s="546"/>
      <c r="AB11" s="546"/>
      <c r="AC11" s="514"/>
      <c r="AD11" s="539"/>
      <c r="AE11" s="523"/>
      <c r="AF11" s="533"/>
    </row>
    <row r="12" spans="1:34" ht="15.6" customHeight="1">
      <c r="A12" s="560" t="s">
        <v>61</v>
      </c>
      <c r="B12" s="525" t="s">
        <v>62</v>
      </c>
      <c r="C12" s="501" t="s">
        <v>63</v>
      </c>
      <c r="D12" s="502"/>
      <c r="E12" s="492">
        <v>12</v>
      </c>
      <c r="F12" s="492" t="s">
        <v>64</v>
      </c>
      <c r="G12" s="236" t="s">
        <v>65</v>
      </c>
      <c r="H12" s="49" t="s">
        <v>66</v>
      </c>
      <c r="I12" s="231" t="s">
        <v>67</v>
      </c>
      <c r="J12" s="233">
        <v>4</v>
      </c>
      <c r="K12" s="220" t="s">
        <v>64</v>
      </c>
      <c r="L12" s="215"/>
      <c r="M12" s="233" t="s">
        <v>68</v>
      </c>
      <c r="N12" s="222">
        <v>22</v>
      </c>
      <c r="O12" s="230">
        <v>100</v>
      </c>
      <c r="P12" s="230">
        <v>100</v>
      </c>
      <c r="Q12" s="237" t="s">
        <v>69</v>
      </c>
      <c r="R12" s="515"/>
      <c r="S12" s="516"/>
      <c r="T12" s="51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22</v>
      </c>
      <c r="W12" s="45"/>
      <c r="X12" s="103">
        <f t="shared" ref="X12:X18" si="4">IF(OR(M12="",Q12="Mut+ext"),0,IF(ISERROR(V12+W12)=TRUE,V12,V12+W12))</f>
        <v>22</v>
      </c>
      <c r="Y12" s="105">
        <f>IF(OR(M12="",Q12="Mut+ext"),0,IF(ISERROR(W12+V12*VLOOKUP(M12,Paramétrage!$C$6:$E$29,3,0))=TRUE,X12,W12+V12*VLOOKUP(M12,Paramétrage!$C$6:$E$29,3,0)))</f>
        <v>33</v>
      </c>
      <c r="Z12" s="550"/>
      <c r="AA12" s="516"/>
      <c r="AB12" s="551"/>
      <c r="AC12" s="72"/>
      <c r="AD12" s="46"/>
      <c r="AE12" s="73">
        <f t="shared" ref="AE12:AE23" si="5">IF(G12="",0,IF(K12="",0,IF(SUMIF($G$12:$G$23,G12,$O$12:$O$23)=0,0,IF(OR(L12="",K12="obligatoire"),AF12/SUMIF($G$12:$G$23,G12,$O$12:$O$23),AF12/(SUMIF($G$12:$G$23,G12,$O$12:$O$23)/L12)))))</f>
        <v>22</v>
      </c>
      <c r="AF12" s="17">
        <f t="shared" ref="AF12:AF23" si="6">N12*O12</f>
        <v>2200</v>
      </c>
    </row>
    <row r="13" spans="1:34">
      <c r="A13" s="561"/>
      <c r="B13" s="525"/>
      <c r="C13" s="503"/>
      <c r="D13" s="504"/>
      <c r="E13" s="492"/>
      <c r="F13" s="492"/>
      <c r="G13" s="218" t="s">
        <v>70</v>
      </c>
      <c r="H13" s="49" t="s">
        <v>66</v>
      </c>
      <c r="I13" s="219" t="s">
        <v>67</v>
      </c>
      <c r="J13" s="221">
        <v>4</v>
      </c>
      <c r="K13" s="220" t="s">
        <v>64</v>
      </c>
      <c r="L13" s="228"/>
      <c r="M13" s="221" t="s">
        <v>71</v>
      </c>
      <c r="N13" s="222">
        <v>22</v>
      </c>
      <c r="O13" s="230">
        <v>100</v>
      </c>
      <c r="P13" s="230">
        <v>30</v>
      </c>
      <c r="Q13" s="237" t="s">
        <v>69</v>
      </c>
      <c r="R13" s="515"/>
      <c r="S13" s="516"/>
      <c r="T13" s="517"/>
      <c r="U13" s="104">
        <f>IF(OR(P13="",M13=Paramétrage!$C$10,M13=Paramétrage!$C$13,M13=Paramétrage!$C$17,M13=Paramétrage!$C$20,M13=Paramétrage!$C$24,M13=Paramétrage!$C$27,AND(M13&lt;&gt;Paramétrage!$C$9,Q13="Mut+ext")),0,ROUNDUP(O13/P13,0))</f>
        <v>4</v>
      </c>
      <c r="V13" s="106">
        <f>IF(OR(M13="",Q13="Mut+ext"),0,IF(VLOOKUP(M13,Paramétrage!$C$6:$E$29,2,0)=0,0,IF(P13="","saisir capacité",N13*U13*VLOOKUP(M13,Paramétrage!$C$6:$E$29,2,0))))</f>
        <v>88</v>
      </c>
      <c r="W13" s="45"/>
      <c r="X13" s="103">
        <f t="shared" si="4"/>
        <v>88</v>
      </c>
      <c r="Y13" s="105">
        <f>IF(OR(M13="",Q13="Mut+ext"),0,IF(ISERROR(W13+V13*VLOOKUP(M13,Paramétrage!$C$6:$E$29,3,0))=TRUE,X13,W13+V13*VLOOKUP(M13,Paramétrage!$C$6:$E$29,3,0)))</f>
        <v>88</v>
      </c>
      <c r="Z13" s="550"/>
      <c r="AA13" s="516"/>
      <c r="AB13" s="551"/>
      <c r="AC13" s="163"/>
      <c r="AD13" s="46"/>
      <c r="AE13" s="73">
        <f t="shared" si="5"/>
        <v>22</v>
      </c>
      <c r="AF13" s="18">
        <f t="shared" si="6"/>
        <v>2200</v>
      </c>
    </row>
    <row r="14" spans="1:34">
      <c r="A14" s="561"/>
      <c r="B14" s="525"/>
      <c r="C14" s="503"/>
      <c r="D14" s="504"/>
      <c r="E14" s="492"/>
      <c r="F14" s="492"/>
      <c r="G14" s="218" t="s">
        <v>72</v>
      </c>
      <c r="H14" s="49" t="s">
        <v>66</v>
      </c>
      <c r="I14" s="227" t="s">
        <v>73</v>
      </c>
      <c r="J14" s="238">
        <v>4</v>
      </c>
      <c r="K14" s="220" t="s">
        <v>64</v>
      </c>
      <c r="L14" s="228"/>
      <c r="M14" s="221" t="s">
        <v>68</v>
      </c>
      <c r="N14" s="222">
        <v>22</v>
      </c>
      <c r="O14" s="230">
        <v>100</v>
      </c>
      <c r="P14" s="230">
        <v>100</v>
      </c>
      <c r="Q14" s="237" t="s">
        <v>69</v>
      </c>
      <c r="R14" s="515"/>
      <c r="S14" s="516"/>
      <c r="T14" s="517"/>
      <c r="U14" s="104">
        <f>IF(OR(P14="",M14=Paramétrage!$C$10,M14=Paramétrage!$C$13,M14=Paramétrage!$C$17,M14=Paramétrage!$C$20,M14=Paramétrage!$C$24,M14=Paramétrage!$C$27,AND(M14&lt;&gt;Paramétrage!$C$9,Q14="Mut+ext")),0,ROUNDUP(O14/P14,0))</f>
        <v>1</v>
      </c>
      <c r="V14" s="106">
        <f>IF(OR(M14="",Q14="Mut+ext"),0,IF(VLOOKUP(M14,Paramétrage!$C$6:$E$29,2,0)=0,0,IF(P14="","saisir capacité",N14*U14*VLOOKUP(M14,Paramétrage!$C$6:$E$29,2,0))))</f>
        <v>22</v>
      </c>
      <c r="W14" s="45"/>
      <c r="X14" s="103">
        <f t="shared" si="4"/>
        <v>22</v>
      </c>
      <c r="Y14" s="105">
        <f>IF(OR(M14="",Q14="Mut+ext"),0,IF(ISERROR(W14+V14*VLOOKUP(M14,Paramétrage!$C$6:$E$29,3,0))=TRUE,X14,W14+V14*VLOOKUP(M14,Paramétrage!$C$6:$E$29,3,0)))</f>
        <v>33</v>
      </c>
      <c r="Z14" s="550"/>
      <c r="AA14" s="516"/>
      <c r="AB14" s="551"/>
      <c r="AC14" s="163"/>
      <c r="AD14" s="46"/>
      <c r="AE14" s="73">
        <f t="shared" si="5"/>
        <v>22</v>
      </c>
      <c r="AF14" s="18">
        <f t="shared" si="6"/>
        <v>2200</v>
      </c>
    </row>
    <row r="15" spans="1:34">
      <c r="A15" s="561"/>
      <c r="B15" s="525"/>
      <c r="C15" s="503"/>
      <c r="D15" s="504"/>
      <c r="E15" s="492"/>
      <c r="F15" s="492"/>
      <c r="G15" s="218" t="s">
        <v>74</v>
      </c>
      <c r="H15" s="239" t="s">
        <v>66</v>
      </c>
      <c r="I15" s="289" t="s">
        <v>75</v>
      </c>
      <c r="J15" s="240">
        <v>4</v>
      </c>
      <c r="K15" s="220" t="s">
        <v>64</v>
      </c>
      <c r="L15" s="228"/>
      <c r="M15" s="221" t="s">
        <v>68</v>
      </c>
      <c r="N15" s="222">
        <v>22</v>
      </c>
      <c r="O15" s="230">
        <v>100</v>
      </c>
      <c r="P15" s="230">
        <v>100</v>
      </c>
      <c r="Q15" s="237" t="s">
        <v>76</v>
      </c>
      <c r="R15" s="515"/>
      <c r="S15" s="516"/>
      <c r="T15" s="517"/>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4"/>
        <v>0</v>
      </c>
      <c r="Y15" s="105">
        <f>IF(OR(M15="",Q15="Mut+ext"),0,IF(ISERROR(W15+V15*VLOOKUP(M15,Paramétrage!$C$6:$E$29,3,0))=TRUE,X15,W15+V15*VLOOKUP(M15,Paramétrage!$C$6:$E$29,3,0)))</f>
        <v>0</v>
      </c>
      <c r="Z15" s="550"/>
      <c r="AA15" s="516"/>
      <c r="AB15" s="551"/>
      <c r="AC15" s="62"/>
      <c r="AD15" s="46"/>
      <c r="AE15" s="73">
        <f t="shared" si="5"/>
        <v>22</v>
      </c>
      <c r="AF15" s="18">
        <f t="shared" si="6"/>
        <v>2200</v>
      </c>
    </row>
    <row r="16" spans="1:34" hidden="1">
      <c r="A16" s="561"/>
      <c r="B16" s="525"/>
      <c r="C16" s="503"/>
      <c r="D16" s="504"/>
      <c r="E16" s="492"/>
      <c r="F16" s="492"/>
      <c r="G16" s="160"/>
      <c r="H16" s="49"/>
      <c r="I16" s="66"/>
      <c r="J16" s="61"/>
      <c r="K16" s="71"/>
      <c r="L16" s="42"/>
      <c r="M16" s="43"/>
      <c r="N16" s="55"/>
      <c r="O16" s="52"/>
      <c r="P16" s="59"/>
      <c r="Q16" s="44"/>
      <c r="R16" s="515"/>
      <c r="S16" s="516"/>
      <c r="T16" s="51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4"/>
        <v>0</v>
      </c>
      <c r="Y16" s="105">
        <f>IF(OR(M16="",Q16="Mut+ext"),0,IF(ISERROR(W16+V16*VLOOKUP(M16,Paramétrage!$C$6:$E$29,3,0))=TRUE,X16,W16+V16*VLOOKUP(M16,Paramétrage!$C$6:$E$29,3,0)))</f>
        <v>0</v>
      </c>
      <c r="Z16" s="550"/>
      <c r="AA16" s="516"/>
      <c r="AB16" s="551"/>
      <c r="AC16" s="163"/>
      <c r="AD16" s="46"/>
      <c r="AE16" s="73">
        <f t="shared" si="5"/>
        <v>0</v>
      </c>
      <c r="AF16" s="18">
        <f t="shared" si="6"/>
        <v>0</v>
      </c>
    </row>
    <row r="17" spans="1:32" hidden="1">
      <c r="A17" s="561"/>
      <c r="B17" s="525"/>
      <c r="C17" s="503"/>
      <c r="D17" s="504"/>
      <c r="E17" s="492"/>
      <c r="F17" s="492"/>
      <c r="G17" s="160"/>
      <c r="H17" s="49"/>
      <c r="I17" s="66"/>
      <c r="J17" s="61"/>
      <c r="K17" s="71"/>
      <c r="L17" s="42"/>
      <c r="M17" s="43"/>
      <c r="N17" s="54"/>
      <c r="O17" s="53"/>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4"/>
        <v>0</v>
      </c>
      <c r="Y17" s="105">
        <f>IF(OR(M17="",Q17="Mut+ext"),0,IF(ISERROR(W17+V17*VLOOKUP(M17,Paramétrage!$C$6:$E$29,3,0))=TRUE,X17,W17+V17*VLOOKUP(M17,Paramétrage!$C$6:$E$29,3,0)))</f>
        <v>0</v>
      </c>
      <c r="Z17" s="550"/>
      <c r="AA17" s="516"/>
      <c r="AB17" s="551"/>
      <c r="AC17" s="163"/>
      <c r="AD17" s="46"/>
      <c r="AE17" s="73">
        <f t="shared" si="5"/>
        <v>0</v>
      </c>
      <c r="AF17" s="18">
        <f t="shared" si="6"/>
        <v>0</v>
      </c>
    </row>
    <row r="18" spans="1:32" hidden="1">
      <c r="A18" s="561"/>
      <c r="B18" s="525"/>
      <c r="C18" s="503"/>
      <c r="D18" s="504"/>
      <c r="E18" s="492"/>
      <c r="F18" s="492"/>
      <c r="G18" s="160"/>
      <c r="H18" s="65"/>
      <c r="I18" s="164"/>
      <c r="J18" s="61"/>
      <c r="K18" s="60"/>
      <c r="L18" s="42"/>
      <c r="M18" s="43"/>
      <c r="N18" s="54"/>
      <c r="O18" s="52"/>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4"/>
        <v>0</v>
      </c>
      <c r="Y18" s="105">
        <f>IF(OR(M18="",Q18="Mut+ext"),0,IF(ISERROR(W18+V18*VLOOKUP(M18,Paramétrage!$C$6:$E$29,3,0))=TRUE,X18,W18+V18*VLOOKUP(M18,Paramétrage!$C$6:$E$29,3,0)))</f>
        <v>0</v>
      </c>
      <c r="Z18" s="550"/>
      <c r="AA18" s="516"/>
      <c r="AB18" s="551"/>
      <c r="AC18" s="163"/>
      <c r="AD18" s="46"/>
      <c r="AE18" s="73">
        <f t="shared" si="5"/>
        <v>0</v>
      </c>
      <c r="AF18" s="18">
        <f t="shared" si="6"/>
        <v>0</v>
      </c>
    </row>
    <row r="19" spans="1:32" hidden="1">
      <c r="A19" s="561"/>
      <c r="B19" s="525"/>
      <c r="C19" s="503"/>
      <c r="D19" s="504"/>
      <c r="E19" s="492"/>
      <c r="F19" s="492"/>
      <c r="G19" s="160"/>
      <c r="H19" s="49"/>
      <c r="I19" s="66"/>
      <c r="J19" s="61"/>
      <c r="K19" s="71"/>
      <c r="L19" s="42"/>
      <c r="M19" s="43"/>
      <c r="N19" s="55"/>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ref="X19:X23" si="7">IF(OR(M19="",Q19="Mut+ext"),0,IF(ISERROR(V19+W19)=TRUE,V19,V19+W19))</f>
        <v>0</v>
      </c>
      <c r="Y19" s="105">
        <f>IF(OR(M19="",Q19="Mut+ext"),0,IF(ISERROR(W19+V19*VLOOKUP(M19,Paramétrage!$C$6:$E$29,3,0))=TRUE,X19,W19+V19*VLOOKUP(M19,Paramétrage!$C$6:$E$29,3,0)))</f>
        <v>0</v>
      </c>
      <c r="Z19" s="550"/>
      <c r="AA19" s="516"/>
      <c r="AB19" s="551"/>
      <c r="AC19" s="62"/>
      <c r="AD19" s="46"/>
      <c r="AE19" s="73">
        <f t="shared" si="5"/>
        <v>0</v>
      </c>
      <c r="AF19" s="18">
        <f t="shared" si="6"/>
        <v>0</v>
      </c>
    </row>
    <row r="20" spans="1:32" hidden="1">
      <c r="A20" s="561"/>
      <c r="B20" s="525"/>
      <c r="C20" s="503"/>
      <c r="D20" s="504"/>
      <c r="E20" s="492"/>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7"/>
        <v>0</v>
      </c>
      <c r="Y20" s="105">
        <f>IF(OR(M20="",Q20="Mut+ext"),0,IF(ISERROR(W20+V20*VLOOKUP(M20,Paramétrage!$C$6:$E$29,3,0))=TRUE,X20,W20+V20*VLOOKUP(M20,Paramétrage!$C$6:$E$29,3,0)))</f>
        <v>0</v>
      </c>
      <c r="Z20" s="550"/>
      <c r="AA20" s="516"/>
      <c r="AB20" s="551"/>
      <c r="AC20" s="163"/>
      <c r="AD20" s="46"/>
      <c r="AE20" s="73">
        <f t="shared" si="5"/>
        <v>0</v>
      </c>
      <c r="AF20" s="18">
        <f t="shared" si="6"/>
        <v>0</v>
      </c>
    </row>
    <row r="21" spans="1:32" hidden="1">
      <c r="A21" s="561"/>
      <c r="B21" s="525"/>
      <c r="C21" s="503"/>
      <c r="D21" s="504"/>
      <c r="E21" s="492"/>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7"/>
        <v>0</v>
      </c>
      <c r="Y21" s="105">
        <f>IF(OR(M21="",Q21="Mut+ext"),0,IF(ISERROR(W21+V21*VLOOKUP(M21,Paramétrage!$C$6:$E$29,3,0))=TRUE,X21,W21+V21*VLOOKUP(M21,Paramétrage!$C$6:$E$29,3,0)))</f>
        <v>0</v>
      </c>
      <c r="Z21" s="550"/>
      <c r="AA21" s="516"/>
      <c r="AB21" s="551"/>
      <c r="AC21" s="163"/>
      <c r="AD21" s="46"/>
      <c r="AE21" s="73">
        <f t="shared" si="5"/>
        <v>0</v>
      </c>
      <c r="AF21" s="18">
        <f t="shared" si="6"/>
        <v>0</v>
      </c>
    </row>
    <row r="22" spans="1:32" hidden="1">
      <c r="A22" s="561"/>
      <c r="B22" s="525"/>
      <c r="C22" s="503"/>
      <c r="D22" s="504"/>
      <c r="E22" s="492"/>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7"/>
        <v>0</v>
      </c>
      <c r="Y22" s="105">
        <f>IF(OR(M22="",Q22="Mut+ext"),0,IF(ISERROR(W22+V22*VLOOKUP(M22,Paramétrage!$C$6:$E$29,3,0))=TRUE,X22,W22+V22*VLOOKUP(M22,Paramétrage!$C$6:$E$29,3,0)))</f>
        <v>0</v>
      </c>
      <c r="Z22" s="550"/>
      <c r="AA22" s="516"/>
      <c r="AB22" s="551"/>
      <c r="AC22" s="163"/>
      <c r="AD22" s="46"/>
      <c r="AE22" s="73">
        <f t="shared" si="5"/>
        <v>0</v>
      </c>
      <c r="AF22" s="18">
        <f t="shared" si="6"/>
        <v>0</v>
      </c>
    </row>
    <row r="23" spans="1:32">
      <c r="A23" s="561"/>
      <c r="B23" s="525"/>
      <c r="C23" s="505"/>
      <c r="D23" s="506"/>
      <c r="E23" s="493"/>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7"/>
        <v>0</v>
      </c>
      <c r="Y23" s="105">
        <f>IF(OR(M23="",Q23="Mut+ext"),0,IF(ISERROR(W23+V23*VLOOKUP(M23,Paramétrage!$C$6:$E$29,3,0))=TRUE,X23,W23+V23*VLOOKUP(M23,Paramétrage!$C$6:$E$29,3,0)))</f>
        <v>0</v>
      </c>
      <c r="Z23" s="550"/>
      <c r="AA23" s="516"/>
      <c r="AB23" s="551"/>
      <c r="AC23" s="163"/>
      <c r="AD23" s="46"/>
      <c r="AE23" s="73">
        <f t="shared" si="5"/>
        <v>0</v>
      </c>
      <c r="AF23" s="18">
        <f t="shared" si="6"/>
        <v>0</v>
      </c>
    </row>
    <row r="24" spans="1:32">
      <c r="A24" s="561"/>
      <c r="B24" s="525"/>
      <c r="C24" s="171"/>
      <c r="D24" s="172"/>
      <c r="E24" s="75"/>
      <c r="F24" s="75"/>
      <c r="G24" s="75"/>
      <c r="H24" s="167"/>
      <c r="I24" s="165"/>
      <c r="J24" s="126"/>
      <c r="K24" s="76"/>
      <c r="L24" s="77"/>
      <c r="M24" s="84"/>
      <c r="N24" s="78">
        <f>AE24</f>
        <v>88</v>
      </c>
      <c r="O24" s="79"/>
      <c r="P24" s="79"/>
      <c r="Q24" s="82"/>
      <c r="R24" s="80"/>
      <c r="S24" s="80"/>
      <c r="T24" s="81"/>
      <c r="U24" s="127"/>
      <c r="V24" s="83">
        <f>SUM(V12:V23)</f>
        <v>132</v>
      </c>
      <c r="W24" s="84">
        <f>SUM(W12:W23)</f>
        <v>0</v>
      </c>
      <c r="X24" s="85">
        <f>SUM(X12:X23)</f>
        <v>132</v>
      </c>
      <c r="Y24" s="86">
        <f>SUM(Y12:Y23)</f>
        <v>154</v>
      </c>
      <c r="Z24" s="128"/>
      <c r="AA24" s="129"/>
      <c r="AB24" s="130"/>
      <c r="AC24" s="131"/>
      <c r="AD24" s="132"/>
      <c r="AE24" s="133">
        <f>SUM(AE12:AE23)</f>
        <v>88</v>
      </c>
      <c r="AF24" s="134">
        <f>SUM(AF12:AF23)</f>
        <v>8800</v>
      </c>
    </row>
    <row r="25" spans="1:32" ht="15.6" customHeight="1">
      <c r="A25" s="561"/>
      <c r="B25" s="525" t="s">
        <v>77</v>
      </c>
      <c r="C25" s="501" t="s">
        <v>78</v>
      </c>
      <c r="D25" s="502"/>
      <c r="E25" s="492">
        <v>12</v>
      </c>
      <c r="F25" s="492" t="s">
        <v>64</v>
      </c>
      <c r="G25" s="241" t="s">
        <v>79</v>
      </c>
      <c r="H25" s="242" t="s">
        <v>66</v>
      </c>
      <c r="I25" s="243" t="s">
        <v>80</v>
      </c>
      <c r="J25" s="214">
        <v>4</v>
      </c>
      <c r="K25" s="220" t="s">
        <v>81</v>
      </c>
      <c r="L25" s="215">
        <v>3</v>
      </c>
      <c r="M25" s="244" t="s">
        <v>68</v>
      </c>
      <c r="N25" s="216">
        <v>20</v>
      </c>
      <c r="O25" s="230">
        <v>50</v>
      </c>
      <c r="P25" s="230">
        <v>50</v>
      </c>
      <c r="Q25" s="237" t="s">
        <v>76</v>
      </c>
      <c r="R25" s="519" t="s">
        <v>82</v>
      </c>
      <c r="S25" s="520"/>
      <c r="T25" s="563"/>
      <c r="U25" s="104">
        <f>IF(OR(P25="",M25=Paramétrage!$C$10,M25=Paramétrage!$C$13,M25=Paramétrage!$C$17,M25=Paramétrage!$C$20,M25=Paramétrage!$C$24,M25=Paramétrage!$C$27,AND(M25&lt;&gt;Paramétrage!$C$9,Q25="Mut+ext")),0,ROUNDUP(O25/P25,0))</f>
        <v>0</v>
      </c>
      <c r="V25" s="106">
        <f>IF(OR(M25="",Q25="Mut+ext"),0,IF(VLOOKUP(M25,Paramétrage!$C$6:$E$29,2,0)=0,0,IF(P25="","saisir capacité",N25*U25*VLOOKUP(M25,Paramétrage!$C$6:$E$29,2,0))))</f>
        <v>0</v>
      </c>
      <c r="W25" s="45"/>
      <c r="X25" s="103">
        <f t="shared" ref="X25:X36" si="8">IF(OR(M25="",Q25="Mut+ext"),0,IF(ISERROR(V25+W25)=TRUE,V25,V25+W25))</f>
        <v>0</v>
      </c>
      <c r="Y25" s="105">
        <f>IF(OR(M25="",Q25="Mut+ext"),0,IF(ISERROR(W25+V25*VLOOKUP(M25,Paramétrage!$C$6:$E$29,3,0))=TRUE,X25,W25+V25*VLOOKUP(M25,Paramétrage!$C$6:$E$29,3,0)))</f>
        <v>0</v>
      </c>
      <c r="Z25" s="550"/>
      <c r="AA25" s="516"/>
      <c r="AB25" s="551"/>
      <c r="AC25" s="72"/>
      <c r="AD25" s="46"/>
      <c r="AE25" s="73">
        <f t="shared" ref="AE25:AE36" si="9">IF(G25="",0,IF(K25="",0,IF(SUMIF($G$25:$G$36,G25,$O$25:$O$36)=0,0,IF(OR(L25="",K25="obligatoire"),AF25/SUMIF($G$25:$G$36,G25,$O$25:$O$36),AF25/(SUMIF($G$25:$G$36,G25,$O$25:$O$36)/L25)))))</f>
        <v>59.999999999999993</v>
      </c>
      <c r="AF25" s="17">
        <f t="shared" ref="AF25:AF36" si="10">N25*O25</f>
        <v>1000</v>
      </c>
    </row>
    <row r="26" spans="1:32">
      <c r="A26" s="561"/>
      <c r="B26" s="525"/>
      <c r="C26" s="503"/>
      <c r="D26" s="504"/>
      <c r="E26" s="492"/>
      <c r="F26" s="492"/>
      <c r="G26" s="241" t="s">
        <v>83</v>
      </c>
      <c r="H26" s="247" t="s">
        <v>66</v>
      </c>
      <c r="I26" s="248" t="s">
        <v>84</v>
      </c>
      <c r="J26" s="214">
        <v>4</v>
      </c>
      <c r="K26" s="220" t="s">
        <v>81</v>
      </c>
      <c r="L26" s="215">
        <v>3</v>
      </c>
      <c r="M26" s="244" t="s">
        <v>68</v>
      </c>
      <c r="N26" s="216">
        <v>20</v>
      </c>
      <c r="O26" s="230">
        <v>100</v>
      </c>
      <c r="P26" s="230">
        <v>100</v>
      </c>
      <c r="Q26" s="237" t="s">
        <v>76</v>
      </c>
      <c r="R26" s="519"/>
      <c r="S26" s="520"/>
      <c r="T26" s="521"/>
      <c r="U26" s="104">
        <f>IF(OR(P26="",M26=Paramétrage!$C$10,M26=Paramétrage!$C$13,M26=Paramétrage!$C$17,M26=Paramétrage!$C$20,M26=Paramétrage!$C$24,M26=Paramétrage!$C$27,AND(M26&lt;&gt;Paramétrage!$C$9,Q26="Mut+ext")),0,ROUNDUP(O26/P26,0))</f>
        <v>0</v>
      </c>
      <c r="V26" s="106">
        <f>IF(OR(M26="",Q26="Mut+ext"),0,IF(VLOOKUP(M26,Paramétrage!$C$6:$E$29,2,0)=0,0,IF(P26="","saisir capacité",N26*U26*VLOOKUP(M26,Paramétrage!$C$6:$E$29,2,0))))</f>
        <v>0</v>
      </c>
      <c r="W26" s="45"/>
      <c r="X26" s="103">
        <f t="shared" si="8"/>
        <v>0</v>
      </c>
      <c r="Y26" s="105">
        <f>IF(OR(M26="",Q26="Mut+ext"),0,IF(ISERROR(W26+V26*VLOOKUP(M26,Paramétrage!$C$6:$E$29,3,0))=TRUE,X26,W26+V26*VLOOKUP(M26,Paramétrage!$C$6:$E$29,3,0)))</f>
        <v>0</v>
      </c>
      <c r="Z26" s="550"/>
      <c r="AA26" s="516"/>
      <c r="AB26" s="551"/>
      <c r="AC26" s="163"/>
      <c r="AD26" s="46"/>
      <c r="AE26" s="73">
        <f t="shared" si="9"/>
        <v>6</v>
      </c>
      <c r="AF26" s="18">
        <f t="shared" si="10"/>
        <v>2000</v>
      </c>
    </row>
    <row r="27" spans="1:32">
      <c r="A27" s="561"/>
      <c r="B27" s="525"/>
      <c r="C27" s="503"/>
      <c r="D27" s="504"/>
      <c r="E27" s="492"/>
      <c r="F27" s="492"/>
      <c r="G27" s="241" t="s">
        <v>83</v>
      </c>
      <c r="H27" s="247" t="s">
        <v>66</v>
      </c>
      <c r="I27" s="248" t="s">
        <v>85</v>
      </c>
      <c r="J27" s="214">
        <v>4</v>
      </c>
      <c r="K27" s="220" t="s">
        <v>81</v>
      </c>
      <c r="L27" s="215">
        <v>3</v>
      </c>
      <c r="M27" s="244" t="s">
        <v>68</v>
      </c>
      <c r="N27" s="216">
        <v>20</v>
      </c>
      <c r="O27" s="230">
        <v>100</v>
      </c>
      <c r="P27" s="230">
        <v>100</v>
      </c>
      <c r="Q27" s="237" t="s">
        <v>69</v>
      </c>
      <c r="R27" s="245"/>
      <c r="S27" s="246"/>
      <c r="T27" s="249"/>
      <c r="U27" s="104">
        <f>IF(OR(P27="",M27=Paramétrage!$C$10,M27=Paramétrage!$C$13,M27=Paramétrage!$C$17,M27=Paramétrage!$C$20,M27=Paramétrage!$C$24,M27=Paramétrage!$C$27,AND(M27&lt;&gt;Paramétrage!$C$9,Q27="Mut+ext")),0,ROUNDUP(O27/P27,0))</f>
        <v>1</v>
      </c>
      <c r="V27" s="106">
        <f>IF(OR(M27="",Q27="Mut+ext"),0,IF(VLOOKUP(M27,Paramétrage!$C$6:$E$29,2,0)=0,0,IF(P27="","saisir capacité",N27*U27*VLOOKUP(M27,Paramétrage!$C$6:$E$29,2,0))))</f>
        <v>20</v>
      </c>
      <c r="W27" s="45"/>
      <c r="X27" s="103">
        <f t="shared" si="8"/>
        <v>20</v>
      </c>
      <c r="Y27" s="105">
        <f>IF(OR(M27="",Q27="Mut+ext"),0,IF(ISERROR(W27+V27*VLOOKUP(M27,Paramétrage!$C$6:$E$29,3,0))=TRUE,X27,W27+V27*VLOOKUP(M27,Paramétrage!$C$6:$E$29,3,0)))</f>
        <v>30</v>
      </c>
      <c r="Z27" s="550"/>
      <c r="AA27" s="516"/>
      <c r="AB27" s="551"/>
      <c r="AC27" s="163"/>
      <c r="AD27" s="46"/>
      <c r="AE27" s="73">
        <f t="shared" si="9"/>
        <v>6</v>
      </c>
      <c r="AF27" s="18">
        <f t="shared" si="10"/>
        <v>2000</v>
      </c>
    </row>
    <row r="28" spans="1:32">
      <c r="A28" s="561"/>
      <c r="B28" s="525"/>
      <c r="C28" s="503"/>
      <c r="D28" s="504"/>
      <c r="E28" s="492"/>
      <c r="F28" s="492"/>
      <c r="G28" s="241" t="s">
        <v>83</v>
      </c>
      <c r="H28" s="247" t="s">
        <v>66</v>
      </c>
      <c r="I28" s="248" t="s">
        <v>86</v>
      </c>
      <c r="J28" s="214">
        <v>4</v>
      </c>
      <c r="K28" s="220" t="s">
        <v>81</v>
      </c>
      <c r="L28" s="215">
        <v>3</v>
      </c>
      <c r="M28" s="244" t="s">
        <v>68</v>
      </c>
      <c r="N28" s="216">
        <v>20</v>
      </c>
      <c r="O28" s="230">
        <v>100</v>
      </c>
      <c r="P28" s="230">
        <v>100</v>
      </c>
      <c r="Q28" s="237" t="s">
        <v>69</v>
      </c>
      <c r="R28" s="245"/>
      <c r="S28" s="246"/>
      <c r="T28" s="249"/>
      <c r="U28" s="104">
        <f>IF(OR(P28="",M28=Paramétrage!$C$10,M28=Paramétrage!$C$13,M28=Paramétrage!$C$17,M28=Paramétrage!$C$20,M28=Paramétrage!$C$24,M28=Paramétrage!$C$27,AND(M28&lt;&gt;Paramétrage!$C$9,Q28="Mut+ext")),0,ROUNDUP(O28/P28,0))</f>
        <v>1</v>
      </c>
      <c r="V28" s="106">
        <f>IF(OR(M28="",Q28="Mut+ext"),0,IF(VLOOKUP(M28,Paramétrage!$C$6:$E$29,2,0)=0,0,IF(P28="","saisir capacité",N28*U28*VLOOKUP(M28,Paramétrage!$C$6:$E$29,2,0))))</f>
        <v>20</v>
      </c>
      <c r="W28" s="45"/>
      <c r="X28" s="103">
        <f t="shared" ref="X28:X31" si="11">IF(OR(M28="",Q28="Mut+ext"),0,IF(ISERROR(V28+W28)=TRUE,V28,V28+W28))</f>
        <v>20</v>
      </c>
      <c r="Y28" s="105">
        <f>IF(OR(M28="",Q28="Mut+ext"),0,IF(ISERROR(W28+V28*VLOOKUP(M28,Paramétrage!$C$6:$E$29,3,0))=TRUE,X28,W28+V28*VLOOKUP(M28,Paramétrage!$C$6:$E$29,3,0)))</f>
        <v>30</v>
      </c>
      <c r="Z28" s="550"/>
      <c r="AA28" s="516"/>
      <c r="AB28" s="551"/>
      <c r="AC28" s="62"/>
      <c r="AD28" s="46"/>
      <c r="AE28" s="73">
        <f t="shared" si="9"/>
        <v>6</v>
      </c>
      <c r="AF28" s="18">
        <f t="shared" si="10"/>
        <v>2000</v>
      </c>
    </row>
    <row r="29" spans="1:32">
      <c r="A29" s="561"/>
      <c r="B29" s="525"/>
      <c r="C29" s="503"/>
      <c r="D29" s="504"/>
      <c r="E29" s="492"/>
      <c r="F29" s="492"/>
      <c r="G29" s="241" t="s">
        <v>83</v>
      </c>
      <c r="H29" s="247" t="s">
        <v>66</v>
      </c>
      <c r="I29" s="397" t="s">
        <v>87</v>
      </c>
      <c r="J29" s="214">
        <v>4</v>
      </c>
      <c r="K29" s="220" t="s">
        <v>81</v>
      </c>
      <c r="L29" s="215">
        <v>3</v>
      </c>
      <c r="M29" s="244" t="s">
        <v>68</v>
      </c>
      <c r="N29" s="216">
        <v>20</v>
      </c>
      <c r="O29" s="230">
        <v>100</v>
      </c>
      <c r="P29" s="230">
        <v>100</v>
      </c>
      <c r="Q29" s="237" t="s">
        <v>76</v>
      </c>
      <c r="R29" s="245"/>
      <c r="S29" s="246"/>
      <c r="T29" s="249"/>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11"/>
        <v>0</v>
      </c>
      <c r="Y29" s="105">
        <f>IF(OR(M29="",Q29="Mut+ext"),0,IF(ISERROR(W29+V29*VLOOKUP(M29,Paramétrage!$C$6:$E$29,3,0))=TRUE,X29,W29+V29*VLOOKUP(M29,Paramétrage!$C$6:$E$29,3,0)))</f>
        <v>0</v>
      </c>
      <c r="Z29" s="550"/>
      <c r="AA29" s="516"/>
      <c r="AB29" s="551"/>
      <c r="AC29" s="163"/>
      <c r="AD29" s="46"/>
      <c r="AE29" s="73">
        <f t="shared" si="9"/>
        <v>6</v>
      </c>
      <c r="AF29" s="18">
        <f t="shared" si="10"/>
        <v>2000</v>
      </c>
    </row>
    <row r="30" spans="1:32">
      <c r="A30" s="561"/>
      <c r="B30" s="525"/>
      <c r="C30" s="503"/>
      <c r="D30" s="504"/>
      <c r="E30" s="492"/>
      <c r="F30" s="492"/>
      <c r="G30" s="241" t="s">
        <v>83</v>
      </c>
      <c r="H30" s="247" t="s">
        <v>66</v>
      </c>
      <c r="I30" s="250" t="s">
        <v>88</v>
      </c>
      <c r="J30" s="214">
        <v>4</v>
      </c>
      <c r="K30" s="220" t="s">
        <v>81</v>
      </c>
      <c r="L30" s="215">
        <v>3</v>
      </c>
      <c r="M30" s="244" t="s">
        <v>68</v>
      </c>
      <c r="N30" s="216">
        <v>20</v>
      </c>
      <c r="O30" s="230">
        <v>100</v>
      </c>
      <c r="P30" s="230">
        <v>100</v>
      </c>
      <c r="Q30" s="237" t="s">
        <v>76</v>
      </c>
      <c r="R30" s="245"/>
      <c r="S30" s="246"/>
      <c r="T30" s="249"/>
      <c r="U30" s="104">
        <f>IF(OR(P30="",M30=Paramétrage!$C$10,M30=Paramétrage!$C$13,M30=Paramétrage!$C$17,M30=Paramétrage!$C$20,M30=Paramétrage!$C$24,M30=Paramétrage!$C$27,AND(M30&lt;&gt;Paramétrage!$C$9,Q30="Mut+ext")),0,ROUNDUP(O30/P30,0))</f>
        <v>0</v>
      </c>
      <c r="V30" s="106">
        <f>IF(OR(M30="",Q30="Mut+ext"),0,IF(VLOOKUP(M30,Paramétrage!$C$6:$E$29,2,0)=0,0,IF(P30="","saisir capacité",N30*U30*VLOOKUP(M30,Paramétrage!$C$6:$E$29,2,0))))</f>
        <v>0</v>
      </c>
      <c r="W30" s="45"/>
      <c r="X30" s="103">
        <f t="shared" si="11"/>
        <v>0</v>
      </c>
      <c r="Y30" s="105">
        <f>IF(OR(M30="",Q30="Mut+ext"),0,IF(ISERROR(W30+V30*VLOOKUP(M30,Paramétrage!$C$6:$E$29,3,0))=TRUE,X30,W30+V30*VLOOKUP(M30,Paramétrage!$C$6:$E$29,3,0)))</f>
        <v>0</v>
      </c>
      <c r="Z30" s="550"/>
      <c r="AA30" s="516"/>
      <c r="AB30" s="551"/>
      <c r="AC30" s="163"/>
      <c r="AD30" s="46"/>
      <c r="AE30" s="73">
        <f t="shared" si="9"/>
        <v>6</v>
      </c>
      <c r="AF30" s="18">
        <f t="shared" si="10"/>
        <v>2000</v>
      </c>
    </row>
    <row r="31" spans="1:32">
      <c r="A31" s="561"/>
      <c r="B31" s="525"/>
      <c r="C31" s="503"/>
      <c r="D31" s="504"/>
      <c r="E31" s="492"/>
      <c r="F31" s="492"/>
      <c r="G31" s="241" t="s">
        <v>83</v>
      </c>
      <c r="H31" s="251" t="s">
        <v>66</v>
      </c>
      <c r="I31" s="252" t="s">
        <v>89</v>
      </c>
      <c r="J31" s="233">
        <v>4</v>
      </c>
      <c r="K31" s="220" t="s">
        <v>81</v>
      </c>
      <c r="L31" s="215">
        <v>3</v>
      </c>
      <c r="M31" s="244" t="s">
        <v>68</v>
      </c>
      <c r="N31" s="216">
        <v>20</v>
      </c>
      <c r="O31" s="230">
        <v>100</v>
      </c>
      <c r="P31" s="230">
        <v>100</v>
      </c>
      <c r="Q31" s="237" t="s">
        <v>76</v>
      </c>
      <c r="R31" s="519"/>
      <c r="S31" s="520"/>
      <c r="T31" s="521"/>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11"/>
        <v>0</v>
      </c>
      <c r="Y31" s="105">
        <f>IF(OR(M31="",Q31="Mut+ext"),0,IF(ISERROR(W31+V31*VLOOKUP(M31,Paramétrage!$C$6:$E$29,3,0))=TRUE,X31,W31+V31*VLOOKUP(M31,Paramétrage!$C$6:$E$29,3,0)))</f>
        <v>0</v>
      </c>
      <c r="Z31" s="550"/>
      <c r="AA31" s="516"/>
      <c r="AB31" s="551"/>
      <c r="AC31" s="163"/>
      <c r="AD31" s="46"/>
      <c r="AE31" s="73">
        <f t="shared" si="9"/>
        <v>6</v>
      </c>
      <c r="AF31" s="18">
        <f t="shared" si="10"/>
        <v>2000</v>
      </c>
    </row>
    <row r="32" spans="1:32">
      <c r="A32" s="561"/>
      <c r="B32" s="525"/>
      <c r="C32" s="503"/>
      <c r="D32" s="504"/>
      <c r="E32" s="492"/>
      <c r="F32" s="492"/>
      <c r="G32" s="241" t="s">
        <v>83</v>
      </c>
      <c r="H32" s="253" t="s">
        <v>66</v>
      </c>
      <c r="I32" s="254" t="s">
        <v>90</v>
      </c>
      <c r="J32" s="233">
        <v>4</v>
      </c>
      <c r="K32" s="220" t="s">
        <v>81</v>
      </c>
      <c r="L32" s="215">
        <v>3</v>
      </c>
      <c r="M32" s="244" t="s">
        <v>68</v>
      </c>
      <c r="N32" s="216">
        <v>20</v>
      </c>
      <c r="O32" s="230">
        <v>100</v>
      </c>
      <c r="P32" s="230">
        <v>100</v>
      </c>
      <c r="Q32" s="237" t="s">
        <v>69</v>
      </c>
      <c r="R32" s="519"/>
      <c r="S32" s="520"/>
      <c r="T32" s="521"/>
      <c r="U32" s="104">
        <f>IF(OR(P32="",M32=Paramétrage!$C$10,M32=Paramétrage!$C$13,M32=Paramétrage!$C$17,M32=Paramétrage!$C$20,M32=Paramétrage!$C$24,M32=Paramétrage!$C$27,AND(M32&lt;&gt;Paramétrage!$C$9,Q32="Mut+ext")),0,ROUNDUP(O32/P32,0))</f>
        <v>1</v>
      </c>
      <c r="V32" s="106">
        <f>IF(OR(M32="",Q32="Mut+ext"),0,IF(VLOOKUP(M32,Paramétrage!$C$6:$E$29,2,0)=0,0,IF(P32="","saisir capacité",N32*U32*VLOOKUP(M32,Paramétrage!$C$6:$E$29,2,0))))</f>
        <v>20</v>
      </c>
      <c r="W32" s="45"/>
      <c r="X32" s="103">
        <f t="shared" si="8"/>
        <v>20</v>
      </c>
      <c r="Y32" s="105">
        <f>IF(OR(M32="",Q32="Mut+ext"),0,IF(ISERROR(W32+V32*VLOOKUP(M32,Paramétrage!$C$6:$E$29,3,0))=TRUE,X32,W32+V32*VLOOKUP(M32,Paramétrage!$C$6:$E$29,3,0)))</f>
        <v>30</v>
      </c>
      <c r="Z32" s="550"/>
      <c r="AA32" s="516"/>
      <c r="AB32" s="551"/>
      <c r="AC32" s="62"/>
      <c r="AD32" s="46"/>
      <c r="AE32" s="73">
        <f t="shared" si="9"/>
        <v>6</v>
      </c>
      <c r="AF32" s="18">
        <f t="shared" si="10"/>
        <v>2000</v>
      </c>
    </row>
    <row r="33" spans="1:32">
      <c r="A33" s="561"/>
      <c r="B33" s="525"/>
      <c r="C33" s="503"/>
      <c r="D33" s="504"/>
      <c r="E33" s="492"/>
      <c r="F33" s="492"/>
      <c r="G33" s="241" t="s">
        <v>83</v>
      </c>
      <c r="H33" s="253" t="s">
        <v>66</v>
      </c>
      <c r="I33" s="243" t="s">
        <v>91</v>
      </c>
      <c r="J33" s="233">
        <v>4</v>
      </c>
      <c r="K33" s="220" t="s">
        <v>81</v>
      </c>
      <c r="L33" s="215">
        <v>3</v>
      </c>
      <c r="M33" s="244" t="s">
        <v>68</v>
      </c>
      <c r="N33" s="216">
        <v>20</v>
      </c>
      <c r="O33" s="230">
        <v>100</v>
      </c>
      <c r="P33" s="230">
        <v>100</v>
      </c>
      <c r="Q33" s="237" t="s">
        <v>76</v>
      </c>
      <c r="R33" s="519" t="s">
        <v>82</v>
      </c>
      <c r="S33" s="520"/>
      <c r="T33" s="521"/>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8"/>
        <v>0</v>
      </c>
      <c r="Y33" s="105">
        <f>IF(OR(M33="",Q33="Mut+ext"),0,IF(ISERROR(W33+V33*VLOOKUP(M33,Paramétrage!$C$6:$E$29,3,0))=TRUE,X33,W33+V33*VLOOKUP(M33,Paramétrage!$C$6:$E$29,3,0)))</f>
        <v>0</v>
      </c>
      <c r="Z33" s="550"/>
      <c r="AA33" s="516"/>
      <c r="AB33" s="551"/>
      <c r="AC33" s="163"/>
      <c r="AD33" s="46"/>
      <c r="AE33" s="73">
        <f t="shared" si="9"/>
        <v>6</v>
      </c>
      <c r="AF33" s="18">
        <f t="shared" si="10"/>
        <v>2000</v>
      </c>
    </row>
    <row r="34" spans="1:32">
      <c r="A34" s="561"/>
      <c r="B34" s="525"/>
      <c r="C34" s="503"/>
      <c r="D34" s="504"/>
      <c r="E34" s="492"/>
      <c r="F34" s="492"/>
      <c r="G34" s="241" t="s">
        <v>83</v>
      </c>
      <c r="H34" s="253" t="s">
        <v>66</v>
      </c>
      <c r="I34" s="255" t="s">
        <v>92</v>
      </c>
      <c r="J34" s="256">
        <v>4</v>
      </c>
      <c r="K34" s="220" t="s">
        <v>81</v>
      </c>
      <c r="L34" s="215">
        <v>3</v>
      </c>
      <c r="M34" s="258" t="s">
        <v>68</v>
      </c>
      <c r="N34" s="216">
        <v>20</v>
      </c>
      <c r="O34" s="259">
        <v>100</v>
      </c>
      <c r="P34" s="259">
        <v>100</v>
      </c>
      <c r="Q34" s="260" t="s">
        <v>69</v>
      </c>
      <c r="R34" s="519"/>
      <c r="S34" s="520"/>
      <c r="T34" s="521"/>
      <c r="U34" s="104">
        <f>IF(OR(P34="",M34=Paramétrage!$C$10,M34=Paramétrage!$C$13,M34=Paramétrage!$C$17,M34=Paramétrage!$C$20,M34=Paramétrage!$C$24,M34=Paramétrage!$C$27,AND(M34&lt;&gt;Paramétrage!$C$9,Q34="Mut+ext")),0,ROUNDUP(O34/P34,0))</f>
        <v>1</v>
      </c>
      <c r="V34" s="106">
        <f>IF(OR(M34="",Q34="Mut+ext"),0,IF(VLOOKUP(M34,Paramétrage!$C$6:$E$29,2,0)=0,0,IF(P34="","saisir capacité",N34*U34*VLOOKUP(M34,Paramétrage!$C$6:$E$29,2,0))))</f>
        <v>20</v>
      </c>
      <c r="W34" s="45"/>
      <c r="X34" s="103">
        <f t="shared" si="8"/>
        <v>20</v>
      </c>
      <c r="Y34" s="105">
        <f>IF(OR(M34="",Q34="Mut+ext"),0,IF(ISERROR(W34+V34*VLOOKUP(M34,Paramétrage!$C$6:$E$29,3,0))=TRUE,X34,W34+V34*VLOOKUP(M34,Paramétrage!$C$6:$E$29,3,0)))</f>
        <v>30</v>
      </c>
      <c r="Z34" s="550"/>
      <c r="AA34" s="516"/>
      <c r="AB34" s="551"/>
      <c r="AC34" s="163"/>
      <c r="AD34" s="46"/>
      <c r="AE34" s="73">
        <f t="shared" si="9"/>
        <v>6</v>
      </c>
      <c r="AF34" s="18">
        <f t="shared" si="10"/>
        <v>2000</v>
      </c>
    </row>
    <row r="35" spans="1:32">
      <c r="A35" s="561"/>
      <c r="B35" s="525"/>
      <c r="C35" s="503"/>
      <c r="D35" s="504"/>
      <c r="E35" s="492"/>
      <c r="F35" s="492"/>
      <c r="G35" s="241" t="s">
        <v>83</v>
      </c>
      <c r="H35" s="261" t="s">
        <v>66</v>
      </c>
      <c r="I35" s="262" t="s">
        <v>93</v>
      </c>
      <c r="J35" s="240">
        <v>4</v>
      </c>
      <c r="K35" s="263" t="s">
        <v>81</v>
      </c>
      <c r="L35" s="215">
        <v>3</v>
      </c>
      <c r="M35" s="264" t="s">
        <v>71</v>
      </c>
      <c r="N35" s="216">
        <v>20</v>
      </c>
      <c r="O35" s="264">
        <v>100</v>
      </c>
      <c r="P35" s="264">
        <v>100</v>
      </c>
      <c r="Q35" s="266" t="s">
        <v>76</v>
      </c>
      <c r="R35" s="520"/>
      <c r="S35" s="520"/>
      <c r="T35" s="521"/>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8"/>
        <v>0</v>
      </c>
      <c r="Y35" s="105">
        <f>IF(OR(M35="",Q35="Mut+ext"),0,IF(ISERROR(W35+V35*VLOOKUP(M35,Paramétrage!$C$6:$E$29,3,0))=TRUE,X35,W35+V35*VLOOKUP(M35,Paramétrage!$C$6:$E$29,3,0)))</f>
        <v>0</v>
      </c>
      <c r="Z35" s="550"/>
      <c r="AA35" s="516"/>
      <c r="AB35" s="551"/>
      <c r="AC35" s="163"/>
      <c r="AD35" s="46"/>
      <c r="AE35" s="73">
        <f t="shared" si="9"/>
        <v>6</v>
      </c>
      <c r="AF35" s="18">
        <f t="shared" si="10"/>
        <v>2000</v>
      </c>
    </row>
    <row r="36" spans="1:32">
      <c r="A36" s="561"/>
      <c r="B36" s="525"/>
      <c r="C36" s="503"/>
      <c r="D36" s="504"/>
      <c r="E36" s="493"/>
      <c r="F36" s="493"/>
      <c r="G36" s="212"/>
      <c r="H36" s="49"/>
      <c r="I36" s="213"/>
      <c r="J36" s="214"/>
      <c r="K36" s="71"/>
      <c r="L36" s="215"/>
      <c r="M36" s="214"/>
      <c r="N36" s="216"/>
      <c r="O36" s="217"/>
      <c r="P36" s="217"/>
      <c r="Q36" s="44"/>
      <c r="R36" s="515"/>
      <c r="S36" s="516"/>
      <c r="T36" s="517"/>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8"/>
        <v>0</v>
      </c>
      <c r="Y36" s="105">
        <f>IF(OR(M36="",Q36="Mut+ext"),0,IF(ISERROR(W36+V36*VLOOKUP(M36,Paramétrage!$C$6:$E$29,3,0))=TRUE,X36,W36+V36*VLOOKUP(M36,Paramétrage!$C$6:$E$29,3,0)))</f>
        <v>0</v>
      </c>
      <c r="Z36" s="550"/>
      <c r="AA36" s="516"/>
      <c r="AB36" s="551"/>
      <c r="AC36" s="163"/>
      <c r="AD36" s="46"/>
      <c r="AE36" s="73">
        <f t="shared" si="9"/>
        <v>0</v>
      </c>
      <c r="AF36" s="18">
        <f t="shared" si="10"/>
        <v>0</v>
      </c>
    </row>
    <row r="37" spans="1:32">
      <c r="A37" s="561"/>
      <c r="B37" s="525"/>
      <c r="C37" s="171"/>
      <c r="D37" s="172"/>
      <c r="E37" s="75"/>
      <c r="F37" s="75"/>
      <c r="G37" s="75"/>
      <c r="H37" s="167"/>
      <c r="I37" s="165"/>
      <c r="J37" s="126"/>
      <c r="K37" s="76"/>
      <c r="L37" s="77"/>
      <c r="M37" s="84"/>
      <c r="N37" s="78">
        <f>AE37</f>
        <v>120</v>
      </c>
      <c r="O37" s="79"/>
      <c r="P37" s="79"/>
      <c r="Q37" s="82"/>
      <c r="R37" s="80"/>
      <c r="S37" s="80"/>
      <c r="T37" s="81"/>
      <c r="U37" s="127"/>
      <c r="V37" s="83">
        <f>SUM(V25:V36)</f>
        <v>80</v>
      </c>
      <c r="W37" s="84">
        <f>SUM(W25:W36)</f>
        <v>0</v>
      </c>
      <c r="X37" s="85">
        <f>SUM(X25:X36)</f>
        <v>80</v>
      </c>
      <c r="Y37" s="86">
        <f>SUM(Y25:Y36)</f>
        <v>120</v>
      </c>
      <c r="Z37" s="128"/>
      <c r="AA37" s="129"/>
      <c r="AB37" s="130"/>
      <c r="AC37" s="131"/>
      <c r="AD37" s="132"/>
      <c r="AE37" s="133">
        <f>SUM(AE25:AE36)</f>
        <v>120</v>
      </c>
      <c r="AF37" s="134">
        <f>SUM(AF25:AF36)</f>
        <v>21000</v>
      </c>
    </row>
    <row r="38" spans="1:32" ht="15.6" customHeight="1">
      <c r="A38" s="561"/>
      <c r="B38" s="525" t="s">
        <v>94</v>
      </c>
      <c r="C38" s="501" t="s">
        <v>95</v>
      </c>
      <c r="D38" s="502"/>
      <c r="E38" s="526">
        <v>6</v>
      </c>
      <c r="F38" s="526"/>
      <c r="G38" s="267" t="s">
        <v>96</v>
      </c>
      <c r="H38" s="268" t="s">
        <v>66</v>
      </c>
      <c r="I38" s="269" t="s">
        <v>97</v>
      </c>
      <c r="J38" s="270">
        <v>4</v>
      </c>
      <c r="K38" s="271" t="s">
        <v>64</v>
      </c>
      <c r="L38" s="272"/>
      <c r="M38" s="273" t="s">
        <v>71</v>
      </c>
      <c r="N38" s="274">
        <v>10</v>
      </c>
      <c r="O38" s="270">
        <v>50</v>
      </c>
      <c r="P38" s="275">
        <v>20</v>
      </c>
      <c r="Q38" s="237" t="s">
        <v>69</v>
      </c>
      <c r="R38" s="515"/>
      <c r="S38" s="516"/>
      <c r="T38" s="517"/>
      <c r="U38" s="104">
        <f>IF(OR(P38="",M38=Paramétrage!$C$10,M38=Paramétrage!$C$13,M38=Paramétrage!$C$17,M38=Paramétrage!$C$20,M38=Paramétrage!$C$24,M38=Paramétrage!$C$27,AND(M38&lt;&gt;Paramétrage!$C$9,Q38="Mut+ext")),0,ROUNDUP(O38/P38,0))</f>
        <v>3</v>
      </c>
      <c r="V38" s="106">
        <f>IF(OR(M38="",Q38="Mut+ext"),0,IF(VLOOKUP(M38,Paramétrage!$C$6:$E$29,2,0)=0,0,IF(P38="","saisir capacité",N38*U38*VLOOKUP(M38,Paramétrage!$C$6:$E$29,2,0))))</f>
        <v>30</v>
      </c>
      <c r="W38" s="45"/>
      <c r="X38" s="103">
        <f t="shared" ref="X38:X49" si="12">IF(OR(M38="",Q38="Mut+ext"),0,IF(ISERROR(V38+W38)=TRUE,V38,V38+W38))</f>
        <v>30</v>
      </c>
      <c r="Y38" s="105">
        <f>IF(OR(M38="",Q38="Mut+ext"),0,IF(ISERROR(W38+V38*VLOOKUP(M38,Paramétrage!$C$6:$E$29,3,0))=TRUE,X38,W38+V38*VLOOKUP(M38,Paramétrage!$C$6:$E$29,3,0)))</f>
        <v>30</v>
      </c>
      <c r="Z38" s="550"/>
      <c r="AA38" s="516"/>
      <c r="AB38" s="551"/>
      <c r="AC38" s="72"/>
      <c r="AD38" s="46"/>
      <c r="AE38" s="73">
        <f>IF(G38="",0,IF(K38="",0,IF(SUMIF(G38:G49,G38,O38:O49)=0,0,IF(OR(L38="",K38="obligatoire"),AF38/SUMIF(G38:G49,G38,O38:O49),AF38/(SUMIF(G38:G49,G38,O38:O49)/L38)))))</f>
        <v>10</v>
      </c>
      <c r="AF38" s="17">
        <f>N38*O38</f>
        <v>500</v>
      </c>
    </row>
    <row r="39" spans="1:32">
      <c r="A39" s="561"/>
      <c r="B39" s="525"/>
      <c r="C39" s="503"/>
      <c r="D39" s="504"/>
      <c r="E39" s="526"/>
      <c r="F39" s="526"/>
      <c r="G39" s="267" t="s">
        <v>98</v>
      </c>
      <c r="H39" s="267" t="s">
        <v>66</v>
      </c>
      <c r="I39" s="269" t="s">
        <v>99</v>
      </c>
      <c r="J39" s="276">
        <v>4</v>
      </c>
      <c r="K39" s="271" t="s">
        <v>64</v>
      </c>
      <c r="L39" s="272"/>
      <c r="M39" s="273" t="s">
        <v>71</v>
      </c>
      <c r="N39" s="274">
        <v>10</v>
      </c>
      <c r="O39" s="276">
        <v>50</v>
      </c>
      <c r="P39" s="275">
        <v>30</v>
      </c>
      <c r="Q39" s="237" t="s">
        <v>69</v>
      </c>
      <c r="R39" s="515"/>
      <c r="S39" s="516"/>
      <c r="T39" s="517"/>
      <c r="U39" s="104">
        <f>IF(OR(P39="",M39=Paramétrage!$C$10,M39=Paramétrage!$C$13,M39=Paramétrage!$C$17,M39=Paramétrage!$C$20,M39=Paramétrage!$C$24,M39=Paramétrage!$C$27,AND(M39&lt;&gt;Paramétrage!$C$9,Q39="Mut+ext")),0,ROUNDUP(O39/P39,0))</f>
        <v>2</v>
      </c>
      <c r="V39" s="106">
        <f>IF(OR(M39="",Q39="Mut+ext"),0,IF(VLOOKUP(M39,Paramétrage!$C$6:$E$29,2,0)=0,0,IF(P39="","saisir capacité",N39*U39*VLOOKUP(M39,Paramétrage!$C$6:$E$29,2,0))))</f>
        <v>20</v>
      </c>
      <c r="W39" s="45"/>
      <c r="X39" s="103">
        <f t="shared" si="12"/>
        <v>20</v>
      </c>
      <c r="Y39" s="105">
        <f>IF(OR(M39="",Q39="Mut+ext"),0,IF(ISERROR(W39+V39*VLOOKUP(M39,Paramétrage!$C$6:$E$29,3,0))=TRUE,X39,W39+V39*VLOOKUP(M39,Paramétrage!$C$6:$E$29,3,0)))</f>
        <v>20</v>
      </c>
      <c r="Z39" s="550"/>
      <c r="AA39" s="516"/>
      <c r="AB39" s="551"/>
      <c r="AC39" s="163"/>
      <c r="AD39" s="46"/>
      <c r="AE39" s="73">
        <f>IF(G39="",0,IF(K39="",0,IF(SUMIF(G38:G49,G39,O38:O49)=0,0,IF(OR(L39="",K39="obligatoire"),AF39/SUMIF(G38:G49,G39,O38:O49),AF39/(SUMIF(G38:G49,G39,O38:O49)/L39)))))</f>
        <v>10</v>
      </c>
      <c r="AF39" s="17">
        <f t="shared" ref="AF39:AF49" si="13">N39*O39</f>
        <v>500</v>
      </c>
    </row>
    <row r="40" spans="1:32">
      <c r="A40" s="561"/>
      <c r="B40" s="525"/>
      <c r="C40" s="503"/>
      <c r="D40" s="504"/>
      <c r="E40" s="526"/>
      <c r="F40" s="526"/>
      <c r="G40" s="277" t="s">
        <v>100</v>
      </c>
      <c r="H40" s="278" t="s">
        <v>66</v>
      </c>
      <c r="I40" s="464" t="s">
        <v>101</v>
      </c>
      <c r="J40" s="223">
        <v>11</v>
      </c>
      <c r="K40" s="271" t="s">
        <v>64</v>
      </c>
      <c r="L40" s="228"/>
      <c r="M40" s="223" t="s">
        <v>71</v>
      </c>
      <c r="N40" s="222">
        <v>20</v>
      </c>
      <c r="O40" s="223">
        <v>100</v>
      </c>
      <c r="P40" s="224">
        <v>100</v>
      </c>
      <c r="Q40" s="237" t="s">
        <v>69</v>
      </c>
      <c r="R40" s="515"/>
      <c r="S40" s="516"/>
      <c r="T40" s="517"/>
      <c r="U40" s="104">
        <f>IF(OR(P40="",M40=Paramétrage!$C$10,M40=Paramétrage!$C$13,M40=Paramétrage!$C$17,M40=Paramétrage!$C$20,M40=Paramétrage!$C$24,M40=Paramétrage!$C$27,AND(M40&lt;&gt;Paramétrage!$C$9,Q40="Mut+ext")),0,ROUNDUP(O40/P40,0))</f>
        <v>1</v>
      </c>
      <c r="V40" s="106">
        <f>IF(OR(M40="",Q40="Mut+ext"),0,IF(VLOOKUP(M40,Paramétrage!$C$6:$E$29,2,0)=0,0,IF(P40="","saisir capacité",N40*U40*VLOOKUP(M40,Paramétrage!$C$6:$E$29,2,0))))</f>
        <v>20</v>
      </c>
      <c r="W40" s="45"/>
      <c r="X40" s="103">
        <f t="shared" si="12"/>
        <v>20</v>
      </c>
      <c r="Y40" s="105">
        <f>IF(OR(M40="",Q40="Mut+ext"),0,IF(ISERROR(W40+V40*VLOOKUP(M40,Paramétrage!$C$6:$E$29,3,0))=TRUE,X40,W40+V40*VLOOKUP(M40,Paramétrage!$C$6:$E$29,3,0)))</f>
        <v>20</v>
      </c>
      <c r="Z40" s="550"/>
      <c r="AA40" s="516"/>
      <c r="AB40" s="551"/>
      <c r="AC40" s="163"/>
      <c r="AD40" s="46"/>
      <c r="AE40" s="73">
        <f>IF(G40="",0,IF(K40="",0,IF(SUMIF(G38:G49,G40,O38:O49)=0,0,IF(OR(L40="",K40="obligatoire"),AF40/SUMIF(G38:G49,G40,O38:O49),AF40/(SUMIF(G38:G49,G40,O38:O49)/L40)))))</f>
        <v>20</v>
      </c>
      <c r="AF40" s="17">
        <f t="shared" si="13"/>
        <v>2000</v>
      </c>
    </row>
    <row r="41" spans="1:32" hidden="1">
      <c r="A41" s="561"/>
      <c r="B41" s="525"/>
      <c r="C41" s="503"/>
      <c r="D41" s="504"/>
      <c r="E41" s="526"/>
      <c r="F41" s="526"/>
      <c r="G41" s="160"/>
      <c r="H41" s="49"/>
      <c r="I41" s="66"/>
      <c r="J41" s="61"/>
      <c r="K41" s="71"/>
      <c r="L41" s="42"/>
      <c r="M41" s="43"/>
      <c r="N41" s="55"/>
      <c r="O41" s="52"/>
      <c r="P41" s="59"/>
      <c r="Q41" s="44"/>
      <c r="R41" s="515"/>
      <c r="S41" s="516"/>
      <c r="T41" s="517"/>
      <c r="U41" s="104">
        <f>IF(OR(P41="",M41=Paramétrage!$C$10,M41=Paramétrage!$C$13,M41=Paramétrage!$C$17,M41=Paramétrage!$C$20,M41=Paramétrage!$C$24,M41=Paramétrage!$C$27,AND(M41&lt;&gt;Paramétrage!$C$9,Q41="Mut+ext")),0,ROUNDUP(O41/P41,0))</f>
        <v>0</v>
      </c>
      <c r="V41" s="106">
        <f>IF(OR(M41="",Q41="Mut+ext"),0,IF(VLOOKUP(M41,Paramétrage!$C$6:$E$29,2,0)=0,0,IF(P41="","saisir capacité",N41*U41*VLOOKUP(M41,Paramétrage!$C$6:$E$29,2,0))))</f>
        <v>0</v>
      </c>
      <c r="W41" s="45"/>
      <c r="X41" s="103">
        <f t="shared" si="12"/>
        <v>0</v>
      </c>
      <c r="Y41" s="105">
        <f>IF(OR(M41="",Q41="Mut+ext"),0,IF(ISERROR(W41+V41*VLOOKUP(M41,Paramétrage!$C$6:$E$29,3,0))=TRUE,X41,W41+V41*VLOOKUP(M41,Paramétrage!$C$6:$E$29,3,0)))</f>
        <v>0</v>
      </c>
      <c r="Z41" s="550"/>
      <c r="AA41" s="516"/>
      <c r="AB41" s="551"/>
      <c r="AC41" s="62"/>
      <c r="AD41" s="46"/>
      <c r="AE41" s="73">
        <f>IF(G41="",0,IF(K41="",0,IF(SUMIF(G38:G49,G41,O38:O49)=0,0,IF(OR(L41="",K41="obligatoire"),AF41/SUMIF(G38:G49,G41,O38:O49),AF41/(SUMIF(G38:G49,G41,O38:O49)/L41)))))</f>
        <v>0</v>
      </c>
      <c r="AF41" s="17">
        <f t="shared" si="13"/>
        <v>0</v>
      </c>
    </row>
    <row r="42" spans="1:32" hidden="1">
      <c r="A42" s="561"/>
      <c r="B42" s="525"/>
      <c r="C42" s="503"/>
      <c r="D42" s="504"/>
      <c r="E42" s="526"/>
      <c r="F42" s="526"/>
      <c r="G42" s="160"/>
      <c r="H42" s="49"/>
      <c r="I42" s="66"/>
      <c r="J42" s="61"/>
      <c r="K42" s="71"/>
      <c r="L42" s="42"/>
      <c r="M42" s="43"/>
      <c r="N42" s="55"/>
      <c r="O42" s="52"/>
      <c r="P42" s="59"/>
      <c r="Q42" s="44"/>
      <c r="R42" s="515"/>
      <c r="S42" s="516"/>
      <c r="T42" s="517"/>
      <c r="U42" s="104">
        <f>IF(OR(P42="",M42=Paramétrage!$C$10,M42=Paramétrage!$C$13,M42=Paramétrage!$C$17,M42=Paramétrage!$C$20,M42=Paramétrage!$C$24,M42=Paramétrage!$C$27,AND(M42&lt;&gt;Paramétrage!$C$9,Q42="Mut+ext")),0,ROUNDUP(O42/P42,0))</f>
        <v>0</v>
      </c>
      <c r="V42" s="106">
        <f>IF(OR(M42="",Q42="Mut+ext"),0,IF(VLOOKUP(M42,Paramétrage!$C$6:$E$29,2,0)=0,0,IF(P42="","saisir capacité",N42*U42*VLOOKUP(M42,Paramétrage!$C$6:$E$29,2,0))))</f>
        <v>0</v>
      </c>
      <c r="W42" s="45"/>
      <c r="X42" s="103">
        <f t="shared" ref="X42:X45" si="14">IF(OR(M42="",Q42="Mut+ext"),0,IF(ISERROR(V42+W42)=TRUE,V42,V42+W42))</f>
        <v>0</v>
      </c>
      <c r="Y42" s="105">
        <f>IF(OR(M42="",Q42="Mut+ext"),0,IF(ISERROR(W42+V42*VLOOKUP(M42,Paramétrage!$C$6:$E$29,3,0))=TRUE,X42,W42+V42*VLOOKUP(M42,Paramétrage!$C$6:$E$29,3,0)))</f>
        <v>0</v>
      </c>
      <c r="Z42" s="550"/>
      <c r="AA42" s="516"/>
      <c r="AB42" s="551"/>
      <c r="AC42" s="163"/>
      <c r="AD42" s="46"/>
      <c r="AE42" s="73">
        <f>IF(G42="",0,IF(K42="",0,IF(SUMIF(G34:G45,G42,O34:O45)=0,0,IF(OR(L42="",K42="obligatoire"),AF42/SUMIF(G34:G45,G42,O34:O45),AF42/(SUMIF(G34:G45,G42,O34:O45)/L42)))))</f>
        <v>0</v>
      </c>
      <c r="AF42" s="17">
        <f t="shared" ref="AF42:AF45" si="15">N42*O42</f>
        <v>0</v>
      </c>
    </row>
    <row r="43" spans="1:32" hidden="1">
      <c r="A43" s="561"/>
      <c r="B43" s="525"/>
      <c r="C43" s="503"/>
      <c r="D43" s="504"/>
      <c r="E43" s="526"/>
      <c r="F43" s="526"/>
      <c r="G43" s="160"/>
      <c r="H43" s="65"/>
      <c r="I43" s="164"/>
      <c r="J43" s="61"/>
      <c r="K43" s="60"/>
      <c r="L43" s="42"/>
      <c r="M43" s="43"/>
      <c r="N43" s="54"/>
      <c r="O43" s="53"/>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14"/>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15"/>
        <v>0</v>
      </c>
    </row>
    <row r="44" spans="1:32" hidden="1">
      <c r="A44" s="561"/>
      <c r="B44" s="525"/>
      <c r="C44" s="503"/>
      <c r="D44" s="504"/>
      <c r="E44" s="526"/>
      <c r="F44" s="526"/>
      <c r="G44" s="160"/>
      <c r="H44" s="65"/>
      <c r="I44" s="164"/>
      <c r="J44" s="61"/>
      <c r="K44" s="60"/>
      <c r="L44" s="42"/>
      <c r="M44" s="43"/>
      <c r="N44" s="54"/>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14"/>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15"/>
        <v>0</v>
      </c>
    </row>
    <row r="45" spans="1:32" hidden="1">
      <c r="A45" s="561"/>
      <c r="B45" s="525"/>
      <c r="C45" s="503"/>
      <c r="D45" s="504"/>
      <c r="E45" s="526"/>
      <c r="F45" s="526"/>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14"/>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15"/>
        <v>0</v>
      </c>
    </row>
    <row r="46" spans="1:32" hidden="1">
      <c r="A46" s="561"/>
      <c r="B46" s="525"/>
      <c r="C46" s="503"/>
      <c r="D46" s="504"/>
      <c r="E46" s="526"/>
      <c r="F46" s="526"/>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12"/>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13"/>
        <v>0</v>
      </c>
    </row>
    <row r="47" spans="1:32" hidden="1">
      <c r="A47" s="561"/>
      <c r="B47" s="525"/>
      <c r="C47" s="503"/>
      <c r="D47" s="504"/>
      <c r="E47" s="526"/>
      <c r="F47" s="526"/>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12"/>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13"/>
        <v>0</v>
      </c>
    </row>
    <row r="48" spans="1:32" hidden="1">
      <c r="A48" s="561"/>
      <c r="B48" s="525"/>
      <c r="C48" s="503"/>
      <c r="D48" s="504"/>
      <c r="E48" s="526"/>
      <c r="F48" s="526"/>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12"/>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13"/>
        <v>0</v>
      </c>
    </row>
    <row r="49" spans="1:32">
      <c r="A49" s="561"/>
      <c r="B49" s="525"/>
      <c r="C49" s="505"/>
      <c r="D49" s="506"/>
      <c r="E49" s="527"/>
      <c r="F49" s="527"/>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12"/>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13"/>
        <v>0</v>
      </c>
    </row>
    <row r="50" spans="1:32" ht="16.149999999999999" thickBot="1">
      <c r="A50" s="561"/>
      <c r="B50" s="525"/>
      <c r="C50" s="171"/>
      <c r="D50" s="172"/>
      <c r="E50" s="75"/>
      <c r="F50" s="75"/>
      <c r="G50" s="75"/>
      <c r="H50" s="167"/>
      <c r="I50" s="165"/>
      <c r="J50" s="126"/>
      <c r="K50" s="76"/>
      <c r="L50" s="77"/>
      <c r="M50" s="84"/>
      <c r="N50" s="78">
        <f>AE50</f>
        <v>40</v>
      </c>
      <c r="O50" s="79"/>
      <c r="P50" s="79"/>
      <c r="Q50" s="82"/>
      <c r="R50" s="80"/>
      <c r="S50" s="80"/>
      <c r="T50" s="81"/>
      <c r="U50" s="127"/>
      <c r="V50" s="83">
        <f>SUM(V38:V49)</f>
        <v>70</v>
      </c>
      <c r="W50" s="84">
        <f>SUM(W38:W49)</f>
        <v>0</v>
      </c>
      <c r="X50" s="85">
        <f>SUM(X38:X49)</f>
        <v>70</v>
      </c>
      <c r="Y50" s="86">
        <f>SUM(Y38:Y49)</f>
        <v>70</v>
      </c>
      <c r="Z50" s="128"/>
      <c r="AA50" s="129"/>
      <c r="AB50" s="130"/>
      <c r="AC50" s="131"/>
      <c r="AD50" s="132"/>
      <c r="AE50" s="133">
        <f>SUM(AE38:AE49)</f>
        <v>40</v>
      </c>
      <c r="AF50" s="134">
        <f>SUM(AF38:AF49)</f>
        <v>3000</v>
      </c>
    </row>
    <row r="51" spans="1:32" ht="15.6" hidden="1" customHeight="1">
      <c r="A51" s="561"/>
      <c r="B51" s="525" t="s">
        <v>102</v>
      </c>
      <c r="C51" s="507" t="s">
        <v>103</v>
      </c>
      <c r="D51" s="508"/>
      <c r="E51" s="492"/>
      <c r="F51" s="492"/>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6">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6"/>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7">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6"/>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7"/>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ref="X54:X57" si="18">IF(OR(M54="",Q54="Mut+ext"),0,IF(ISERROR(V54+W54)=TRUE,V54,V54+W54))</f>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ref="AF54:AF57" si="19">N54*O54</f>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8"/>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9"/>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8"/>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9"/>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8"/>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9"/>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6"/>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7"/>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6"/>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7"/>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6"/>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7"/>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6"/>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7"/>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6"/>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7"/>
        <v>0</v>
      </c>
    </row>
    <row r="63" spans="1:32" hidden="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t="15.6" hidden="1" customHeight="1">
      <c r="A64" s="561"/>
      <c r="B64" s="525" t="s">
        <v>104</v>
      </c>
      <c r="C64" s="507" t="s">
        <v>105</v>
      </c>
      <c r="D64" s="508"/>
      <c r="E64" s="492"/>
      <c r="F64" s="492"/>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20">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21">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20"/>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21"/>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20"/>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21"/>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ref="X67:X70" si="22">IF(OR(M67="",Q67="Mut+ext"),0,IF(ISERROR(V67+W67)=TRUE,V67,V67+W67))</f>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ref="AF67:AF70" si="23">N67*O67</f>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2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2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2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2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2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2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20"/>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21"/>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20"/>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21"/>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20"/>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21"/>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20"/>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21"/>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20"/>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21"/>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t="15.6" hidden="1" customHeight="1">
      <c r="A77" s="561"/>
      <c r="B77" s="525" t="s">
        <v>107</v>
      </c>
      <c r="C77" s="507" t="s">
        <v>108</v>
      </c>
      <c r="D77" s="508"/>
      <c r="E77" s="492"/>
      <c r="F77" s="492"/>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2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2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2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2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2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2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ref="X80:X83" si="26">IF(OR(M80="",Q80="Mut+ext"),0,IF(ISERROR(V80+W80)=TRUE,V80,V80+W80))</f>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ref="AF80:AF83" si="27">N80*O80</f>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26"/>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27"/>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26"/>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27"/>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26"/>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27"/>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2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2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2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2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2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2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2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2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2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25"/>
        <v>0</v>
      </c>
    </row>
    <row r="89" spans="1:32" ht="15.6" hidden="1" customHeight="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t="15.6" hidden="1" customHeight="1">
      <c r="A90" s="561"/>
      <c r="B90" s="525" t="s">
        <v>110</v>
      </c>
      <c r="C90" s="507" t="s">
        <v>111</v>
      </c>
      <c r="D90" s="508"/>
      <c r="E90" s="492"/>
      <c r="F90" s="492"/>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28">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29">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28"/>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29"/>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28"/>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29"/>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28"/>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29"/>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ref="X94:X97" si="30">IF(OR(M94="",Q94="Mut+ext"),0,IF(ISERROR(V94+W94)=TRUE,V94,V94+W94))</f>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ref="AF94:AF97" si="31">N94*O94</f>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30"/>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31"/>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30"/>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31"/>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30"/>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31"/>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28"/>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29"/>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28"/>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29"/>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28"/>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29"/>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28"/>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29"/>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t="15.6" hidden="1" customHeight="1">
      <c r="A103" s="561"/>
      <c r="B103" s="525" t="s">
        <v>113</v>
      </c>
      <c r="C103" s="507" t="s">
        <v>114</v>
      </c>
      <c r="D103" s="508"/>
      <c r="E103" s="492"/>
      <c r="F103" s="492"/>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32">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33">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32"/>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33"/>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ref="X105:X108" si="34">IF(OR(M105="",Q105="Mut+ext"),0,IF(ISERROR(V105+W105)=TRUE,V105,V105+W105))</f>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ref="AF105:AF108" si="35">N105*O105</f>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34"/>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35"/>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34"/>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35"/>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34"/>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35"/>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32"/>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33"/>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32"/>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33"/>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32"/>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33"/>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32"/>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33"/>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32"/>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33"/>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32"/>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33"/>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t="15.6" hidden="1" customHeight="1">
      <c r="A116" s="561"/>
      <c r="B116" s="525" t="s">
        <v>116</v>
      </c>
      <c r="C116" s="507" t="s">
        <v>117</v>
      </c>
      <c r="D116" s="508"/>
      <c r="E116" s="492"/>
      <c r="F116" s="492"/>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36">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37">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36"/>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37"/>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ref="X118:X121" si="38">IF(OR(M118="",Q118="Mut+ext"),0,IF(ISERROR(V118+W118)=TRUE,V118,V118+W118))</f>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ref="AF118:AF121" si="39">N118*O118</f>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38"/>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39"/>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38"/>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39"/>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38"/>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39"/>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36"/>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37"/>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36"/>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37"/>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36"/>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37"/>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36"/>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37"/>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36"/>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37"/>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36"/>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37"/>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t="15.6" hidden="1" customHeight="1">
      <c r="A129" s="561"/>
      <c r="B129" s="525" t="s">
        <v>119</v>
      </c>
      <c r="C129" s="507" t="s">
        <v>120</v>
      </c>
      <c r="D129" s="508"/>
      <c r="E129" s="492"/>
      <c r="F129" s="492"/>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40">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41">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40"/>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41"/>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ref="X131:X134" si="42">IF(OR(M131="",Q131="Mut+ext"),0,IF(ISERROR(V131+W131)=TRUE,V131,V131+W131))</f>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ref="AF131:AF134" si="43">N131*O131</f>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4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4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4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4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4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4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40"/>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41"/>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40"/>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41"/>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40"/>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41"/>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40"/>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41"/>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40"/>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41"/>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40"/>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41"/>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8" customHeight="1" thickBot="1">
      <c r="A142" s="562"/>
      <c r="B142" s="109"/>
      <c r="C142" s="109"/>
      <c r="D142" s="109"/>
      <c r="E142" s="210">
        <f>E12+E25+E38+E51+E64+E77+E90+E103+E116+E129</f>
        <v>30</v>
      </c>
      <c r="F142" s="135"/>
      <c r="G142" s="110"/>
      <c r="H142" s="139"/>
      <c r="I142" s="139"/>
      <c r="J142" s="136"/>
      <c r="K142" s="109"/>
      <c r="L142" s="109"/>
      <c r="M142" s="111"/>
      <c r="N142" s="112">
        <f>N89+N76+N63+N50+N37+N24+N102+N115+N128+N141</f>
        <v>248</v>
      </c>
      <c r="O142" s="113"/>
      <c r="P142" s="109"/>
      <c r="Q142" s="137"/>
      <c r="R142" s="113"/>
      <c r="S142" s="113"/>
      <c r="T142" s="114"/>
      <c r="U142" s="136"/>
      <c r="V142" s="115">
        <f>V89+V76+V63+V50+V37+V24+V102+V115+V128+V141</f>
        <v>282</v>
      </c>
      <c r="W142" s="115">
        <f>W89+W76+W63+W50+W37+W24+W102+W115+W128+W141</f>
        <v>0</v>
      </c>
      <c r="X142" s="115">
        <f>X89+X76+X63+X50+X37+X24+X102+X115+X128+X141</f>
        <v>282</v>
      </c>
      <c r="Y142" s="115">
        <f>Y89+Y76+Y63+Y50+Y37+Y24+Y102+Y115+Y128+Y141</f>
        <v>344</v>
      </c>
      <c r="Z142" s="138"/>
      <c r="AA142" s="139"/>
      <c r="AB142" s="116"/>
      <c r="AC142" s="139"/>
      <c r="AD142" s="140"/>
      <c r="AE142" s="141">
        <f>SUM(AE12:AE89)/2</f>
        <v>248</v>
      </c>
      <c r="AF142" s="142">
        <f>SUM(AF12:AF76)</f>
        <v>65600</v>
      </c>
    </row>
    <row r="143" spans="1:32" ht="14.65" customHeight="1">
      <c r="A143" s="564" t="s">
        <v>122</v>
      </c>
      <c r="B143" s="525" t="s">
        <v>123</v>
      </c>
      <c r="C143" s="558" t="s">
        <v>124</v>
      </c>
      <c r="D143" s="559"/>
      <c r="E143" s="526">
        <v>30</v>
      </c>
      <c r="F143" s="496" t="s">
        <v>125</v>
      </c>
      <c r="G143" s="281" t="s">
        <v>126</v>
      </c>
      <c r="H143" s="282" t="s">
        <v>66</v>
      </c>
      <c r="I143" s="232" t="s">
        <v>127</v>
      </c>
      <c r="J143" s="240">
        <v>4</v>
      </c>
      <c r="K143" s="220" t="s">
        <v>64</v>
      </c>
      <c r="L143" s="283"/>
      <c r="M143" s="284" t="s">
        <v>128</v>
      </c>
      <c r="N143" s="265">
        <v>300</v>
      </c>
      <c r="O143" s="285">
        <v>22</v>
      </c>
      <c r="P143" s="264">
        <v>22</v>
      </c>
      <c r="Q143" s="286" t="s">
        <v>69</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44">IF(OR(M143="",Q143="Mut+ext"),0,IF(ISERROR(V143+W143)=TRUE,V143,V143+W143))</f>
        <v>0</v>
      </c>
      <c r="Y143" s="108">
        <f>IF(OR(M143="",Q143="Mut+ext"),0,IF(ISERROR(W143+V143*VLOOKUP(M143,Paramétrage!$C$6:$E$29,3,0))=TRUE,X143,W143+V143*VLOOKUP(M143,Paramétrage!$C$6:$E$29,3,0)))</f>
        <v>0</v>
      </c>
      <c r="Z143" s="550" t="s">
        <v>129</v>
      </c>
      <c r="AA143" s="516"/>
      <c r="AB143" s="551"/>
      <c r="AC143" s="163"/>
      <c r="AD143" s="47"/>
      <c r="AE143" s="73">
        <f>IF(G143="",0,IF(K143="",0,IF(SUMIF(G143:G154,G143,O143:O154)=0,0,IF(OR(L143="",K143="obligatoire"),AF143/SUMIF(G143:G154,G143,O143:O154),AF143/(SUMIF(G143:G154,G143,O143:O154)/L143)))))</f>
        <v>300</v>
      </c>
      <c r="AF143" s="17">
        <f t="shared" ref="AF143:AF154" si="45">N143*O143</f>
        <v>6600</v>
      </c>
    </row>
    <row r="144" spans="1:32">
      <c r="A144" s="565"/>
      <c r="B144" s="525"/>
      <c r="C144" s="503"/>
      <c r="D144" s="504"/>
      <c r="E144" s="526"/>
      <c r="F144" s="496"/>
      <c r="G144" s="287" t="s">
        <v>130</v>
      </c>
      <c r="H144" s="288" t="s">
        <v>66</v>
      </c>
      <c r="I144" s="289" t="s">
        <v>131</v>
      </c>
      <c r="J144" s="290">
        <v>4</v>
      </c>
      <c r="K144" s="220" t="s">
        <v>64</v>
      </c>
      <c r="L144" s="291"/>
      <c r="M144" s="290" t="s">
        <v>71</v>
      </c>
      <c r="N144" s="292">
        <v>15</v>
      </c>
      <c r="O144" s="290">
        <v>15</v>
      </c>
      <c r="P144" s="290">
        <v>15</v>
      </c>
      <c r="Q144" s="286" t="s">
        <v>69</v>
      </c>
      <c r="R144" s="515"/>
      <c r="S144" s="516"/>
      <c r="T144" s="517"/>
      <c r="U144" s="107">
        <f>IF(OR(P144="",M144=Paramétrage!$C$10,M144=Paramétrage!$C$13,M144=Paramétrage!$C$17,M144=Paramétrage!$C$20,M144=Paramétrage!$C$24,M144=Paramétrage!$C$27,AND(M144&lt;&gt;Paramétrage!$C$9,Q144="Mut+ext")),0,ROUNDUP(O144/P144,0))</f>
        <v>1</v>
      </c>
      <c r="V144" s="101">
        <f>IF(OR(M144="",Q144="Mut+ext"),0,IF(VLOOKUP(M144,Paramétrage!$C$6:$E$29,2,0)=0,0,IF(P144="","saisir capacité",N144*U144*VLOOKUP(M144,Paramétrage!$C$6:$E$29,2,0))))</f>
        <v>15</v>
      </c>
      <c r="W144" s="45"/>
      <c r="X144" s="102">
        <f t="shared" si="44"/>
        <v>15</v>
      </c>
      <c r="Y144" s="108">
        <f>IF(OR(M144="",Q144="Mut+ext"),0,IF(ISERROR(W144+V144*VLOOKUP(M144,Paramétrage!$C$6:$E$29,3,0))=TRUE,X144,W144+V144*VLOOKUP(M144,Paramétrage!$C$6:$E$29,3,0)))</f>
        <v>15</v>
      </c>
      <c r="Z144" s="550"/>
      <c r="AA144" s="516"/>
      <c r="AB144" s="551"/>
      <c r="AC144" s="163"/>
      <c r="AD144" s="46"/>
      <c r="AE144" s="73">
        <f>IF(G144="",0,IF(K144="",0,IF(SUMIF(G143:G154,G144,O143:O154)=0,0,IF(OR(L144="",K144="obligatoire"),AF144/SUMIF(G143:G154,G144,O143:O154),AF144/(SUMIF(G143:G154,G144,O143:O154)/L144)))))</f>
        <v>15</v>
      </c>
      <c r="AF144" s="18">
        <f t="shared" si="45"/>
        <v>225</v>
      </c>
    </row>
    <row r="145" spans="1:32" hidden="1">
      <c r="A145" s="565"/>
      <c r="B145" s="525"/>
      <c r="C145" s="503"/>
      <c r="D145" s="504"/>
      <c r="E145" s="526"/>
      <c r="F145" s="496"/>
      <c r="G145" s="160"/>
      <c r="H145" s="41"/>
      <c r="I145" s="66"/>
      <c r="J145" s="61"/>
      <c r="K145" s="60"/>
      <c r="L145" s="42"/>
      <c r="M145" s="43"/>
      <c r="N145" s="54"/>
      <c r="O145" s="51"/>
      <c r="P145" s="59"/>
      <c r="Q145" s="44"/>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4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45"/>
        <v>0</v>
      </c>
    </row>
    <row r="146" spans="1:32" hidden="1">
      <c r="A146" s="565"/>
      <c r="B146" s="525"/>
      <c r="C146" s="503"/>
      <c r="D146" s="504"/>
      <c r="E146" s="526"/>
      <c r="F146" s="496"/>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ref="X146:X149" si="46">IF(OR(M146="",Q146="Mut+ext"),0,IF(ISERROR(V146+W146)=TRUE,V146,V146+W146))</f>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ref="AF146:AF149" si="47">N146*O146</f>
        <v>0</v>
      </c>
    </row>
    <row r="147" spans="1:32" hidden="1">
      <c r="A147" s="565"/>
      <c r="B147" s="525"/>
      <c r="C147" s="503"/>
      <c r="D147" s="504"/>
      <c r="E147" s="526"/>
      <c r="F147" s="496"/>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46"/>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47"/>
        <v>0</v>
      </c>
    </row>
    <row r="148" spans="1:32" hidden="1">
      <c r="A148" s="565"/>
      <c r="B148" s="525"/>
      <c r="C148" s="503"/>
      <c r="D148" s="504"/>
      <c r="E148" s="526"/>
      <c r="F148" s="496"/>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46"/>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47"/>
        <v>0</v>
      </c>
    </row>
    <row r="149" spans="1:32" hidden="1">
      <c r="A149" s="565"/>
      <c r="B149" s="525"/>
      <c r="C149" s="503"/>
      <c r="D149" s="504"/>
      <c r="E149" s="526"/>
      <c r="F149" s="496"/>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46"/>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47"/>
        <v>0</v>
      </c>
    </row>
    <row r="150" spans="1:32" hidden="1">
      <c r="A150" s="565"/>
      <c r="B150" s="525"/>
      <c r="C150" s="503"/>
      <c r="D150" s="504"/>
      <c r="E150" s="526"/>
      <c r="F150" s="496"/>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4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45"/>
        <v>0</v>
      </c>
    </row>
    <row r="151" spans="1:32" hidden="1">
      <c r="A151" s="565"/>
      <c r="B151" s="525"/>
      <c r="C151" s="503"/>
      <c r="D151" s="504"/>
      <c r="E151" s="526"/>
      <c r="F151" s="496"/>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4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45"/>
        <v>0</v>
      </c>
    </row>
    <row r="152" spans="1:32" hidden="1">
      <c r="A152" s="565"/>
      <c r="B152" s="525"/>
      <c r="C152" s="503"/>
      <c r="D152" s="504"/>
      <c r="E152" s="526"/>
      <c r="F152" s="496"/>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4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45"/>
        <v>0</v>
      </c>
    </row>
    <row r="153" spans="1:32" hidden="1">
      <c r="A153" s="565"/>
      <c r="B153" s="525"/>
      <c r="C153" s="503"/>
      <c r="D153" s="504"/>
      <c r="E153" s="526"/>
      <c r="F153" s="496"/>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4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45"/>
        <v>0</v>
      </c>
    </row>
    <row r="154" spans="1:32">
      <c r="A154" s="565"/>
      <c r="B154" s="525"/>
      <c r="C154" s="505"/>
      <c r="D154" s="506"/>
      <c r="E154" s="527"/>
      <c r="F154" s="497"/>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4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45"/>
        <v>0</v>
      </c>
    </row>
    <row r="155" spans="1:32">
      <c r="A155" s="565"/>
      <c r="B155" s="525"/>
      <c r="C155" s="174"/>
      <c r="D155" s="88"/>
      <c r="E155" s="87"/>
      <c r="F155" s="88"/>
      <c r="G155" s="88"/>
      <c r="H155" s="168"/>
      <c r="I155" s="166"/>
      <c r="J155" s="90"/>
      <c r="K155" s="89"/>
      <c r="L155" s="91"/>
      <c r="M155" s="92"/>
      <c r="N155" s="93">
        <f>AE155</f>
        <v>315</v>
      </c>
      <c r="O155" s="94"/>
      <c r="P155" s="94"/>
      <c r="Q155" s="97"/>
      <c r="R155" s="95"/>
      <c r="S155" s="95"/>
      <c r="T155" s="96"/>
      <c r="U155" s="149"/>
      <c r="V155" s="98">
        <f>SUM(V143:V154)</f>
        <v>15</v>
      </c>
      <c r="W155" s="92">
        <f>SUM(W143:W154)</f>
        <v>0</v>
      </c>
      <c r="X155" s="99">
        <f>SUM(X143:X154)</f>
        <v>15</v>
      </c>
      <c r="Y155" s="100">
        <f>SUM(Y143:Y154)</f>
        <v>15</v>
      </c>
      <c r="Z155" s="150"/>
      <c r="AA155" s="151"/>
      <c r="AB155" s="152"/>
      <c r="AC155" s="153"/>
      <c r="AD155" s="154"/>
      <c r="AE155" s="155">
        <f>SUM(AE143:AE154)</f>
        <v>315</v>
      </c>
      <c r="AF155" s="156">
        <f>SUM(AF143:AF154)</f>
        <v>6825</v>
      </c>
    </row>
    <row r="156" spans="1:32" ht="15.6" customHeight="1">
      <c r="A156" s="565"/>
      <c r="B156" s="525" t="s">
        <v>132</v>
      </c>
      <c r="C156" s="501" t="s">
        <v>133</v>
      </c>
      <c r="D156" s="502"/>
      <c r="E156" s="526">
        <v>30</v>
      </c>
      <c r="F156" s="496" t="s">
        <v>125</v>
      </c>
      <c r="G156" s="161" t="s">
        <v>134</v>
      </c>
      <c r="H156" s="49" t="s">
        <v>66</v>
      </c>
      <c r="I156" s="66" t="s">
        <v>133</v>
      </c>
      <c r="J156" s="61"/>
      <c r="K156" s="220" t="s">
        <v>64</v>
      </c>
      <c r="L156" s="42"/>
      <c r="M156" s="43" t="s">
        <v>128</v>
      </c>
      <c r="N156" s="54">
        <v>300</v>
      </c>
      <c r="O156" s="51">
        <v>50</v>
      </c>
      <c r="P156" s="59"/>
      <c r="Q156" s="48" t="s">
        <v>76</v>
      </c>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48">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300</v>
      </c>
      <c r="AF156" s="17">
        <f t="shared" ref="AF156:AF167" si="49">N156*O156</f>
        <v>15000</v>
      </c>
    </row>
    <row r="157" spans="1:32">
      <c r="A157" s="565"/>
      <c r="B157" s="525"/>
      <c r="C157" s="503"/>
      <c r="D157" s="504"/>
      <c r="E157" s="526"/>
      <c r="F157" s="496"/>
      <c r="G157" s="293" t="s">
        <v>135</v>
      </c>
      <c r="H157" s="253" t="s">
        <v>66</v>
      </c>
      <c r="I157" s="243" t="s">
        <v>136</v>
      </c>
      <c r="J157" s="240">
        <v>4</v>
      </c>
      <c r="K157" s="220" t="s">
        <v>64</v>
      </c>
      <c r="L157" s="291" t="s">
        <v>137</v>
      </c>
      <c r="M157" s="290" t="s">
        <v>71</v>
      </c>
      <c r="N157" s="292">
        <v>20</v>
      </c>
      <c r="O157" s="290">
        <v>15</v>
      </c>
      <c r="P157" s="290">
        <v>25</v>
      </c>
      <c r="Q157" s="286" t="s">
        <v>76</v>
      </c>
      <c r="R157" s="515"/>
      <c r="S157" s="516"/>
      <c r="T157" s="517"/>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48"/>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20</v>
      </c>
      <c r="AF157" s="18">
        <f t="shared" si="49"/>
        <v>300</v>
      </c>
    </row>
    <row r="158" spans="1:32">
      <c r="A158" s="565"/>
      <c r="B158" s="525"/>
      <c r="C158" s="503"/>
      <c r="D158" s="504"/>
      <c r="E158" s="526"/>
      <c r="F158" s="496"/>
      <c r="G158" s="293" t="s">
        <v>138</v>
      </c>
      <c r="H158" s="253" t="s">
        <v>66</v>
      </c>
      <c r="I158" s="289" t="s">
        <v>139</v>
      </c>
      <c r="J158" s="240">
        <v>4</v>
      </c>
      <c r="K158" s="220" t="s">
        <v>64</v>
      </c>
      <c r="L158" s="291" t="s">
        <v>137</v>
      </c>
      <c r="M158" s="290" t="s">
        <v>71</v>
      </c>
      <c r="N158" s="292">
        <v>8</v>
      </c>
      <c r="O158" s="290">
        <v>15</v>
      </c>
      <c r="P158" s="290">
        <v>30</v>
      </c>
      <c r="Q158" s="286" t="s">
        <v>69</v>
      </c>
      <c r="R158" s="515"/>
      <c r="S158" s="516"/>
      <c r="T158" s="517"/>
      <c r="U158" s="107">
        <f>IF(OR(P158="",M158=Paramétrage!$C$10,M158=Paramétrage!$C$13,M158=Paramétrage!$C$17,M158=Paramétrage!$C$20,M158=Paramétrage!$C$24,M158=Paramétrage!$C$27,AND(M158&lt;&gt;Paramétrage!$C$9,Q158="Mut+ext")),0,ROUNDUP(O158/P158,0))</f>
        <v>1</v>
      </c>
      <c r="V158" s="101">
        <f>IF(OR(M158="",Q158="Mut+ext"),0,IF(VLOOKUP(M158,Paramétrage!$C$6:$E$29,2,0)=0,0,IF(P158="","saisir capacité",N158*U158*VLOOKUP(M158,Paramétrage!$C$6:$E$29,2,0))))</f>
        <v>8</v>
      </c>
      <c r="W158" s="45"/>
      <c r="X158" s="102">
        <f t="shared" ref="X158:X161" si="50">IF(OR(M158="",Q158="Mut+ext"),0,IF(ISERROR(V158+W158)=TRUE,V158,V158+W158))</f>
        <v>8</v>
      </c>
      <c r="Y158" s="108">
        <f>IF(OR(M158="",Q158="Mut+ext"),0,IF(ISERROR(W158+V158*VLOOKUP(M158,Paramétrage!$C$6:$E$29,3,0))=TRUE,X158,W158+V158*VLOOKUP(M158,Paramétrage!$C$6:$E$29,3,0)))</f>
        <v>8</v>
      </c>
      <c r="Z158" s="550"/>
      <c r="AA158" s="516"/>
      <c r="AB158" s="551"/>
      <c r="AC158" s="163"/>
      <c r="AD158" s="46"/>
      <c r="AE158" s="73">
        <f>IF(G158="",0,IF(K158="",0,IF(SUMIF(G152:G163,G158,O152:O163)=0,0,IF(OR(L158="",K158="obligatoire"),AF158/SUMIF(G152:G163,G158,O152:O163),AF158/(SUMIF(G152:G163,G158,O152:O163)/L158)))))</f>
        <v>8</v>
      </c>
      <c r="AF158" s="18">
        <f t="shared" ref="AF158:AF161" si="51">N158*O158</f>
        <v>120</v>
      </c>
    </row>
    <row r="159" spans="1:32">
      <c r="A159" s="565"/>
      <c r="B159" s="525"/>
      <c r="C159" s="503"/>
      <c r="D159" s="504"/>
      <c r="E159" s="526"/>
      <c r="F159" s="496"/>
      <c r="G159" s="293" t="s">
        <v>140</v>
      </c>
      <c r="H159" s="253" t="s">
        <v>66</v>
      </c>
      <c r="I159" s="289" t="s">
        <v>141</v>
      </c>
      <c r="J159" s="264">
        <v>4</v>
      </c>
      <c r="K159" s="220" t="s">
        <v>81</v>
      </c>
      <c r="L159" s="291">
        <v>2</v>
      </c>
      <c r="M159" s="290" t="s">
        <v>68</v>
      </c>
      <c r="N159" s="292">
        <v>20</v>
      </c>
      <c r="O159" s="290">
        <v>17</v>
      </c>
      <c r="P159" s="290">
        <v>50</v>
      </c>
      <c r="Q159" s="286" t="s">
        <v>76</v>
      </c>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50"/>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8</v>
      </c>
      <c r="AF159" s="18">
        <f t="shared" si="51"/>
        <v>340</v>
      </c>
    </row>
    <row r="160" spans="1:32">
      <c r="A160" s="565"/>
      <c r="B160" s="525"/>
      <c r="C160" s="503"/>
      <c r="D160" s="504"/>
      <c r="E160" s="526"/>
      <c r="F160" s="496"/>
      <c r="G160" s="293" t="s">
        <v>140</v>
      </c>
      <c r="H160" s="253" t="s">
        <v>66</v>
      </c>
      <c r="I160" s="289" t="s">
        <v>142</v>
      </c>
      <c r="J160" s="264">
        <v>4</v>
      </c>
      <c r="K160" s="220" t="s">
        <v>81</v>
      </c>
      <c r="L160" s="291">
        <v>2</v>
      </c>
      <c r="M160" s="290" t="s">
        <v>68</v>
      </c>
      <c r="N160" s="292">
        <v>20</v>
      </c>
      <c r="O160" s="290">
        <v>17</v>
      </c>
      <c r="P160" s="285">
        <v>50</v>
      </c>
      <c r="Q160" s="286" t="s">
        <v>76</v>
      </c>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50"/>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8</v>
      </c>
      <c r="AF160" s="18">
        <f t="shared" si="51"/>
        <v>340</v>
      </c>
    </row>
    <row r="161" spans="1:32">
      <c r="A161" s="565"/>
      <c r="B161" s="525"/>
      <c r="C161" s="503"/>
      <c r="D161" s="504"/>
      <c r="E161" s="526"/>
      <c r="F161" s="496"/>
      <c r="G161" s="293" t="s">
        <v>140</v>
      </c>
      <c r="H161" s="253" t="s">
        <v>66</v>
      </c>
      <c r="I161" s="289" t="s">
        <v>143</v>
      </c>
      <c r="J161" s="264">
        <v>4</v>
      </c>
      <c r="K161" s="220" t="s">
        <v>81</v>
      </c>
      <c r="L161" s="291">
        <v>2</v>
      </c>
      <c r="M161" s="290" t="s">
        <v>68</v>
      </c>
      <c r="N161" s="292">
        <v>20</v>
      </c>
      <c r="O161" s="290">
        <v>17</v>
      </c>
      <c r="P161" s="290">
        <v>50</v>
      </c>
      <c r="Q161" s="286" t="s">
        <v>76</v>
      </c>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50"/>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8</v>
      </c>
      <c r="AF161" s="18">
        <f t="shared" si="51"/>
        <v>340</v>
      </c>
    </row>
    <row r="162" spans="1:32">
      <c r="A162" s="565"/>
      <c r="B162" s="525"/>
      <c r="C162" s="503"/>
      <c r="D162" s="504"/>
      <c r="E162" s="526"/>
      <c r="F162" s="496"/>
      <c r="G162" s="293" t="s">
        <v>140</v>
      </c>
      <c r="H162" s="247" t="s">
        <v>66</v>
      </c>
      <c r="I162" s="248" t="s">
        <v>144</v>
      </c>
      <c r="J162" s="214">
        <v>4</v>
      </c>
      <c r="K162" s="220" t="s">
        <v>81</v>
      </c>
      <c r="L162" s="291">
        <v>2</v>
      </c>
      <c r="M162" s="244" t="s">
        <v>68</v>
      </c>
      <c r="N162" s="292">
        <v>20</v>
      </c>
      <c r="O162" s="230">
        <v>17</v>
      </c>
      <c r="P162" s="230">
        <v>50</v>
      </c>
      <c r="Q162" s="237" t="s">
        <v>76</v>
      </c>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48"/>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8</v>
      </c>
      <c r="AF162" s="18">
        <f t="shared" si="49"/>
        <v>340</v>
      </c>
    </row>
    <row r="163" spans="1:32">
      <c r="A163" s="565"/>
      <c r="B163" s="525"/>
      <c r="C163" s="503"/>
      <c r="D163" s="504"/>
      <c r="E163" s="526"/>
      <c r="F163" s="496"/>
      <c r="G163" s="293" t="s">
        <v>140</v>
      </c>
      <c r="H163" s="253" t="s">
        <v>66</v>
      </c>
      <c r="I163" s="289" t="s">
        <v>145</v>
      </c>
      <c r="J163" s="264">
        <v>4</v>
      </c>
      <c r="K163" s="220" t="s">
        <v>81</v>
      </c>
      <c r="L163" s="291">
        <v>2</v>
      </c>
      <c r="M163" s="290" t="s">
        <v>68</v>
      </c>
      <c r="N163" s="292">
        <v>20</v>
      </c>
      <c r="O163" s="290">
        <v>17</v>
      </c>
      <c r="P163" s="290">
        <v>50</v>
      </c>
      <c r="Q163" s="286" t="s">
        <v>76</v>
      </c>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48"/>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8</v>
      </c>
      <c r="AF163" s="18">
        <f t="shared" si="49"/>
        <v>340</v>
      </c>
    </row>
    <row r="164" spans="1:32">
      <c r="A164" s="565"/>
      <c r="B164" s="525"/>
      <c r="C164" s="503"/>
      <c r="D164" s="504"/>
      <c r="E164" s="526"/>
      <c r="F164" s="496"/>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48"/>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49"/>
        <v>0</v>
      </c>
    </row>
    <row r="165" spans="1:32">
      <c r="A165" s="565"/>
      <c r="B165" s="525"/>
      <c r="C165" s="503"/>
      <c r="D165" s="504"/>
      <c r="E165" s="526"/>
      <c r="F165" s="496"/>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48"/>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49"/>
        <v>0</v>
      </c>
    </row>
    <row r="166" spans="1:32">
      <c r="A166" s="565"/>
      <c r="B166" s="525"/>
      <c r="C166" s="503"/>
      <c r="D166" s="504"/>
      <c r="E166" s="526"/>
      <c r="F166" s="496"/>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48"/>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49"/>
        <v>0</v>
      </c>
    </row>
    <row r="167" spans="1:32">
      <c r="A167" s="565"/>
      <c r="B167" s="525"/>
      <c r="C167" s="505"/>
      <c r="D167" s="506"/>
      <c r="E167" s="527"/>
      <c r="F167" s="497"/>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48"/>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49"/>
        <v>0</v>
      </c>
    </row>
    <row r="168" spans="1:32">
      <c r="A168" s="565"/>
      <c r="B168" s="525"/>
      <c r="C168" s="174"/>
      <c r="D168" s="88"/>
      <c r="E168" s="87"/>
      <c r="F168" s="88"/>
      <c r="G168" s="88"/>
      <c r="H168" s="168"/>
      <c r="I168" s="166"/>
      <c r="J168" s="157"/>
      <c r="K168" s="89"/>
      <c r="L168" s="91"/>
      <c r="M168" s="92"/>
      <c r="N168" s="93">
        <f>AE168</f>
        <v>368</v>
      </c>
      <c r="O168" s="94"/>
      <c r="P168" s="94"/>
      <c r="Q168" s="97"/>
      <c r="R168" s="95"/>
      <c r="S168" s="95"/>
      <c r="T168" s="96"/>
      <c r="U168" s="149"/>
      <c r="V168" s="98">
        <f>SUM(V156:V167)</f>
        <v>8</v>
      </c>
      <c r="W168" s="92">
        <f>SUM(W156:W167)</f>
        <v>0</v>
      </c>
      <c r="X168" s="99">
        <f>SUM(X156:X167)</f>
        <v>8</v>
      </c>
      <c r="Y168" s="100">
        <f>SUM(Y156:Y167)</f>
        <v>8</v>
      </c>
      <c r="Z168" s="150"/>
      <c r="AA168" s="151"/>
      <c r="AB168" s="152"/>
      <c r="AC168" s="153"/>
      <c r="AD168" s="154"/>
      <c r="AE168" s="155">
        <f>SUM(AE156:AE167)</f>
        <v>368</v>
      </c>
      <c r="AF168" s="156">
        <f>SUM(AF156:AF167)</f>
        <v>17120</v>
      </c>
    </row>
    <row r="169" spans="1:32" ht="15.6" customHeight="1">
      <c r="A169" s="565"/>
      <c r="B169" s="525" t="s">
        <v>146</v>
      </c>
      <c r="C169" s="501" t="s">
        <v>147</v>
      </c>
      <c r="D169" s="502"/>
      <c r="E169" s="526">
        <v>30</v>
      </c>
      <c r="F169" s="496" t="s">
        <v>125</v>
      </c>
      <c r="G169" s="287" t="s">
        <v>148</v>
      </c>
      <c r="H169" s="288" t="s">
        <v>66</v>
      </c>
      <c r="I169" s="289" t="s">
        <v>149</v>
      </c>
      <c r="J169" s="290">
        <v>4</v>
      </c>
      <c r="K169" s="220" t="s">
        <v>64</v>
      </c>
      <c r="L169" s="291"/>
      <c r="M169" s="290" t="s">
        <v>150</v>
      </c>
      <c r="N169" s="292">
        <v>20</v>
      </c>
      <c r="O169" s="290">
        <v>15</v>
      </c>
      <c r="P169" s="290">
        <v>15</v>
      </c>
      <c r="Q169" s="286" t="s">
        <v>69</v>
      </c>
      <c r="R169" s="515"/>
      <c r="S169" s="516"/>
      <c r="T169" s="517"/>
      <c r="U169" s="107">
        <f>IF(OR(P169="",M169=Paramétrage!$C$10,M169=Paramétrage!$C$13,M169=Paramétrage!$C$17,M169=Paramétrage!$C$20,M169=Paramétrage!$C$24,M169=Paramétrage!$C$27,AND(M169&lt;&gt;Paramétrage!$C$9,Q169="Mut+ext")),0,ROUNDUP(O169/P169,0))</f>
        <v>1</v>
      </c>
      <c r="V169" s="101">
        <f>IF(OR(M169="",Q169="Mut+ext"),0,IF(VLOOKUP(M169,Paramétrage!$C$6:$E$29,2,0)=0,0,IF(P169="","saisir capacité",N169*U169*VLOOKUP(M169,Paramétrage!$C$6:$E$29,2,0))))</f>
        <v>20</v>
      </c>
      <c r="W169" s="45"/>
      <c r="X169" s="102">
        <f t="shared" ref="X169:X180" si="52">IF(OR(M169="",Q169="Mut+ext"),0,IF(ISERROR(V169+W169)=TRUE,V169,V169+W169))</f>
        <v>20</v>
      </c>
      <c r="Y169" s="108">
        <f>IF(OR(M169="",Q169="Mut+ext"),0,IF(ISERROR(W169+V169*VLOOKUP(M169,Paramétrage!$C$6:$E$29,3,0))=TRUE,X169,W169+V169*VLOOKUP(M169,Paramétrage!$C$6:$E$29,3,0)))</f>
        <v>20</v>
      </c>
      <c r="Z169" s="550"/>
      <c r="AA169" s="516"/>
      <c r="AB169" s="551"/>
      <c r="AC169" s="163"/>
      <c r="AD169" s="47"/>
      <c r="AE169" s="73">
        <f>IF(G169="",0,IF(K169="",0,IF(SUMIF(G169:G180,G169,O169:O180)=0,0,IF(OR(L169="",K169="obligatoire"),AF169/SUMIF(G169:G180,G169,O169:O180),AF169/(SUMIF(G169:G180,G169,O169:O180)/L169)))))</f>
        <v>20</v>
      </c>
      <c r="AF169" s="17">
        <f t="shared" ref="AF169:AF180" si="53">N169*O169</f>
        <v>300</v>
      </c>
    </row>
    <row r="170" spans="1:32">
      <c r="A170" s="565"/>
      <c r="B170" s="525"/>
      <c r="C170" s="503"/>
      <c r="D170" s="504"/>
      <c r="E170" s="526"/>
      <c r="F170" s="496"/>
      <c r="G170" s="287" t="s">
        <v>151</v>
      </c>
      <c r="H170" s="288" t="s">
        <v>66</v>
      </c>
      <c r="I170" s="289" t="s">
        <v>141</v>
      </c>
      <c r="J170" s="290">
        <v>4</v>
      </c>
      <c r="K170" s="220" t="s">
        <v>81</v>
      </c>
      <c r="L170" s="291">
        <v>3</v>
      </c>
      <c r="M170" s="290" t="s">
        <v>68</v>
      </c>
      <c r="N170" s="292">
        <v>20</v>
      </c>
      <c r="O170" s="290">
        <v>17</v>
      </c>
      <c r="P170" s="290">
        <v>50</v>
      </c>
      <c r="Q170" s="286" t="s">
        <v>69</v>
      </c>
      <c r="R170" s="515"/>
      <c r="S170" s="516"/>
      <c r="T170" s="517"/>
      <c r="U170" s="107">
        <f>IF(OR(P170="",M170=Paramétrage!$C$10,M170=Paramétrage!$C$13,M170=Paramétrage!$C$17,M170=Paramétrage!$C$20,M170=Paramétrage!$C$24,M170=Paramétrage!$C$27,AND(M170&lt;&gt;Paramétrage!$C$9,Q170="Mut+ext")),0,ROUNDUP(O170/P170,0))</f>
        <v>1</v>
      </c>
      <c r="V170" s="101">
        <f>IF(OR(M170="",Q170="Mut+ext"),0,IF(VLOOKUP(M170,Paramétrage!$C$6:$E$29,2,0)=0,0,IF(P170="","saisir capacité",N170*U170*VLOOKUP(M170,Paramétrage!$C$6:$E$29,2,0))))</f>
        <v>20</v>
      </c>
      <c r="W170" s="45"/>
      <c r="X170" s="102">
        <f t="shared" si="52"/>
        <v>20</v>
      </c>
      <c r="Y170" s="108">
        <f>IF(OR(M170="",Q170="Mut+ext"),0,IF(ISERROR(W170+V170*VLOOKUP(M170,Paramétrage!$C$6:$E$29,3,0))=TRUE,X170,W170+V170*VLOOKUP(M170,Paramétrage!$C$6:$E$29,3,0)))</f>
        <v>30</v>
      </c>
      <c r="Z170" s="550"/>
      <c r="AA170" s="516"/>
      <c r="AB170" s="551"/>
      <c r="AC170" s="163"/>
      <c r="AD170" s="46"/>
      <c r="AE170" s="73">
        <f>IF(G170="",0,IF(K170="",0,IF(SUMIF(G169:G180,G170,O169:O180)=0,0,IF(OR(L170="",K170="obligatoire"),AF170/SUMIF(G169:G180,G170,O169:O180),AF170/(SUMIF(G169:G180,G170,O169:O180)/L170)))))</f>
        <v>10</v>
      </c>
      <c r="AF170" s="18">
        <f t="shared" si="53"/>
        <v>340</v>
      </c>
    </row>
    <row r="171" spans="1:32">
      <c r="A171" s="565"/>
      <c r="B171" s="525"/>
      <c r="C171" s="503"/>
      <c r="D171" s="504"/>
      <c r="E171" s="526"/>
      <c r="F171" s="496"/>
      <c r="G171" s="287" t="s">
        <v>151</v>
      </c>
      <c r="H171" s="288" t="s">
        <v>66</v>
      </c>
      <c r="I171" s="289" t="s">
        <v>142</v>
      </c>
      <c r="J171" s="290">
        <v>4</v>
      </c>
      <c r="K171" s="220" t="s">
        <v>81</v>
      </c>
      <c r="L171" s="291">
        <v>3</v>
      </c>
      <c r="M171" s="290" t="s">
        <v>68</v>
      </c>
      <c r="N171" s="292">
        <v>20</v>
      </c>
      <c r="O171" s="290">
        <v>17</v>
      </c>
      <c r="P171" s="285">
        <v>50</v>
      </c>
      <c r="Q171" s="286" t="s">
        <v>69</v>
      </c>
      <c r="R171" s="515"/>
      <c r="S171" s="516"/>
      <c r="T171" s="517"/>
      <c r="U171" s="107">
        <f>IF(OR(P171="",M171=Paramétrage!$C$10,M171=Paramétrage!$C$13,M171=Paramétrage!$C$17,M171=Paramétrage!$C$20,M171=Paramétrage!$C$24,M171=Paramétrage!$C$27,AND(M171&lt;&gt;Paramétrage!$C$9,Q171="Mut+ext")),0,ROUNDUP(O171/P171,0))</f>
        <v>1</v>
      </c>
      <c r="V171" s="101">
        <f>IF(OR(M171="",Q171="Mut+ext"),0,IF(VLOOKUP(M171,Paramétrage!$C$6:$E$29,2,0)=0,0,IF(P171="","saisir capacité",N171*U171*VLOOKUP(M171,Paramétrage!$C$6:$E$29,2,0))))</f>
        <v>20</v>
      </c>
      <c r="W171" s="45"/>
      <c r="X171" s="102">
        <f t="shared" si="52"/>
        <v>20</v>
      </c>
      <c r="Y171" s="108">
        <f>IF(OR(M171="",Q171="Mut+ext"),0,IF(ISERROR(W171+V171*VLOOKUP(M171,Paramétrage!$C$6:$E$29,3,0))=TRUE,X171,W171+V171*VLOOKUP(M171,Paramétrage!$C$6:$E$29,3,0)))</f>
        <v>30</v>
      </c>
      <c r="Z171" s="550"/>
      <c r="AA171" s="516"/>
      <c r="AB171" s="551"/>
      <c r="AC171" s="163"/>
      <c r="AD171" s="46"/>
      <c r="AE171" s="73">
        <f>IF(G171="",0,IF(K171="",0,IF(SUMIF(G169:G180,G171,O169:O180)=0,0,IF(OR(L171="",K171="obligatoire"),AF171/SUMIF(G169:G180,G171,O169:O180),AF171/(SUMIF(G169:G180,G171,O169:O180)/L171)))))</f>
        <v>10</v>
      </c>
      <c r="AF171" s="18">
        <f t="shared" si="53"/>
        <v>340</v>
      </c>
    </row>
    <row r="172" spans="1:32">
      <c r="A172" s="565"/>
      <c r="B172" s="525"/>
      <c r="C172" s="503"/>
      <c r="D172" s="504"/>
      <c r="E172" s="526"/>
      <c r="F172" s="496"/>
      <c r="G172" s="287" t="s">
        <v>151</v>
      </c>
      <c r="H172" s="247" t="s">
        <v>66</v>
      </c>
      <c r="I172" s="248" t="s">
        <v>144</v>
      </c>
      <c r="J172" s="214">
        <v>4</v>
      </c>
      <c r="K172" s="220" t="s">
        <v>81</v>
      </c>
      <c r="L172" s="291">
        <v>3</v>
      </c>
      <c r="M172" s="244" t="s">
        <v>68</v>
      </c>
      <c r="N172" s="292">
        <v>20</v>
      </c>
      <c r="O172" s="230">
        <v>17</v>
      </c>
      <c r="P172" s="230">
        <v>50</v>
      </c>
      <c r="Q172" s="237" t="s">
        <v>69</v>
      </c>
      <c r="R172" s="515"/>
      <c r="S172" s="516"/>
      <c r="T172" s="517"/>
      <c r="U172" s="107">
        <f>IF(OR(P172="",M172=Paramétrage!$C$10,M172=Paramétrage!$C$13,M172=Paramétrage!$C$17,M172=Paramétrage!$C$20,M172=Paramétrage!$C$24,M172=Paramétrage!$C$27,AND(M172&lt;&gt;Paramétrage!$C$9,Q172="Mut+ext")),0,ROUNDUP(O172/P172,0))</f>
        <v>1</v>
      </c>
      <c r="V172" s="101">
        <f>IF(OR(M172="",Q172="Mut+ext"),0,IF(VLOOKUP(M172,Paramétrage!$C$6:$E$29,2,0)=0,0,IF(P172="","saisir capacité",N172*U172*VLOOKUP(M172,Paramétrage!$C$6:$E$29,2,0))))</f>
        <v>20</v>
      </c>
      <c r="W172" s="45"/>
      <c r="X172" s="102">
        <f t="shared" si="52"/>
        <v>20</v>
      </c>
      <c r="Y172" s="108">
        <f>IF(OR(M172="",Q172="Mut+ext"),0,IF(ISERROR(W172+V172*VLOOKUP(M172,Paramétrage!$C$6:$E$29,3,0))=TRUE,X172,W172+V172*VLOOKUP(M172,Paramétrage!$C$6:$E$29,3,0)))</f>
        <v>30</v>
      </c>
      <c r="Z172" s="550"/>
      <c r="AA172" s="516"/>
      <c r="AB172" s="551"/>
      <c r="AC172" s="163"/>
      <c r="AD172" s="46"/>
      <c r="AE172" s="73">
        <f>IF(G172="",0,IF(K172="",0,IF(SUMIF(G169:G180,G172,O169:O180)=0,0,IF(OR(L172="",K172="obligatoire"),AF172/SUMIF(G169:G180,G172,O169:O180),AF172/(SUMIF(G169:G180,G172,O169:O180)/L172)))))</f>
        <v>10</v>
      </c>
      <c r="AF172" s="18">
        <f t="shared" si="53"/>
        <v>340</v>
      </c>
    </row>
    <row r="173" spans="1:32">
      <c r="A173" s="565"/>
      <c r="B173" s="525"/>
      <c r="C173" s="503"/>
      <c r="D173" s="504"/>
      <c r="E173" s="526"/>
      <c r="F173" s="496"/>
      <c r="G173" s="287" t="s">
        <v>151</v>
      </c>
      <c r="H173" s="288" t="s">
        <v>66</v>
      </c>
      <c r="I173" s="289" t="s">
        <v>143</v>
      </c>
      <c r="J173" s="290">
        <v>4</v>
      </c>
      <c r="K173" s="220" t="s">
        <v>81</v>
      </c>
      <c r="L173" s="291">
        <v>3</v>
      </c>
      <c r="M173" s="290" t="s">
        <v>68</v>
      </c>
      <c r="N173" s="292">
        <v>20</v>
      </c>
      <c r="O173" s="290">
        <v>17</v>
      </c>
      <c r="P173" s="290">
        <v>50</v>
      </c>
      <c r="Q173" s="286" t="s">
        <v>69</v>
      </c>
      <c r="R173" s="515"/>
      <c r="S173" s="516"/>
      <c r="T173" s="517"/>
      <c r="U173" s="107">
        <f>IF(OR(P173="",M173=Paramétrage!$C$10,M173=Paramétrage!$C$13,M173=Paramétrage!$C$17,M173=Paramétrage!$C$20,M173=Paramétrage!$C$24,M173=Paramétrage!$C$27,AND(M173&lt;&gt;Paramétrage!$C$9,Q173="Mut+ext")),0,ROUNDUP(O173/P173,0))</f>
        <v>1</v>
      </c>
      <c r="V173" s="101">
        <f>IF(OR(M173="",Q173="Mut+ext"),0,IF(VLOOKUP(M173,Paramétrage!$C$6:$E$29,2,0)=0,0,IF(P173="","saisir capacité",N173*U173*VLOOKUP(M173,Paramétrage!$C$6:$E$29,2,0))))</f>
        <v>20</v>
      </c>
      <c r="W173" s="45"/>
      <c r="X173" s="102">
        <f t="shared" ref="X173:X176" si="54">IF(OR(M173="",Q173="Mut+ext"),0,IF(ISERROR(V173+W173)=TRUE,V173,V173+W173))</f>
        <v>20</v>
      </c>
      <c r="Y173" s="108">
        <f>IF(OR(M173="",Q173="Mut+ext"),0,IF(ISERROR(W173+V173*VLOOKUP(M173,Paramétrage!$C$6:$E$29,3,0))=TRUE,X173,W173+V173*VLOOKUP(M173,Paramétrage!$C$6:$E$29,3,0)))</f>
        <v>30</v>
      </c>
      <c r="Z173" s="550"/>
      <c r="AA173" s="516"/>
      <c r="AB173" s="551"/>
      <c r="AC173" s="163"/>
      <c r="AD173" s="46"/>
      <c r="AE173" s="73">
        <f>IF(G173="",0,IF(K173="",0,IF(SUMIF(G165:G176,G173,O165:O176)=0,0,IF(OR(L173="",K173="obligatoire"),AF173/SUMIF(G165:G176,G173,O165:O176),AF173/(SUMIF(G165:G176,G173,O165:O176)/L173)))))</f>
        <v>10</v>
      </c>
      <c r="AF173" s="18">
        <f t="shared" ref="AF173:AF176" si="55">N173*O173</f>
        <v>340</v>
      </c>
    </row>
    <row r="174" spans="1:32">
      <c r="A174" s="565"/>
      <c r="B174" s="525"/>
      <c r="C174" s="503"/>
      <c r="D174" s="504"/>
      <c r="E174" s="526"/>
      <c r="F174" s="496"/>
      <c r="G174" s="287" t="s">
        <v>151</v>
      </c>
      <c r="H174" s="253" t="s">
        <v>66</v>
      </c>
      <c r="I174" s="289" t="s">
        <v>145</v>
      </c>
      <c r="J174" s="264">
        <v>4</v>
      </c>
      <c r="K174" s="220" t="s">
        <v>81</v>
      </c>
      <c r="L174" s="291">
        <v>3</v>
      </c>
      <c r="M174" s="290" t="s">
        <v>68</v>
      </c>
      <c r="N174" s="292">
        <v>20</v>
      </c>
      <c r="O174" s="290">
        <v>17</v>
      </c>
      <c r="P174" s="290">
        <v>50</v>
      </c>
      <c r="Q174" s="286" t="s">
        <v>69</v>
      </c>
      <c r="R174" s="515"/>
      <c r="S174" s="516"/>
      <c r="T174" s="517"/>
      <c r="U174" s="107">
        <f>IF(OR(P174="",M174=Paramétrage!$C$10,M174=Paramétrage!$C$13,M174=Paramétrage!$C$17,M174=Paramétrage!$C$20,M174=Paramétrage!$C$24,M174=Paramétrage!$C$27,AND(M174&lt;&gt;Paramétrage!$C$9,Q174="Mut+ext")),0,ROUNDUP(O174/P174,0))</f>
        <v>1</v>
      </c>
      <c r="V174" s="101">
        <f>IF(OR(M174="",Q174="Mut+ext"),0,IF(VLOOKUP(M174,Paramétrage!$C$6:$E$29,2,0)=0,0,IF(P174="","saisir capacité",N174*U174*VLOOKUP(M174,Paramétrage!$C$6:$E$29,2,0))))</f>
        <v>20</v>
      </c>
      <c r="W174" s="45"/>
      <c r="X174" s="102">
        <f t="shared" si="54"/>
        <v>20</v>
      </c>
      <c r="Y174" s="108">
        <f>IF(OR(M174="",Q174="Mut+ext"),0,IF(ISERROR(W174+V174*VLOOKUP(M174,Paramétrage!$C$6:$E$29,3,0))=TRUE,X174,W174+V174*VLOOKUP(M174,Paramétrage!$C$6:$E$29,3,0)))</f>
        <v>30</v>
      </c>
      <c r="Z174" s="550"/>
      <c r="AA174" s="516"/>
      <c r="AB174" s="551"/>
      <c r="AC174" s="163"/>
      <c r="AD174" s="46"/>
      <c r="AE174" s="73">
        <f>IF(G174="",0,IF(K174="",0,IF(SUMIF(G165:G176,G174,O165:O176)=0,0,IF(OR(L174="",K174="obligatoire"),AF174/SUMIF(G165:G176,G174,O165:O176),AF174/(SUMIF(G165:G176,G174,O165:O176)/L174)))))</f>
        <v>10</v>
      </c>
      <c r="AF174" s="18">
        <f t="shared" si="55"/>
        <v>340</v>
      </c>
    </row>
    <row r="175" spans="1:32">
      <c r="A175" s="565"/>
      <c r="B175" s="525"/>
      <c r="C175" s="503"/>
      <c r="D175" s="504"/>
      <c r="E175" s="526"/>
      <c r="F175" s="496"/>
      <c r="G175" s="287" t="s">
        <v>151</v>
      </c>
      <c r="H175" s="242" t="s">
        <v>66</v>
      </c>
      <c r="I175" s="243" t="s">
        <v>80</v>
      </c>
      <c r="J175" s="214">
        <v>4</v>
      </c>
      <c r="K175" s="220" t="s">
        <v>81</v>
      </c>
      <c r="L175" s="215">
        <v>3</v>
      </c>
      <c r="M175" s="244" t="s">
        <v>68</v>
      </c>
      <c r="N175" s="216">
        <v>20</v>
      </c>
      <c r="O175" s="230">
        <v>17</v>
      </c>
      <c r="P175" s="230">
        <v>17</v>
      </c>
      <c r="Q175" s="237" t="s">
        <v>76</v>
      </c>
      <c r="R175" s="515" t="s">
        <v>82</v>
      </c>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54"/>
        <v>0</v>
      </c>
      <c r="Y175" s="108">
        <f>IF(OR(M175="",Q175="Mut+ext"),0,IF(ISERROR(W175+V175*VLOOKUP(M175,Paramétrage!$C$6:$E$29,3,0))=TRUE,X175,W175+V175*VLOOKUP(M175,Paramétrage!$C$6:$E$29,3,0)))</f>
        <v>0</v>
      </c>
      <c r="Z175" s="550" t="s">
        <v>152</v>
      </c>
      <c r="AA175" s="516"/>
      <c r="AB175" s="551"/>
      <c r="AC175" s="163"/>
      <c r="AD175" s="46"/>
      <c r="AE175" s="73">
        <f>IF(G175="",0,IF(K175="",0,IF(SUMIF(G165:G176,G175,O165:O176)=0,0,IF(OR(L175="",K175="obligatoire"),AF175/SUMIF(G165:G176,G175,O165:O176),AF175/(SUMIF(G165:G176,G175,O165:O176)/L175)))))</f>
        <v>10</v>
      </c>
      <c r="AF175" s="18">
        <f t="shared" si="55"/>
        <v>340</v>
      </c>
    </row>
    <row r="176" spans="1:32" hidden="1">
      <c r="A176" s="565"/>
      <c r="B176" s="525"/>
      <c r="C176" s="503"/>
      <c r="D176" s="504"/>
      <c r="E176" s="526"/>
      <c r="F176" s="496"/>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54"/>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55"/>
        <v>0</v>
      </c>
    </row>
    <row r="177" spans="1:32" hidden="1">
      <c r="A177" s="565"/>
      <c r="B177" s="525"/>
      <c r="C177" s="503"/>
      <c r="D177" s="504"/>
      <c r="E177" s="526"/>
      <c r="F177" s="496"/>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52"/>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53"/>
        <v>0</v>
      </c>
    </row>
    <row r="178" spans="1:32" hidden="1">
      <c r="A178" s="565"/>
      <c r="B178" s="525"/>
      <c r="C178" s="503"/>
      <c r="D178" s="504"/>
      <c r="E178" s="526"/>
      <c r="F178" s="496"/>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52"/>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53"/>
        <v>0</v>
      </c>
    </row>
    <row r="179" spans="1:32" hidden="1">
      <c r="A179" s="565"/>
      <c r="B179" s="525"/>
      <c r="C179" s="503"/>
      <c r="D179" s="504"/>
      <c r="E179" s="526"/>
      <c r="F179" s="496"/>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52"/>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53"/>
        <v>0</v>
      </c>
    </row>
    <row r="180" spans="1:32">
      <c r="A180" s="565"/>
      <c r="B180" s="525"/>
      <c r="C180" s="505"/>
      <c r="D180" s="506"/>
      <c r="E180" s="527"/>
      <c r="F180" s="497"/>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52"/>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53"/>
        <v>0</v>
      </c>
    </row>
    <row r="181" spans="1:32" ht="16.149999999999999" thickBot="1">
      <c r="A181" s="565"/>
      <c r="B181" s="525"/>
      <c r="C181" s="174"/>
      <c r="D181" s="88"/>
      <c r="E181" s="87"/>
      <c r="F181" s="88"/>
      <c r="G181" s="88"/>
      <c r="H181" s="168"/>
      <c r="I181" s="166"/>
      <c r="J181" s="157"/>
      <c r="K181" s="89"/>
      <c r="L181" s="91"/>
      <c r="M181" s="92"/>
      <c r="N181" s="93">
        <f>AE181</f>
        <v>80</v>
      </c>
      <c r="O181" s="94"/>
      <c r="P181" s="94"/>
      <c r="Q181" s="97"/>
      <c r="R181" s="95"/>
      <c r="S181" s="95"/>
      <c r="T181" s="96"/>
      <c r="U181" s="149"/>
      <c r="V181" s="98">
        <f>SUM(V169:V180)</f>
        <v>120</v>
      </c>
      <c r="W181" s="92">
        <f>SUM(W169:W180)</f>
        <v>0</v>
      </c>
      <c r="X181" s="99">
        <f>SUM(X169:X180)</f>
        <v>120</v>
      </c>
      <c r="Y181" s="100">
        <f>SUM(Y169:Y180)</f>
        <v>170</v>
      </c>
      <c r="Z181" s="150"/>
      <c r="AA181" s="151"/>
      <c r="AB181" s="152"/>
      <c r="AC181" s="153"/>
      <c r="AD181" s="154"/>
      <c r="AE181" s="155">
        <f>SUM(AE169:AE180)</f>
        <v>80</v>
      </c>
      <c r="AF181" s="156">
        <f>SUM(AF169:AF180)</f>
        <v>2340</v>
      </c>
    </row>
    <row r="182" spans="1:32" s="313" customFormat="1" ht="15.6" hidden="1" customHeight="1">
      <c r="A182" s="565"/>
      <c r="B182" s="566" t="s">
        <v>153</v>
      </c>
      <c r="C182" s="552"/>
      <c r="D182" s="553"/>
      <c r="E182" s="494"/>
      <c r="F182" s="494"/>
      <c r="G182" s="296"/>
      <c r="H182" s="297"/>
      <c r="I182" s="298"/>
      <c r="J182" s="299"/>
      <c r="K182" s="300"/>
      <c r="L182" s="301"/>
      <c r="M182" s="299"/>
      <c r="N182" s="302"/>
      <c r="O182" s="299"/>
      <c r="P182" s="299"/>
      <c r="Q182" s="303"/>
      <c r="R182" s="570"/>
      <c r="S182" s="568"/>
      <c r="T182" s="571"/>
      <c r="U182" s="305">
        <f>IF(OR(P182="",M182=Paramétrage!$C$10,M182=Paramétrage!$C$13,M182=Paramétrage!$C$17,M182=Paramétrage!$C$20,M182=Paramétrage!$C$24,M182=Paramétrage!$C$27,AND(M182&lt;&gt;Paramétrage!$C$9,Q182="Mut+ext")),0,ROUNDUP(O182/P182,0))</f>
        <v>0</v>
      </c>
      <c r="V182" s="306">
        <f>IF(OR(M182="",Q182="Mut+ext"),0,IF(VLOOKUP(M182,Paramétrage!$C$6:$E$29,2,0)=0,0,IF(P182="","saisir capacité",N182*U182*VLOOKUP(M182,Paramétrage!$C$6:$E$29,2,0))))</f>
        <v>0</v>
      </c>
      <c r="W182" s="307"/>
      <c r="X182" s="308">
        <f t="shared" ref="X182:X193" si="56">IF(OR(M182="",Q182="Mut+ext"),0,IF(ISERROR(V182+W182)=TRUE,V182,V182+W182))</f>
        <v>0</v>
      </c>
      <c r="Y182" s="309">
        <f>IF(OR(M182="",Q182="Mut+ext"),0,IF(ISERROR(W182+V182*VLOOKUP(M182,Paramétrage!$C$6:$E$29,3,0))=TRUE,X182,W182+V182*VLOOKUP(M182,Paramétrage!$C$6:$E$29,3,0)))</f>
        <v>0</v>
      </c>
      <c r="Z182" s="567"/>
      <c r="AA182" s="568"/>
      <c r="AB182" s="569"/>
      <c r="AC182" s="304"/>
      <c r="AD182" s="310"/>
      <c r="AE182" s="311">
        <f>IF(G182="",0,IF(K182="",0,IF(SUMIF(G182:G193,G182,O182:O193)=0,0,IF(OR(L182="",K182="obligatoire"),AF182/SUMIF(G182:G193,G182,O182:O193),AF182/(SUMIF(G182:G193,G182,O182:O193)/L182)))))</f>
        <v>0</v>
      </c>
      <c r="AF182" s="312">
        <f t="shared" ref="AF182:AF193" si="57">N182*O182</f>
        <v>0</v>
      </c>
    </row>
    <row r="183" spans="1:32" s="313" customFormat="1" hidden="1">
      <c r="A183" s="565"/>
      <c r="B183" s="566"/>
      <c r="C183" s="554"/>
      <c r="D183" s="555"/>
      <c r="E183" s="494"/>
      <c r="F183" s="494"/>
      <c r="G183" s="296"/>
      <c r="H183" s="297"/>
      <c r="I183" s="298"/>
      <c r="J183" s="299"/>
      <c r="K183" s="300"/>
      <c r="L183" s="301"/>
      <c r="M183" s="299"/>
      <c r="N183" s="302"/>
      <c r="O183" s="299"/>
      <c r="P183" s="299"/>
      <c r="Q183" s="303"/>
      <c r="R183" s="570"/>
      <c r="S183" s="568"/>
      <c r="T183" s="571"/>
      <c r="U183" s="305">
        <f>IF(OR(P183="",M183=Paramétrage!$C$10,M183=Paramétrage!$C$13,M183=Paramétrage!$C$17,M183=Paramétrage!$C$20,M183=Paramétrage!$C$24,M183=Paramétrage!$C$27,AND(M183&lt;&gt;Paramétrage!$C$9,Q183="Mut+ext")),0,ROUNDUP(O183/P183,0))</f>
        <v>0</v>
      </c>
      <c r="V183" s="306">
        <f>IF(OR(M183="",Q183="Mut+ext"),0,IF(VLOOKUP(M183,Paramétrage!$C$6:$E$29,2,0)=0,0,IF(P183="","saisir capacité",N183*U183*VLOOKUP(M183,Paramétrage!$C$6:$E$29,2,0))))</f>
        <v>0</v>
      </c>
      <c r="W183" s="307"/>
      <c r="X183" s="308">
        <f t="shared" si="56"/>
        <v>0</v>
      </c>
      <c r="Y183" s="309">
        <f>IF(OR(M183="",Q183="Mut+ext"),0,IF(ISERROR(W183+V183*VLOOKUP(M183,Paramétrage!$C$6:$E$29,3,0))=TRUE,X183,W183+V183*VLOOKUP(M183,Paramétrage!$C$6:$E$29,3,0)))</f>
        <v>0</v>
      </c>
      <c r="Z183" s="567"/>
      <c r="AA183" s="568"/>
      <c r="AB183" s="569"/>
      <c r="AC183" s="304"/>
      <c r="AD183" s="314"/>
      <c r="AE183" s="311">
        <f>IF(G183="",0,IF(K183="",0,IF(SUMIF(G182:G193,G183,O182:O193)=0,0,IF(OR(L183="",K183="obligatoire"),AF183/SUMIF(G182:G193,G183,O182:O193),AF183/(SUMIF(G182:G193,G183,O182:O193)/L183)))))</f>
        <v>0</v>
      </c>
      <c r="AF183" s="315">
        <f t="shared" si="57"/>
        <v>0</v>
      </c>
    </row>
    <row r="184" spans="1:32" s="313" customFormat="1" hidden="1">
      <c r="A184" s="565"/>
      <c r="B184" s="566"/>
      <c r="C184" s="554"/>
      <c r="D184" s="555"/>
      <c r="E184" s="494"/>
      <c r="F184" s="494"/>
      <c r="G184" s="296"/>
      <c r="H184" s="297"/>
      <c r="I184" s="298"/>
      <c r="J184" s="299"/>
      <c r="K184" s="300"/>
      <c r="L184" s="301"/>
      <c r="M184" s="299"/>
      <c r="N184" s="302"/>
      <c r="O184" s="299"/>
      <c r="P184" s="316"/>
      <c r="Q184" s="303"/>
      <c r="R184" s="570"/>
      <c r="S184" s="568"/>
      <c r="T184" s="571"/>
      <c r="U184" s="305">
        <f>IF(OR(P184="",M184=Paramétrage!$C$10,M184=Paramétrage!$C$13,M184=Paramétrage!$C$17,M184=Paramétrage!$C$20,M184=Paramétrage!$C$24,M184=Paramétrage!$C$27,AND(M184&lt;&gt;Paramétrage!$C$9,Q184="Mut+ext")),0,ROUNDUP(O184/P184,0))</f>
        <v>0</v>
      </c>
      <c r="V184" s="306">
        <f>IF(OR(M184="",Q184="Mut+ext"),0,IF(VLOOKUP(M184,Paramétrage!$C$6:$E$29,2,0)=0,0,IF(P184="","saisir capacité",N184*U184*VLOOKUP(M184,Paramétrage!$C$6:$E$29,2,0))))</f>
        <v>0</v>
      </c>
      <c r="W184" s="307"/>
      <c r="X184" s="308">
        <f t="shared" si="56"/>
        <v>0</v>
      </c>
      <c r="Y184" s="309">
        <f>IF(OR(M184="",Q184="Mut+ext"),0,IF(ISERROR(W184+V184*VLOOKUP(M184,Paramétrage!$C$6:$E$29,3,0))=TRUE,X184,W184+V184*VLOOKUP(M184,Paramétrage!$C$6:$E$29,3,0)))</f>
        <v>0</v>
      </c>
      <c r="Z184" s="567"/>
      <c r="AA184" s="568"/>
      <c r="AB184" s="569"/>
      <c r="AC184" s="304"/>
      <c r="AD184" s="314"/>
      <c r="AE184" s="311">
        <f>IF(G184="",0,IF(K184="",0,IF(SUMIF(G182:G193,G184,O182:O193)=0,0,IF(OR(L184="",K184="obligatoire"),AF184/SUMIF(G182:G193,G184,O182:O193),AF184/(SUMIF(G182:G193,G184,O182:O193)/L184)))))</f>
        <v>0</v>
      </c>
      <c r="AF184" s="315">
        <f t="shared" si="57"/>
        <v>0</v>
      </c>
    </row>
    <row r="185" spans="1:32" s="313" customFormat="1" hidden="1">
      <c r="A185" s="565"/>
      <c r="B185" s="566"/>
      <c r="C185" s="554"/>
      <c r="D185" s="555"/>
      <c r="E185" s="494"/>
      <c r="F185" s="494"/>
      <c r="G185" s="296"/>
      <c r="H185" s="317"/>
      <c r="I185" s="318"/>
      <c r="J185" s="319"/>
      <c r="K185" s="300"/>
      <c r="L185" s="301"/>
      <c r="M185" s="320"/>
      <c r="N185" s="321"/>
      <c r="O185" s="322"/>
      <c r="P185" s="322"/>
      <c r="Q185" s="323"/>
      <c r="R185" s="570"/>
      <c r="S185" s="568"/>
      <c r="T185" s="571"/>
      <c r="U185" s="305">
        <f>IF(OR(P185="",M185=Paramétrage!$C$10,M185=Paramétrage!$C$13,M185=Paramétrage!$C$17,M185=Paramétrage!$C$20,M185=Paramétrage!$C$24,M185=Paramétrage!$C$27,AND(M185&lt;&gt;Paramétrage!$C$9,Q185="Mut+ext")),0,ROUNDUP(O185/P185,0))</f>
        <v>0</v>
      </c>
      <c r="V185" s="306">
        <f>IF(OR(M185="",Q185="Mut+ext"),0,IF(VLOOKUP(M185,Paramétrage!$C$6:$E$29,2,0)=0,0,IF(P185="","saisir capacité",N185*U185*VLOOKUP(M185,Paramétrage!$C$6:$E$29,2,0))))</f>
        <v>0</v>
      </c>
      <c r="W185" s="307"/>
      <c r="X185" s="308">
        <f t="shared" si="56"/>
        <v>0</v>
      </c>
      <c r="Y185" s="309">
        <f>IF(OR(M185="",Q185="Mut+ext"),0,IF(ISERROR(W185+V185*VLOOKUP(M185,Paramétrage!$C$6:$E$29,3,0))=TRUE,X185,W185+V185*VLOOKUP(M185,Paramétrage!$C$6:$E$29,3,0)))</f>
        <v>0</v>
      </c>
      <c r="Z185" s="567"/>
      <c r="AA185" s="568"/>
      <c r="AB185" s="569"/>
      <c r="AC185" s="304"/>
      <c r="AD185" s="314"/>
      <c r="AE185" s="311">
        <f>IF(G185="",0,IF(K185="",0,IF(SUMIF(G182:G193,G185,O182:O193)=0,0,IF(OR(L185="",K185="obligatoire"),AF185/SUMIF(G182:G193,G185,O182:O193),AF185/(SUMIF(G182:G193,G185,O182:O193)/L185)))))</f>
        <v>0</v>
      </c>
      <c r="AF185" s="315">
        <f t="shared" si="57"/>
        <v>0</v>
      </c>
    </row>
    <row r="186" spans="1:32" s="313" customFormat="1" hidden="1">
      <c r="A186" s="565"/>
      <c r="B186" s="566"/>
      <c r="C186" s="554"/>
      <c r="D186" s="555"/>
      <c r="E186" s="494"/>
      <c r="F186" s="494"/>
      <c r="G186" s="296"/>
      <c r="H186" s="297"/>
      <c r="I186" s="298"/>
      <c r="J186" s="299"/>
      <c r="K186" s="300"/>
      <c r="L186" s="301"/>
      <c r="M186" s="299"/>
      <c r="N186" s="302"/>
      <c r="O186" s="299"/>
      <c r="P186" s="299"/>
      <c r="Q186" s="303"/>
      <c r="R186" s="570"/>
      <c r="S186" s="568"/>
      <c r="T186" s="571"/>
      <c r="U186" s="305">
        <f>IF(OR(P186="",M186=Paramétrage!$C$10,M186=Paramétrage!$C$13,M186=Paramétrage!$C$17,M186=Paramétrage!$C$20,M186=Paramétrage!$C$24,M186=Paramétrage!$C$27,AND(M186&lt;&gt;Paramétrage!$C$9,Q186="Mut+ext")),0,ROUNDUP(O186/P186,0))</f>
        <v>0</v>
      </c>
      <c r="V186" s="306">
        <f>IF(OR(M186="",Q186="Mut+ext"),0,IF(VLOOKUP(M186,Paramétrage!$C$6:$E$29,2,0)=0,0,IF(P186="","saisir capacité",N186*U186*VLOOKUP(M186,Paramétrage!$C$6:$E$29,2,0))))</f>
        <v>0</v>
      </c>
      <c r="W186" s="307"/>
      <c r="X186" s="308">
        <f t="shared" ref="X186:X189" si="58">IF(OR(M186="",Q186="Mut+ext"),0,IF(ISERROR(V186+W186)=TRUE,V186,V186+W186))</f>
        <v>0</v>
      </c>
      <c r="Y186" s="309">
        <f>IF(OR(M186="",Q186="Mut+ext"),0,IF(ISERROR(W186+V186*VLOOKUP(M186,Paramétrage!$C$6:$E$29,3,0))=TRUE,X186,W186+V186*VLOOKUP(M186,Paramétrage!$C$6:$E$29,3,0)))</f>
        <v>0</v>
      </c>
      <c r="Z186" s="567"/>
      <c r="AA186" s="568"/>
      <c r="AB186" s="569"/>
      <c r="AC186" s="304"/>
      <c r="AD186" s="314"/>
      <c r="AE186" s="311">
        <f>IF(G186="",0,IF(K186="",0,IF(SUMIF(G178:G189,G186,O178:O189)=0,0,IF(OR(L186="",K186="obligatoire"),AF186/SUMIF(G178:G189,G186,O178:O189),AF186/(SUMIF(G178:G189,G186,O178:O189)/L186)))))</f>
        <v>0</v>
      </c>
      <c r="AF186" s="315">
        <f t="shared" ref="AF186:AF189" si="59">N186*O186</f>
        <v>0</v>
      </c>
    </row>
    <row r="187" spans="1:32" s="313" customFormat="1" hidden="1">
      <c r="A187" s="565"/>
      <c r="B187" s="566"/>
      <c r="C187" s="554"/>
      <c r="D187" s="555"/>
      <c r="E187" s="494"/>
      <c r="F187" s="494"/>
      <c r="G187" s="296"/>
      <c r="H187" s="324"/>
      <c r="I187" s="298"/>
      <c r="J187" s="325"/>
      <c r="K187" s="300"/>
      <c r="L187" s="301"/>
      <c r="M187" s="299"/>
      <c r="N187" s="302"/>
      <c r="O187" s="299"/>
      <c r="P187" s="299"/>
      <c r="Q187" s="303"/>
      <c r="R187" s="570"/>
      <c r="S187" s="568"/>
      <c r="T187" s="571"/>
      <c r="U187" s="305">
        <f>IF(OR(P187="",M187=Paramétrage!$C$10,M187=Paramétrage!$C$13,M187=Paramétrage!$C$17,M187=Paramétrage!$C$20,M187=Paramétrage!$C$24,M187=Paramétrage!$C$27,AND(M187&lt;&gt;Paramétrage!$C$9,Q187="Mut+ext")),0,ROUNDUP(O187/P187,0))</f>
        <v>0</v>
      </c>
      <c r="V187" s="306">
        <f>IF(OR(M187="",Q187="Mut+ext"),0,IF(VLOOKUP(M187,Paramétrage!$C$6:$E$29,2,0)=0,0,IF(P187="","saisir capacité",N187*U187*VLOOKUP(M187,Paramétrage!$C$6:$E$29,2,0))))</f>
        <v>0</v>
      </c>
      <c r="W187" s="307"/>
      <c r="X187" s="308">
        <f t="shared" si="58"/>
        <v>0</v>
      </c>
      <c r="Y187" s="309">
        <f>IF(OR(M187="",Q187="Mut+ext"),0,IF(ISERROR(W187+V187*VLOOKUP(M187,Paramétrage!$C$6:$E$29,3,0))=TRUE,X187,W187+V187*VLOOKUP(M187,Paramétrage!$C$6:$E$29,3,0)))</f>
        <v>0</v>
      </c>
      <c r="Z187" s="567"/>
      <c r="AA187" s="568"/>
      <c r="AB187" s="569"/>
      <c r="AC187" s="304"/>
      <c r="AD187" s="314"/>
      <c r="AE187" s="311">
        <f>IF(G187="",0,IF(K187="",0,IF(SUMIF(G178:G189,G187,O178:O189)=0,0,IF(OR(L187="",K187="obligatoire"),AF187/SUMIF(G178:G189,G187,O178:O189),AF187/(SUMIF(G178:G189,G187,O178:O189)/L187)))))</f>
        <v>0</v>
      </c>
      <c r="AF187" s="315">
        <f t="shared" si="59"/>
        <v>0</v>
      </c>
    </row>
    <row r="188" spans="1:32" s="313" customFormat="1" hidden="1">
      <c r="A188" s="565"/>
      <c r="B188" s="566"/>
      <c r="C188" s="554"/>
      <c r="D188" s="555"/>
      <c r="E188" s="494"/>
      <c r="F188" s="494"/>
      <c r="G188" s="326"/>
      <c r="H188" s="327"/>
      <c r="I188" s="328"/>
      <c r="J188" s="329"/>
      <c r="K188" s="300"/>
      <c r="L188" s="330"/>
      <c r="M188" s="331"/>
      <c r="N188" s="332"/>
      <c r="O188" s="333"/>
      <c r="P188" s="334"/>
      <c r="Q188" s="335"/>
      <c r="R188" s="570"/>
      <c r="S188" s="568"/>
      <c r="T188" s="571"/>
      <c r="U188" s="305">
        <f>IF(OR(P188="",M188=Paramétrage!$C$10,M188=Paramétrage!$C$13,M188=Paramétrage!$C$17,M188=Paramétrage!$C$20,M188=Paramétrage!$C$24,M188=Paramétrage!$C$27,AND(M188&lt;&gt;Paramétrage!$C$9,Q188="Mut+ext")),0,ROUNDUP(O188/P188,0))</f>
        <v>0</v>
      </c>
      <c r="V188" s="306">
        <f>IF(OR(M188="",Q188="Mut+ext"),0,IF(VLOOKUP(M188,Paramétrage!$C$6:$E$29,2,0)=0,0,IF(P188="","saisir capacité",N188*U188*VLOOKUP(M188,Paramétrage!$C$6:$E$29,2,0))))</f>
        <v>0</v>
      </c>
      <c r="W188" s="307"/>
      <c r="X188" s="308">
        <f t="shared" si="58"/>
        <v>0</v>
      </c>
      <c r="Y188" s="309">
        <f>IF(OR(M188="",Q188="Mut+ext"),0,IF(ISERROR(W188+V188*VLOOKUP(M188,Paramétrage!$C$6:$E$29,3,0))=TRUE,X188,W188+V188*VLOOKUP(M188,Paramétrage!$C$6:$E$29,3,0)))</f>
        <v>0</v>
      </c>
      <c r="Z188" s="567"/>
      <c r="AA188" s="568"/>
      <c r="AB188" s="569"/>
      <c r="AC188" s="304"/>
      <c r="AD188" s="314"/>
      <c r="AE188" s="311">
        <f>IF(G188="",0,IF(K188="",0,IF(SUMIF(G178:G189,G188,O178:O189)=0,0,IF(OR(L188="",K188="obligatoire"),AF188/SUMIF(G178:G189,G188,O178:O189),AF188/(SUMIF(G178:G189,G188,O178:O189)/L188)))))</f>
        <v>0</v>
      </c>
      <c r="AF188" s="315">
        <f t="shared" si="59"/>
        <v>0</v>
      </c>
    </row>
    <row r="189" spans="1:32" s="313" customFormat="1" hidden="1">
      <c r="A189" s="565"/>
      <c r="B189" s="566"/>
      <c r="C189" s="554"/>
      <c r="D189" s="555"/>
      <c r="E189" s="494"/>
      <c r="F189" s="494"/>
      <c r="G189" s="326"/>
      <c r="H189" s="327"/>
      <c r="I189" s="328"/>
      <c r="J189" s="329"/>
      <c r="K189" s="300"/>
      <c r="L189" s="330"/>
      <c r="M189" s="331"/>
      <c r="N189" s="336"/>
      <c r="O189" s="333"/>
      <c r="P189" s="334"/>
      <c r="Q189" s="335"/>
      <c r="R189" s="570"/>
      <c r="S189" s="568"/>
      <c r="T189" s="571"/>
      <c r="U189" s="305">
        <f>IF(OR(P189="",M189=Paramétrage!$C$10,M189=Paramétrage!$C$13,M189=Paramétrage!$C$17,M189=Paramétrage!$C$20,M189=Paramétrage!$C$24,M189=Paramétrage!$C$27,AND(M189&lt;&gt;Paramétrage!$C$9,Q189="Mut+ext")),0,ROUNDUP(O189/P189,0))</f>
        <v>0</v>
      </c>
      <c r="V189" s="306">
        <f>IF(OR(M189="",Q189="Mut+ext"),0,IF(VLOOKUP(M189,Paramétrage!$C$6:$E$29,2,0)=0,0,IF(P189="","saisir capacité",N189*U189*VLOOKUP(M189,Paramétrage!$C$6:$E$29,2,0))))</f>
        <v>0</v>
      </c>
      <c r="W189" s="307"/>
      <c r="X189" s="308">
        <f t="shared" si="58"/>
        <v>0</v>
      </c>
      <c r="Y189" s="309">
        <f>IF(OR(M189="",Q189="Mut+ext"),0,IF(ISERROR(W189+V189*VLOOKUP(M189,Paramétrage!$C$6:$E$29,3,0))=TRUE,X189,W189+V189*VLOOKUP(M189,Paramétrage!$C$6:$E$29,3,0)))</f>
        <v>0</v>
      </c>
      <c r="Z189" s="567"/>
      <c r="AA189" s="568"/>
      <c r="AB189" s="569"/>
      <c r="AC189" s="304"/>
      <c r="AD189" s="314"/>
      <c r="AE189" s="311">
        <f>IF(G189="",0,IF(K189="",0,IF(SUMIF(G178:G189,G189,O178:O189)=0,0,IF(OR(L189="",K189="obligatoire"),AF189/SUMIF(G178:G189,G189,O178:O189),AF189/(SUMIF(G178:G189,G189,O178:O189)/L189)))))</f>
        <v>0</v>
      </c>
      <c r="AF189" s="315">
        <f t="shared" si="59"/>
        <v>0</v>
      </c>
    </row>
    <row r="190" spans="1:32" s="313" customFormat="1" hidden="1">
      <c r="A190" s="565"/>
      <c r="B190" s="566"/>
      <c r="C190" s="554"/>
      <c r="D190" s="555"/>
      <c r="E190" s="494"/>
      <c r="F190" s="494"/>
      <c r="G190" s="326"/>
      <c r="H190" s="327"/>
      <c r="I190" s="328"/>
      <c r="J190" s="329"/>
      <c r="K190" s="300"/>
      <c r="L190" s="330"/>
      <c r="M190" s="331"/>
      <c r="N190" s="332"/>
      <c r="O190" s="333"/>
      <c r="P190" s="334"/>
      <c r="Q190" s="335"/>
      <c r="R190" s="570"/>
      <c r="S190" s="568"/>
      <c r="T190" s="571"/>
      <c r="U190" s="305">
        <f>IF(OR(P190="",M190=Paramétrage!$C$10,M190=Paramétrage!$C$13,M190=Paramétrage!$C$17,M190=Paramétrage!$C$20,M190=Paramétrage!$C$24,M190=Paramétrage!$C$27,AND(M190&lt;&gt;Paramétrage!$C$9,Q190="Mut+ext")),0,ROUNDUP(O190/P190,0))</f>
        <v>0</v>
      </c>
      <c r="V190" s="306">
        <f>IF(OR(M190="",Q190="Mut+ext"),0,IF(VLOOKUP(M190,Paramétrage!$C$6:$E$29,2,0)=0,0,IF(P190="","saisir capacité",N190*U190*VLOOKUP(M190,Paramétrage!$C$6:$E$29,2,0))))</f>
        <v>0</v>
      </c>
      <c r="W190" s="307"/>
      <c r="X190" s="308">
        <f t="shared" si="56"/>
        <v>0</v>
      </c>
      <c r="Y190" s="309">
        <f>IF(OR(M190="",Q190="Mut+ext"),0,IF(ISERROR(W190+V190*VLOOKUP(M190,Paramétrage!$C$6:$E$29,3,0))=TRUE,X190,W190+V190*VLOOKUP(M190,Paramétrage!$C$6:$E$29,3,0)))</f>
        <v>0</v>
      </c>
      <c r="Z190" s="567"/>
      <c r="AA190" s="568"/>
      <c r="AB190" s="569"/>
      <c r="AC190" s="304"/>
      <c r="AD190" s="314"/>
      <c r="AE190" s="311">
        <f>IF(G190="",0,IF(K190="",0,IF(SUMIF(G182:G193,G190,O182:O193)=0,0,IF(OR(L190="",K190="obligatoire"),AF190/SUMIF(G182:G193,G190,O182:O193),AF190/(SUMIF(G182:G193,G190,O182:O193)/L190)))))</f>
        <v>0</v>
      </c>
      <c r="AF190" s="315">
        <f t="shared" si="57"/>
        <v>0</v>
      </c>
    </row>
    <row r="191" spans="1:32" s="313" customFormat="1" hidden="1">
      <c r="A191" s="565"/>
      <c r="B191" s="566"/>
      <c r="C191" s="554"/>
      <c r="D191" s="555"/>
      <c r="E191" s="494"/>
      <c r="F191" s="494"/>
      <c r="G191" s="326"/>
      <c r="H191" s="327"/>
      <c r="I191" s="328"/>
      <c r="J191" s="329"/>
      <c r="K191" s="300"/>
      <c r="L191" s="330"/>
      <c r="M191" s="331"/>
      <c r="N191" s="332"/>
      <c r="O191" s="333"/>
      <c r="P191" s="334"/>
      <c r="Q191" s="335"/>
      <c r="R191" s="570"/>
      <c r="S191" s="568"/>
      <c r="T191" s="571"/>
      <c r="U191" s="305">
        <f>IF(OR(P191="",M191=Paramétrage!$C$10,M191=Paramétrage!$C$13,M191=Paramétrage!$C$17,M191=Paramétrage!$C$20,M191=Paramétrage!$C$24,M191=Paramétrage!$C$27,AND(M191&lt;&gt;Paramétrage!$C$9,Q191="Mut+ext")),0,ROUNDUP(O191/P191,0))</f>
        <v>0</v>
      </c>
      <c r="V191" s="306">
        <f>IF(OR(M191="",Q191="Mut+ext"),0,IF(VLOOKUP(M191,Paramétrage!$C$6:$E$29,2,0)=0,0,IF(P191="","saisir capacité",N191*U191*VLOOKUP(M191,Paramétrage!$C$6:$E$29,2,0))))</f>
        <v>0</v>
      </c>
      <c r="W191" s="307"/>
      <c r="X191" s="308">
        <f t="shared" si="56"/>
        <v>0</v>
      </c>
      <c r="Y191" s="309">
        <f>IF(OR(M191="",Q191="Mut+ext"),0,IF(ISERROR(W191+V191*VLOOKUP(M191,Paramétrage!$C$6:$E$29,3,0))=TRUE,X191,W191+V191*VLOOKUP(M191,Paramétrage!$C$6:$E$29,3,0)))</f>
        <v>0</v>
      </c>
      <c r="Z191" s="567"/>
      <c r="AA191" s="568"/>
      <c r="AB191" s="569"/>
      <c r="AC191" s="304"/>
      <c r="AD191" s="314"/>
      <c r="AE191" s="311">
        <f>IF(G191="",0,IF(K191="",0,IF(SUMIF(G182:G193,G191,O182:O193)=0,0,IF(OR(L191="",K191="obligatoire"),AF191/SUMIF(G182:G193,G191,O182:O193),AF191/(SUMIF(G182:G193,G191,O182:O193)/L191)))))</f>
        <v>0</v>
      </c>
      <c r="AF191" s="315">
        <f t="shared" si="57"/>
        <v>0</v>
      </c>
    </row>
    <row r="192" spans="1:32" s="313" customFormat="1" hidden="1">
      <c r="A192" s="565"/>
      <c r="B192" s="566"/>
      <c r="C192" s="554"/>
      <c r="D192" s="555"/>
      <c r="E192" s="494"/>
      <c r="F192" s="494"/>
      <c r="G192" s="326"/>
      <c r="H192" s="327"/>
      <c r="I192" s="328"/>
      <c r="J192" s="329"/>
      <c r="K192" s="300"/>
      <c r="L192" s="330"/>
      <c r="M192" s="331"/>
      <c r="N192" s="332"/>
      <c r="O192" s="333"/>
      <c r="P192" s="334"/>
      <c r="Q192" s="335"/>
      <c r="R192" s="570"/>
      <c r="S192" s="568"/>
      <c r="T192" s="571"/>
      <c r="U192" s="305">
        <f>IF(OR(P192="",M192=Paramétrage!$C$10,M192=Paramétrage!$C$13,M192=Paramétrage!$C$17,M192=Paramétrage!$C$20,M192=Paramétrage!$C$24,M192=Paramétrage!$C$27,AND(M192&lt;&gt;Paramétrage!$C$9,Q192="Mut+ext")),0,ROUNDUP(O192/P192,0))</f>
        <v>0</v>
      </c>
      <c r="V192" s="306">
        <f>IF(OR(M192="",Q192="Mut+ext"),0,IF(VLOOKUP(M192,Paramétrage!$C$6:$E$29,2,0)=0,0,IF(P192="","saisir capacité",N192*U192*VLOOKUP(M192,Paramétrage!$C$6:$E$29,2,0))))</f>
        <v>0</v>
      </c>
      <c r="W192" s="307"/>
      <c r="X192" s="308">
        <f t="shared" si="56"/>
        <v>0</v>
      </c>
      <c r="Y192" s="309">
        <f>IF(OR(M192="",Q192="Mut+ext"),0,IF(ISERROR(W192+V192*VLOOKUP(M192,Paramétrage!$C$6:$E$29,3,0))=TRUE,X192,W192+V192*VLOOKUP(M192,Paramétrage!$C$6:$E$29,3,0)))</f>
        <v>0</v>
      </c>
      <c r="Z192" s="567"/>
      <c r="AA192" s="568"/>
      <c r="AB192" s="569"/>
      <c r="AC192" s="304"/>
      <c r="AD192" s="314"/>
      <c r="AE192" s="311">
        <f>IF(G192="",0,IF(K192="",0,IF(SUMIF(G182:G193,G192,O182:O193)=0,0,IF(OR(L192="",K192="obligatoire"),AF192/SUMIF(G182:G193,G192,O182:O193),AF192/(SUMIF(G182:G193,G192,O182:O193)/L192)))))</f>
        <v>0</v>
      </c>
      <c r="AF192" s="315">
        <f t="shared" si="57"/>
        <v>0</v>
      </c>
    </row>
    <row r="193" spans="1:32" s="313" customFormat="1" hidden="1">
      <c r="A193" s="565"/>
      <c r="B193" s="566"/>
      <c r="C193" s="556"/>
      <c r="D193" s="557"/>
      <c r="E193" s="495"/>
      <c r="F193" s="495"/>
      <c r="G193" s="326"/>
      <c r="H193" s="327"/>
      <c r="I193" s="328"/>
      <c r="J193" s="329"/>
      <c r="K193" s="300"/>
      <c r="L193" s="330"/>
      <c r="M193" s="331"/>
      <c r="N193" s="336"/>
      <c r="O193" s="333"/>
      <c r="P193" s="334"/>
      <c r="Q193" s="335"/>
      <c r="R193" s="570"/>
      <c r="S193" s="568"/>
      <c r="T193" s="571"/>
      <c r="U193" s="305">
        <f>IF(OR(P193="",M193=Paramétrage!$C$10,M193=Paramétrage!$C$13,M193=Paramétrage!$C$17,M193=Paramétrage!$C$20,M193=Paramétrage!$C$24,M193=Paramétrage!$C$27,AND(M193&lt;&gt;Paramétrage!$C$9,Q193="Mut+ext")),0,ROUNDUP(O193/P193,0))</f>
        <v>0</v>
      </c>
      <c r="V193" s="306">
        <f>IF(OR(M193="",Q193="Mut+ext"),0,IF(VLOOKUP(M193,Paramétrage!$C$6:$E$29,2,0)=0,0,IF(P193="","saisir capacité",N193*U193*VLOOKUP(M193,Paramétrage!$C$6:$E$29,2,0))))</f>
        <v>0</v>
      </c>
      <c r="W193" s="307"/>
      <c r="X193" s="308">
        <f t="shared" si="56"/>
        <v>0</v>
      </c>
      <c r="Y193" s="309">
        <f>IF(OR(M193="",Q193="Mut+ext"),0,IF(ISERROR(W193+V193*VLOOKUP(M193,Paramétrage!$C$6:$E$29,3,0))=TRUE,X193,W193+V193*VLOOKUP(M193,Paramétrage!$C$6:$E$29,3,0)))</f>
        <v>0</v>
      </c>
      <c r="Z193" s="567"/>
      <c r="AA193" s="568"/>
      <c r="AB193" s="569"/>
      <c r="AC193" s="304"/>
      <c r="AD193" s="314"/>
      <c r="AE193" s="311">
        <f>IF(G193="",0,IF(K193="",0,IF(SUMIF(G182:G193,G193,O182:O193)=0,0,IF(OR(L193="",K193="obligatoire"),AF193/SUMIF(G182:G193,G193,O182:O193),AF193/(SUMIF(G182:G193,G193,O182:O193)/L193)))))</f>
        <v>0</v>
      </c>
      <c r="AF193" s="315">
        <f t="shared" si="57"/>
        <v>0</v>
      </c>
    </row>
    <row r="194" spans="1:32" s="313" customFormat="1" hidden="1">
      <c r="A194" s="565"/>
      <c r="B194" s="566"/>
      <c r="C194" s="338"/>
      <c r="D194" s="339"/>
      <c r="E194" s="294"/>
      <c r="F194" s="339"/>
      <c r="G194" s="339"/>
      <c r="H194" s="340"/>
      <c r="I194" s="341"/>
      <c r="J194" s="342"/>
      <c r="K194" s="343"/>
      <c r="L194" s="344"/>
      <c r="M194" s="345"/>
      <c r="N194" s="346">
        <f>AE194</f>
        <v>0</v>
      </c>
      <c r="O194" s="347"/>
      <c r="P194" s="347"/>
      <c r="Q194" s="348"/>
      <c r="R194" s="349"/>
      <c r="S194" s="349"/>
      <c r="T194" s="350"/>
      <c r="U194" s="351"/>
      <c r="V194" s="306">
        <f>SUM(V182:V193)</f>
        <v>0</v>
      </c>
      <c r="W194" s="345">
        <f>SUM(W182:W193)</f>
        <v>0</v>
      </c>
      <c r="X194" s="308">
        <f>SUM(X182:X193)</f>
        <v>0</v>
      </c>
      <c r="Y194" s="352">
        <f>SUM(Y182:Y193)</f>
        <v>0</v>
      </c>
      <c r="Z194" s="353"/>
      <c r="AA194" s="354"/>
      <c r="AB194" s="355"/>
      <c r="AC194" s="356"/>
      <c r="AD194" s="357"/>
      <c r="AE194" s="358">
        <f>SUM(AE182:AE193)</f>
        <v>0</v>
      </c>
      <c r="AF194" s="359">
        <f>SUM(AF182:AF193)</f>
        <v>0</v>
      </c>
    </row>
    <row r="195" spans="1:32" s="313" customFormat="1" ht="15.6" hidden="1" customHeight="1">
      <c r="A195" s="565"/>
      <c r="B195" s="566" t="s">
        <v>154</v>
      </c>
      <c r="C195" s="552"/>
      <c r="D195" s="553"/>
      <c r="E195" s="494"/>
      <c r="F195" s="494"/>
      <c r="G195" s="295"/>
      <c r="H195" s="360"/>
      <c r="I195" s="328"/>
      <c r="J195" s="329"/>
      <c r="K195" s="300"/>
      <c r="L195" s="330"/>
      <c r="M195" s="331"/>
      <c r="N195" s="332"/>
      <c r="O195" s="333"/>
      <c r="P195" s="334"/>
      <c r="Q195" s="361"/>
      <c r="R195" s="570"/>
      <c r="S195" s="568"/>
      <c r="T195" s="571"/>
      <c r="U195" s="305">
        <f>IF(OR(P195="",M195=Paramétrage!$C$10,M195=Paramétrage!$C$13,M195=Paramétrage!$C$17,M195=Paramétrage!$C$20,M195=Paramétrage!$C$24,M195=Paramétrage!$C$27,AND(M195&lt;&gt;Paramétrage!$C$9,Q195="Mut+ext")),0,ROUNDUP(O195/P195,0))</f>
        <v>0</v>
      </c>
      <c r="V195" s="306">
        <f>IF(OR(M195="",Q195="Mut+ext"),0,IF(VLOOKUP(M195,Paramétrage!$C$6:$E$29,2,0)=0,0,IF(P195="","saisir capacité",N195*U195*VLOOKUP(M195,Paramétrage!$C$6:$E$29,2,0))))</f>
        <v>0</v>
      </c>
      <c r="W195" s="307"/>
      <c r="X195" s="308">
        <f t="shared" ref="X195:X206" si="60">IF(OR(M195="",Q195="Mut+ext"),0,IF(ISERROR(V195+W195)=TRUE,V195,V195+W195))</f>
        <v>0</v>
      </c>
      <c r="Y195" s="309">
        <f>IF(OR(M195="",Q195="Mut+ext"),0,IF(ISERROR(W195+V195*VLOOKUP(M195,Paramétrage!$C$6:$E$29,3,0))=TRUE,X195,W195+V195*VLOOKUP(M195,Paramétrage!$C$6:$E$29,3,0)))</f>
        <v>0</v>
      </c>
      <c r="Z195" s="567"/>
      <c r="AA195" s="568"/>
      <c r="AB195" s="569"/>
      <c r="AC195" s="304"/>
      <c r="AD195" s="310"/>
      <c r="AE195" s="311">
        <f>IF(G195="",0,IF(K195="",0,IF(SUMIF(G195:G206,G195,O195:O206)=0,0,IF(OR(L195="",K195="obligatoire"),AF195/SUMIF(G195:G206,G195,O195:O206),AF195/(SUMIF(G195:G206,G195,O195:O206)/L195)))))</f>
        <v>0</v>
      </c>
      <c r="AF195" s="312">
        <f t="shared" ref="AF195:AF206" si="61">N195*O195</f>
        <v>0</v>
      </c>
    </row>
    <row r="196" spans="1:32" s="313" customFormat="1" hidden="1">
      <c r="A196" s="565"/>
      <c r="B196" s="566"/>
      <c r="C196" s="554"/>
      <c r="D196" s="555"/>
      <c r="E196" s="494"/>
      <c r="F196" s="494"/>
      <c r="G196" s="326"/>
      <c r="H196" s="362"/>
      <c r="I196" s="328"/>
      <c r="J196" s="329"/>
      <c r="K196" s="300"/>
      <c r="L196" s="330"/>
      <c r="M196" s="331"/>
      <c r="N196" s="332"/>
      <c r="O196" s="333"/>
      <c r="P196" s="334"/>
      <c r="Q196" s="335"/>
      <c r="R196" s="570"/>
      <c r="S196" s="568"/>
      <c r="T196" s="571"/>
      <c r="U196" s="305">
        <f>IF(OR(P196="",M196=Paramétrage!$C$10,M196=Paramétrage!$C$13,M196=Paramétrage!$C$17,M196=Paramétrage!$C$20,M196=Paramétrage!$C$24,M196=Paramétrage!$C$27,AND(M196&lt;&gt;Paramétrage!$C$9,Q196="Mut+ext")),0,ROUNDUP(O196/P196,0))</f>
        <v>0</v>
      </c>
      <c r="V196" s="306">
        <f>IF(OR(M196="",Q196="Mut+ext"),0,IF(VLOOKUP(M196,Paramétrage!$C$6:$E$29,2,0)=0,0,IF(P196="","saisir capacité",N196*U196*VLOOKUP(M196,Paramétrage!$C$6:$E$29,2,0))))</f>
        <v>0</v>
      </c>
      <c r="W196" s="307"/>
      <c r="X196" s="308">
        <f t="shared" si="60"/>
        <v>0</v>
      </c>
      <c r="Y196" s="309">
        <f>IF(OR(M196="",Q196="Mut+ext"),0,IF(ISERROR(W196+V196*VLOOKUP(M196,Paramétrage!$C$6:$E$29,3,0))=TRUE,X196,W196+V196*VLOOKUP(M196,Paramétrage!$C$6:$E$29,3,0)))</f>
        <v>0</v>
      </c>
      <c r="Z196" s="567"/>
      <c r="AA196" s="568"/>
      <c r="AB196" s="569"/>
      <c r="AC196" s="304"/>
      <c r="AD196" s="314"/>
      <c r="AE196" s="311">
        <f>IF(G196="",0,IF(K196="",0,IF(SUMIF(G195:G206,G196,O195:O206)=0,0,IF(OR(L196="",K196="obligatoire"),AF196/SUMIF(G195:G206,G196,O195:O206),AF196/(SUMIF(G195:G206,G196,O195:O206)/L196)))))</f>
        <v>0</v>
      </c>
      <c r="AF196" s="315">
        <f t="shared" si="61"/>
        <v>0</v>
      </c>
    </row>
    <row r="197" spans="1:32" s="313" customFormat="1" hidden="1">
      <c r="A197" s="565"/>
      <c r="B197" s="566"/>
      <c r="C197" s="554"/>
      <c r="D197" s="555"/>
      <c r="E197" s="494"/>
      <c r="F197" s="494"/>
      <c r="G197" s="326"/>
      <c r="H197" s="362"/>
      <c r="I197" s="328"/>
      <c r="J197" s="329"/>
      <c r="K197" s="300"/>
      <c r="L197" s="330"/>
      <c r="M197" s="331"/>
      <c r="N197" s="332"/>
      <c r="O197" s="333"/>
      <c r="P197" s="334"/>
      <c r="Q197" s="335"/>
      <c r="R197" s="570"/>
      <c r="S197" s="568"/>
      <c r="T197" s="571"/>
      <c r="U197" s="305">
        <f>IF(OR(P197="",M197=Paramétrage!$C$10,M197=Paramétrage!$C$13,M197=Paramétrage!$C$17,M197=Paramétrage!$C$20,M197=Paramétrage!$C$24,M197=Paramétrage!$C$27,AND(M197&lt;&gt;Paramétrage!$C$9,Q197="Mut+ext")),0,ROUNDUP(O197/P197,0))</f>
        <v>0</v>
      </c>
      <c r="V197" s="306">
        <f>IF(OR(M197="",Q197="Mut+ext"),0,IF(VLOOKUP(M197,Paramétrage!$C$6:$E$29,2,0)=0,0,IF(P197="","saisir capacité",N197*U197*VLOOKUP(M197,Paramétrage!$C$6:$E$29,2,0))))</f>
        <v>0</v>
      </c>
      <c r="W197" s="307"/>
      <c r="X197" s="308">
        <f t="shared" si="60"/>
        <v>0</v>
      </c>
      <c r="Y197" s="309">
        <f>IF(OR(M197="",Q197="Mut+ext"),0,IF(ISERROR(W197+V197*VLOOKUP(M197,Paramétrage!$C$6:$E$29,3,0))=TRUE,X197,W197+V197*VLOOKUP(M197,Paramétrage!$C$6:$E$29,3,0)))</f>
        <v>0</v>
      </c>
      <c r="Z197" s="567"/>
      <c r="AA197" s="568"/>
      <c r="AB197" s="569"/>
      <c r="AC197" s="304"/>
      <c r="AD197" s="314"/>
      <c r="AE197" s="311">
        <f>IF(G197="",0,IF(K197="",0,IF(SUMIF(G195:G206,G197,O195:O206)=0,0,IF(OR(L197="",K197="obligatoire"),AF197/SUMIF(G195:G206,G197,O195:O206),AF197/(SUMIF(G195:G206,G197,O195:O206)/L197)))))</f>
        <v>0</v>
      </c>
      <c r="AF197" s="315">
        <f t="shared" si="61"/>
        <v>0</v>
      </c>
    </row>
    <row r="198" spans="1:32" s="313" customFormat="1" hidden="1">
      <c r="A198" s="565"/>
      <c r="B198" s="566"/>
      <c r="C198" s="554"/>
      <c r="D198" s="555"/>
      <c r="E198" s="494"/>
      <c r="F198" s="494"/>
      <c r="G198" s="326"/>
      <c r="H198" s="362"/>
      <c r="I198" s="328"/>
      <c r="J198" s="329"/>
      <c r="K198" s="300"/>
      <c r="L198" s="330"/>
      <c r="M198" s="331"/>
      <c r="N198" s="332"/>
      <c r="O198" s="333"/>
      <c r="P198" s="334"/>
      <c r="Q198" s="335"/>
      <c r="R198" s="570"/>
      <c r="S198" s="568"/>
      <c r="T198" s="571"/>
      <c r="U198" s="305">
        <f>IF(OR(P198="",M198=Paramétrage!$C$10,M198=Paramétrage!$C$13,M198=Paramétrage!$C$17,M198=Paramétrage!$C$20,M198=Paramétrage!$C$24,M198=Paramétrage!$C$27,AND(M198&lt;&gt;Paramétrage!$C$9,Q198="Mut+ext")),0,ROUNDUP(O198/P198,0))</f>
        <v>0</v>
      </c>
      <c r="V198" s="306">
        <f>IF(OR(M198="",Q198="Mut+ext"),0,IF(VLOOKUP(M198,Paramétrage!$C$6:$E$29,2,0)=0,0,IF(P198="","saisir capacité",N198*U198*VLOOKUP(M198,Paramétrage!$C$6:$E$29,2,0))))</f>
        <v>0</v>
      </c>
      <c r="W198" s="307"/>
      <c r="X198" s="308">
        <f t="shared" si="60"/>
        <v>0</v>
      </c>
      <c r="Y198" s="309">
        <f>IF(OR(M198="",Q198="Mut+ext"),0,IF(ISERROR(W198+V198*VLOOKUP(M198,Paramétrage!$C$6:$E$29,3,0))=TRUE,X198,W198+V198*VLOOKUP(M198,Paramétrage!$C$6:$E$29,3,0)))</f>
        <v>0</v>
      </c>
      <c r="Z198" s="567"/>
      <c r="AA198" s="568"/>
      <c r="AB198" s="569"/>
      <c r="AC198" s="304"/>
      <c r="AD198" s="314"/>
      <c r="AE198" s="311">
        <f>IF(G198="",0,IF(K198="",0,IF(SUMIF(G195:G206,G198,O195:O206)=0,0,IF(OR(L198="",K198="obligatoire"),AF198/SUMIF(G195:G206,G198,O195:O206),AF198/(SUMIF(G195:G206,G198,O195:O206)/L198)))))</f>
        <v>0</v>
      </c>
      <c r="AF198" s="315">
        <f t="shared" si="61"/>
        <v>0</v>
      </c>
    </row>
    <row r="199" spans="1:32" s="313" customFormat="1" hidden="1">
      <c r="A199" s="565"/>
      <c r="B199" s="566"/>
      <c r="C199" s="554"/>
      <c r="D199" s="555"/>
      <c r="E199" s="494"/>
      <c r="F199" s="494"/>
      <c r="G199" s="326"/>
      <c r="H199" s="327"/>
      <c r="I199" s="328"/>
      <c r="J199" s="329"/>
      <c r="K199" s="300"/>
      <c r="L199" s="330"/>
      <c r="M199" s="331"/>
      <c r="N199" s="332"/>
      <c r="O199" s="333"/>
      <c r="P199" s="334"/>
      <c r="Q199" s="335"/>
      <c r="R199" s="570"/>
      <c r="S199" s="568"/>
      <c r="T199" s="571"/>
      <c r="U199" s="305">
        <f>IF(OR(P199="",M199=Paramétrage!$C$10,M199=Paramétrage!$C$13,M199=Paramétrage!$C$17,M199=Paramétrage!$C$20,M199=Paramétrage!$C$24,M199=Paramétrage!$C$27,AND(M199&lt;&gt;Paramétrage!$C$9,Q199="Mut+ext")),0,ROUNDUP(O199/P199,0))</f>
        <v>0</v>
      </c>
      <c r="V199" s="306">
        <f>IF(OR(M199="",Q199="Mut+ext"),0,IF(VLOOKUP(M199,Paramétrage!$C$6:$E$29,2,0)=0,0,IF(P199="","saisir capacité",N199*U199*VLOOKUP(M199,Paramétrage!$C$6:$E$29,2,0))))</f>
        <v>0</v>
      </c>
      <c r="W199" s="307"/>
      <c r="X199" s="308">
        <f t="shared" ref="X199:X202" si="62">IF(OR(M199="",Q199="Mut+ext"),0,IF(ISERROR(V199+W199)=TRUE,V199,V199+W199))</f>
        <v>0</v>
      </c>
      <c r="Y199" s="309">
        <f>IF(OR(M199="",Q199="Mut+ext"),0,IF(ISERROR(W199+V199*VLOOKUP(M199,Paramétrage!$C$6:$E$29,3,0))=TRUE,X199,W199+V199*VLOOKUP(M199,Paramétrage!$C$6:$E$29,3,0)))</f>
        <v>0</v>
      </c>
      <c r="Z199" s="567"/>
      <c r="AA199" s="568"/>
      <c r="AB199" s="569"/>
      <c r="AC199" s="304"/>
      <c r="AD199" s="314"/>
      <c r="AE199" s="311">
        <f>IF(G199="",0,IF(K199="",0,IF(SUMIF(G191:G202,G199,O191:O202)=0,0,IF(OR(L199="",K199="obligatoire"),AF199/SUMIF(G191:G202,G199,O191:O202),AF199/(SUMIF(G191:G202,G199,O191:O202)/L199)))))</f>
        <v>0</v>
      </c>
      <c r="AF199" s="315">
        <f t="shared" ref="AF199:AF202" si="63">N199*O199</f>
        <v>0</v>
      </c>
    </row>
    <row r="200" spans="1:32" s="313" customFormat="1" hidden="1">
      <c r="A200" s="565"/>
      <c r="B200" s="566"/>
      <c r="C200" s="554"/>
      <c r="D200" s="555"/>
      <c r="E200" s="494"/>
      <c r="F200" s="494"/>
      <c r="G200" s="326"/>
      <c r="H200" s="327"/>
      <c r="I200" s="328"/>
      <c r="J200" s="329"/>
      <c r="K200" s="300"/>
      <c r="L200" s="330"/>
      <c r="M200" s="331"/>
      <c r="N200" s="332"/>
      <c r="O200" s="333"/>
      <c r="P200" s="334"/>
      <c r="Q200" s="335"/>
      <c r="R200" s="570"/>
      <c r="S200" s="568"/>
      <c r="T200" s="571"/>
      <c r="U200" s="305">
        <f>IF(OR(P200="",M200=Paramétrage!$C$10,M200=Paramétrage!$C$13,M200=Paramétrage!$C$17,M200=Paramétrage!$C$20,M200=Paramétrage!$C$24,M200=Paramétrage!$C$27,AND(M200&lt;&gt;Paramétrage!$C$9,Q200="Mut+ext")),0,ROUNDUP(O200/P200,0))</f>
        <v>0</v>
      </c>
      <c r="V200" s="306">
        <f>IF(OR(M200="",Q200="Mut+ext"),0,IF(VLOOKUP(M200,Paramétrage!$C$6:$E$29,2,0)=0,0,IF(P200="","saisir capacité",N200*U200*VLOOKUP(M200,Paramétrage!$C$6:$E$29,2,0))))</f>
        <v>0</v>
      </c>
      <c r="W200" s="307"/>
      <c r="X200" s="308">
        <f t="shared" si="62"/>
        <v>0</v>
      </c>
      <c r="Y200" s="309">
        <f>IF(OR(M200="",Q200="Mut+ext"),0,IF(ISERROR(W200+V200*VLOOKUP(M200,Paramétrage!$C$6:$E$29,3,0))=TRUE,X200,W200+V200*VLOOKUP(M200,Paramétrage!$C$6:$E$29,3,0)))</f>
        <v>0</v>
      </c>
      <c r="Z200" s="567"/>
      <c r="AA200" s="568"/>
      <c r="AB200" s="569"/>
      <c r="AC200" s="304"/>
      <c r="AD200" s="314"/>
      <c r="AE200" s="311">
        <f>IF(G200="",0,IF(K200="",0,IF(SUMIF(G191:G202,G200,O191:O202)=0,0,IF(OR(L200="",K200="obligatoire"),AF200/SUMIF(G191:G202,G200,O191:O202),AF200/(SUMIF(G191:G202,G200,O191:O202)/L200)))))</f>
        <v>0</v>
      </c>
      <c r="AF200" s="315">
        <f t="shared" si="63"/>
        <v>0</v>
      </c>
    </row>
    <row r="201" spans="1:32" s="313" customFormat="1" hidden="1">
      <c r="A201" s="565"/>
      <c r="B201" s="566"/>
      <c r="C201" s="554"/>
      <c r="D201" s="555"/>
      <c r="E201" s="494"/>
      <c r="F201" s="494"/>
      <c r="G201" s="326"/>
      <c r="H201" s="327"/>
      <c r="I201" s="328"/>
      <c r="J201" s="329"/>
      <c r="K201" s="300"/>
      <c r="L201" s="330"/>
      <c r="M201" s="331"/>
      <c r="N201" s="332"/>
      <c r="O201" s="333"/>
      <c r="P201" s="334"/>
      <c r="Q201" s="335"/>
      <c r="R201" s="570"/>
      <c r="S201" s="568"/>
      <c r="T201" s="571"/>
      <c r="U201" s="305">
        <f>IF(OR(P201="",M201=Paramétrage!$C$10,M201=Paramétrage!$C$13,M201=Paramétrage!$C$17,M201=Paramétrage!$C$20,M201=Paramétrage!$C$24,M201=Paramétrage!$C$27,AND(M201&lt;&gt;Paramétrage!$C$9,Q201="Mut+ext")),0,ROUNDUP(O201/P201,0))</f>
        <v>0</v>
      </c>
      <c r="V201" s="306">
        <f>IF(OR(M201="",Q201="Mut+ext"),0,IF(VLOOKUP(M201,Paramétrage!$C$6:$E$29,2,0)=0,0,IF(P201="","saisir capacité",N201*U201*VLOOKUP(M201,Paramétrage!$C$6:$E$29,2,0))))</f>
        <v>0</v>
      </c>
      <c r="W201" s="307"/>
      <c r="X201" s="308">
        <f t="shared" si="62"/>
        <v>0</v>
      </c>
      <c r="Y201" s="309">
        <f>IF(OR(M201="",Q201="Mut+ext"),0,IF(ISERROR(W201+V201*VLOOKUP(M201,Paramétrage!$C$6:$E$29,3,0))=TRUE,X201,W201+V201*VLOOKUP(M201,Paramétrage!$C$6:$E$29,3,0)))</f>
        <v>0</v>
      </c>
      <c r="Z201" s="567"/>
      <c r="AA201" s="568"/>
      <c r="AB201" s="569"/>
      <c r="AC201" s="304"/>
      <c r="AD201" s="314"/>
      <c r="AE201" s="311">
        <f>IF(G201="",0,IF(K201="",0,IF(SUMIF(G191:G202,G201,O191:O202)=0,0,IF(OR(L201="",K201="obligatoire"),AF201/SUMIF(G191:G202,G201,O191:O202),AF201/(SUMIF(G191:G202,G201,O191:O202)/L201)))))</f>
        <v>0</v>
      </c>
      <c r="AF201" s="315">
        <f t="shared" si="63"/>
        <v>0</v>
      </c>
    </row>
    <row r="202" spans="1:32" s="313" customFormat="1" hidden="1">
      <c r="A202" s="565"/>
      <c r="B202" s="566"/>
      <c r="C202" s="554"/>
      <c r="D202" s="555"/>
      <c r="E202" s="494"/>
      <c r="F202" s="494"/>
      <c r="G202" s="326"/>
      <c r="H202" s="327"/>
      <c r="I202" s="328"/>
      <c r="J202" s="329"/>
      <c r="K202" s="300"/>
      <c r="L202" s="330"/>
      <c r="M202" s="331"/>
      <c r="N202" s="336"/>
      <c r="O202" s="333"/>
      <c r="P202" s="334"/>
      <c r="Q202" s="335"/>
      <c r="R202" s="570"/>
      <c r="S202" s="568"/>
      <c r="T202" s="571"/>
      <c r="U202" s="305">
        <f>IF(OR(P202="",M202=Paramétrage!$C$10,M202=Paramétrage!$C$13,M202=Paramétrage!$C$17,M202=Paramétrage!$C$20,M202=Paramétrage!$C$24,M202=Paramétrage!$C$27,AND(M202&lt;&gt;Paramétrage!$C$9,Q202="Mut+ext")),0,ROUNDUP(O202/P202,0))</f>
        <v>0</v>
      </c>
      <c r="V202" s="306">
        <f>IF(OR(M202="",Q202="Mut+ext"),0,IF(VLOOKUP(M202,Paramétrage!$C$6:$E$29,2,0)=0,0,IF(P202="","saisir capacité",N202*U202*VLOOKUP(M202,Paramétrage!$C$6:$E$29,2,0))))</f>
        <v>0</v>
      </c>
      <c r="W202" s="307"/>
      <c r="X202" s="308">
        <f t="shared" si="62"/>
        <v>0</v>
      </c>
      <c r="Y202" s="309">
        <f>IF(OR(M202="",Q202="Mut+ext"),0,IF(ISERROR(W202+V202*VLOOKUP(M202,Paramétrage!$C$6:$E$29,3,0))=TRUE,X202,W202+V202*VLOOKUP(M202,Paramétrage!$C$6:$E$29,3,0)))</f>
        <v>0</v>
      </c>
      <c r="Z202" s="567"/>
      <c r="AA202" s="568"/>
      <c r="AB202" s="569"/>
      <c r="AC202" s="304"/>
      <c r="AD202" s="314"/>
      <c r="AE202" s="311">
        <f>IF(G202="",0,IF(K202="",0,IF(SUMIF(G191:G202,G202,O191:O202)=0,0,IF(OR(L202="",K202="obligatoire"),AF202/SUMIF(G191:G202,G202,O191:O202),AF202/(SUMIF(G191:G202,G202,O191:O202)/L202)))))</f>
        <v>0</v>
      </c>
      <c r="AF202" s="315">
        <f t="shared" si="63"/>
        <v>0</v>
      </c>
    </row>
    <row r="203" spans="1:32" s="313" customFormat="1" hidden="1">
      <c r="A203" s="565"/>
      <c r="B203" s="566"/>
      <c r="C203" s="554"/>
      <c r="D203" s="555"/>
      <c r="E203" s="494"/>
      <c r="F203" s="494"/>
      <c r="G203" s="326"/>
      <c r="H203" s="327"/>
      <c r="I203" s="328"/>
      <c r="J203" s="329"/>
      <c r="K203" s="300"/>
      <c r="L203" s="330"/>
      <c r="M203" s="331"/>
      <c r="N203" s="332"/>
      <c r="O203" s="333"/>
      <c r="P203" s="334"/>
      <c r="Q203" s="335"/>
      <c r="R203" s="570"/>
      <c r="S203" s="568"/>
      <c r="T203" s="571"/>
      <c r="U203" s="305">
        <f>IF(OR(P203="",M203=Paramétrage!$C$10,M203=Paramétrage!$C$13,M203=Paramétrage!$C$17,M203=Paramétrage!$C$20,M203=Paramétrage!$C$24,M203=Paramétrage!$C$27,AND(M203&lt;&gt;Paramétrage!$C$9,Q203="Mut+ext")),0,ROUNDUP(O203/P203,0))</f>
        <v>0</v>
      </c>
      <c r="V203" s="306">
        <f>IF(OR(M203="",Q203="Mut+ext"),0,IF(VLOOKUP(M203,Paramétrage!$C$6:$E$29,2,0)=0,0,IF(P203="","saisir capacité",N203*U203*VLOOKUP(M203,Paramétrage!$C$6:$E$29,2,0))))</f>
        <v>0</v>
      </c>
      <c r="W203" s="307"/>
      <c r="X203" s="308">
        <f t="shared" si="60"/>
        <v>0</v>
      </c>
      <c r="Y203" s="309">
        <f>IF(OR(M203="",Q203="Mut+ext"),0,IF(ISERROR(W203+V203*VLOOKUP(M203,Paramétrage!$C$6:$E$29,3,0))=TRUE,X203,W203+V203*VLOOKUP(M203,Paramétrage!$C$6:$E$29,3,0)))</f>
        <v>0</v>
      </c>
      <c r="Z203" s="567"/>
      <c r="AA203" s="568"/>
      <c r="AB203" s="569"/>
      <c r="AC203" s="304"/>
      <c r="AD203" s="314"/>
      <c r="AE203" s="311">
        <f>IF(G203="",0,IF(K203="",0,IF(SUMIF(G195:G206,G203,O195:O206)=0,0,IF(OR(L203="",K203="obligatoire"),AF203/SUMIF(G195:G206,G203,O195:O206),AF203/(SUMIF(G195:G206,G203,O195:O206)/L203)))))</f>
        <v>0</v>
      </c>
      <c r="AF203" s="315">
        <f t="shared" si="61"/>
        <v>0</v>
      </c>
    </row>
    <row r="204" spans="1:32" s="313" customFormat="1" hidden="1">
      <c r="A204" s="565"/>
      <c r="B204" s="566"/>
      <c r="C204" s="554"/>
      <c r="D204" s="555"/>
      <c r="E204" s="494"/>
      <c r="F204" s="494"/>
      <c r="G204" s="326"/>
      <c r="H204" s="327"/>
      <c r="I204" s="328"/>
      <c r="J204" s="329"/>
      <c r="K204" s="300"/>
      <c r="L204" s="330"/>
      <c r="M204" s="331"/>
      <c r="N204" s="332"/>
      <c r="O204" s="333"/>
      <c r="P204" s="334"/>
      <c r="Q204" s="335"/>
      <c r="R204" s="570"/>
      <c r="S204" s="568"/>
      <c r="T204" s="571"/>
      <c r="U204" s="305">
        <f>IF(OR(P204="",M204=Paramétrage!$C$10,M204=Paramétrage!$C$13,M204=Paramétrage!$C$17,M204=Paramétrage!$C$20,M204=Paramétrage!$C$24,M204=Paramétrage!$C$27,AND(M204&lt;&gt;Paramétrage!$C$9,Q204="Mut+ext")),0,ROUNDUP(O204/P204,0))</f>
        <v>0</v>
      </c>
      <c r="V204" s="306">
        <f>IF(OR(M204="",Q204="Mut+ext"),0,IF(VLOOKUP(M204,Paramétrage!$C$6:$E$29,2,0)=0,0,IF(P204="","saisir capacité",N204*U204*VLOOKUP(M204,Paramétrage!$C$6:$E$29,2,0))))</f>
        <v>0</v>
      </c>
      <c r="W204" s="307"/>
      <c r="X204" s="308">
        <f t="shared" si="60"/>
        <v>0</v>
      </c>
      <c r="Y204" s="309">
        <f>IF(OR(M204="",Q204="Mut+ext"),0,IF(ISERROR(W204+V204*VLOOKUP(M204,Paramétrage!$C$6:$E$29,3,0))=TRUE,X204,W204+V204*VLOOKUP(M204,Paramétrage!$C$6:$E$29,3,0)))</f>
        <v>0</v>
      </c>
      <c r="Z204" s="567"/>
      <c r="AA204" s="568"/>
      <c r="AB204" s="569"/>
      <c r="AC204" s="304"/>
      <c r="AD204" s="314"/>
      <c r="AE204" s="311">
        <f>IF(G204="",0,IF(K204="",0,IF(SUMIF(G195:G206,G204,O195:O206)=0,0,IF(OR(L204="",K204="obligatoire"),AF204/SUMIF(G195:G206,G204,O195:O206),AF204/(SUMIF(G195:G206,G204,O195:O206)/L204)))))</f>
        <v>0</v>
      </c>
      <c r="AF204" s="315">
        <f t="shared" si="61"/>
        <v>0</v>
      </c>
    </row>
    <row r="205" spans="1:32" s="313" customFormat="1" hidden="1">
      <c r="A205" s="565"/>
      <c r="B205" s="566"/>
      <c r="C205" s="554"/>
      <c r="D205" s="555"/>
      <c r="E205" s="494"/>
      <c r="F205" s="494"/>
      <c r="G205" s="326"/>
      <c r="H205" s="327"/>
      <c r="I205" s="328"/>
      <c r="J205" s="329"/>
      <c r="K205" s="300"/>
      <c r="L205" s="330"/>
      <c r="M205" s="331"/>
      <c r="N205" s="332"/>
      <c r="O205" s="333"/>
      <c r="P205" s="334"/>
      <c r="Q205" s="335"/>
      <c r="R205" s="570"/>
      <c r="S205" s="568"/>
      <c r="T205" s="571"/>
      <c r="U205" s="305">
        <f>IF(OR(P205="",M205=Paramétrage!$C$10,M205=Paramétrage!$C$13,M205=Paramétrage!$C$17,M205=Paramétrage!$C$20,M205=Paramétrage!$C$24,M205=Paramétrage!$C$27,AND(M205&lt;&gt;Paramétrage!$C$9,Q205="Mut+ext")),0,ROUNDUP(O205/P205,0))</f>
        <v>0</v>
      </c>
      <c r="V205" s="306">
        <f>IF(OR(M205="",Q205="Mut+ext"),0,IF(VLOOKUP(M205,Paramétrage!$C$6:$E$29,2,0)=0,0,IF(P205="","saisir capacité",N205*U205*VLOOKUP(M205,Paramétrage!$C$6:$E$29,2,0))))</f>
        <v>0</v>
      </c>
      <c r="W205" s="307"/>
      <c r="X205" s="308">
        <f t="shared" si="60"/>
        <v>0</v>
      </c>
      <c r="Y205" s="309">
        <f>IF(OR(M205="",Q205="Mut+ext"),0,IF(ISERROR(W205+V205*VLOOKUP(M205,Paramétrage!$C$6:$E$29,3,0))=TRUE,X205,W205+V205*VLOOKUP(M205,Paramétrage!$C$6:$E$29,3,0)))</f>
        <v>0</v>
      </c>
      <c r="Z205" s="567"/>
      <c r="AA205" s="568"/>
      <c r="AB205" s="569"/>
      <c r="AC205" s="304"/>
      <c r="AD205" s="314"/>
      <c r="AE205" s="311">
        <f>IF(G205="",0,IF(K205="",0,IF(SUMIF(G195:G206,G205,O195:O206)=0,0,IF(OR(L205="",K205="obligatoire"),AF205/SUMIF(G195:G206,G205,O195:O206),AF205/(SUMIF(G195:G206,G205,O195:O206)/L205)))))</f>
        <v>0</v>
      </c>
      <c r="AF205" s="315">
        <f t="shared" si="61"/>
        <v>0</v>
      </c>
    </row>
    <row r="206" spans="1:32" s="313" customFormat="1" hidden="1">
      <c r="A206" s="565"/>
      <c r="B206" s="566"/>
      <c r="C206" s="556"/>
      <c r="D206" s="557"/>
      <c r="E206" s="495"/>
      <c r="F206" s="495"/>
      <c r="G206" s="326"/>
      <c r="H206" s="327"/>
      <c r="I206" s="328"/>
      <c r="J206" s="329"/>
      <c r="K206" s="300"/>
      <c r="L206" s="330"/>
      <c r="M206" s="331"/>
      <c r="N206" s="336"/>
      <c r="O206" s="333"/>
      <c r="P206" s="334"/>
      <c r="Q206" s="335"/>
      <c r="R206" s="570"/>
      <c r="S206" s="568"/>
      <c r="T206" s="571"/>
      <c r="U206" s="305">
        <f>IF(OR(P206="",M206=Paramétrage!$C$10,M206=Paramétrage!$C$13,M206=Paramétrage!$C$17,M206=Paramétrage!$C$20,M206=Paramétrage!$C$24,M206=Paramétrage!$C$27,AND(M206&lt;&gt;Paramétrage!$C$9,Q206="Mut+ext")),0,ROUNDUP(O206/P206,0))</f>
        <v>0</v>
      </c>
      <c r="V206" s="306">
        <f>IF(OR(M206="",Q206="Mut+ext"),0,IF(VLOOKUP(M206,Paramétrage!$C$6:$E$29,2,0)=0,0,IF(P206="","saisir capacité",N206*U206*VLOOKUP(M206,Paramétrage!$C$6:$E$29,2,0))))</f>
        <v>0</v>
      </c>
      <c r="W206" s="307"/>
      <c r="X206" s="308">
        <f t="shared" si="60"/>
        <v>0</v>
      </c>
      <c r="Y206" s="309">
        <f>IF(OR(M206="",Q206="Mut+ext"),0,IF(ISERROR(W206+V206*VLOOKUP(M206,Paramétrage!$C$6:$E$29,3,0))=TRUE,X206,W206+V206*VLOOKUP(M206,Paramétrage!$C$6:$E$29,3,0)))</f>
        <v>0</v>
      </c>
      <c r="Z206" s="567"/>
      <c r="AA206" s="568"/>
      <c r="AB206" s="569"/>
      <c r="AC206" s="304"/>
      <c r="AD206" s="314"/>
      <c r="AE206" s="311">
        <f>IF(G206="",0,IF(K206="",0,IF(SUMIF(G195:G206,G206,O195:O206)=0,0,IF(OR(L206="",K206="obligatoire"),AF206/SUMIF(G195:G206,G206,O195:O206),AF206/(SUMIF(G195:G206,G206,O195:O206)/L206)))))</f>
        <v>0</v>
      </c>
      <c r="AF206" s="315">
        <f t="shared" si="61"/>
        <v>0</v>
      </c>
    </row>
    <row r="207" spans="1:32" s="313" customFormat="1" hidden="1">
      <c r="A207" s="565"/>
      <c r="B207" s="566"/>
      <c r="C207" s="338"/>
      <c r="D207" s="339"/>
      <c r="E207" s="294"/>
      <c r="F207" s="339"/>
      <c r="G207" s="339"/>
      <c r="H207" s="340"/>
      <c r="I207" s="341"/>
      <c r="J207" s="342"/>
      <c r="K207" s="343"/>
      <c r="L207" s="344"/>
      <c r="M207" s="345"/>
      <c r="N207" s="346">
        <f>AE207</f>
        <v>0</v>
      </c>
      <c r="O207" s="347"/>
      <c r="P207" s="347"/>
      <c r="Q207" s="348"/>
      <c r="R207" s="349"/>
      <c r="S207" s="349"/>
      <c r="T207" s="350"/>
      <c r="U207" s="351"/>
      <c r="V207" s="306">
        <f>SUM(V195:V206)</f>
        <v>0</v>
      </c>
      <c r="W207" s="345">
        <f>SUM(W195:W206)</f>
        <v>0</v>
      </c>
      <c r="X207" s="308">
        <f>SUM(X195:X206)</f>
        <v>0</v>
      </c>
      <c r="Y207" s="352">
        <f>SUM(Y195:Y206)</f>
        <v>0</v>
      </c>
      <c r="Z207" s="353"/>
      <c r="AA207" s="354"/>
      <c r="AB207" s="355"/>
      <c r="AC207" s="356"/>
      <c r="AD207" s="357"/>
      <c r="AE207" s="358">
        <f>SUM(AE195:AE206)</f>
        <v>0</v>
      </c>
      <c r="AF207" s="359">
        <f>SUM(AF195:AF206)</f>
        <v>0</v>
      </c>
    </row>
    <row r="208" spans="1:32" s="313" customFormat="1" ht="15.6" hidden="1" customHeight="1">
      <c r="A208" s="565"/>
      <c r="B208" s="525" t="s">
        <v>155</v>
      </c>
      <c r="C208" s="552"/>
      <c r="D208" s="553"/>
      <c r="E208" s="494"/>
      <c r="F208" s="494"/>
      <c r="G208" s="295"/>
      <c r="H208" s="360"/>
      <c r="I208" s="328"/>
      <c r="J208" s="329"/>
      <c r="K208" s="300"/>
      <c r="L208" s="330"/>
      <c r="M208" s="331"/>
      <c r="N208" s="332"/>
      <c r="O208" s="333"/>
      <c r="P208" s="334"/>
      <c r="Q208" s="361"/>
      <c r="R208" s="570"/>
      <c r="S208" s="568"/>
      <c r="T208" s="571"/>
      <c r="U208" s="305">
        <f>IF(OR(P208="",M208=Paramétrage!$C$10,M208=Paramétrage!$C$13,M208=Paramétrage!$C$17,M208=Paramétrage!$C$20,M208=Paramétrage!$C$24,M208=Paramétrage!$C$27,AND(M208&lt;&gt;Paramétrage!$C$9,Q208="Mut+ext")),0,ROUNDUP(O208/P208,0))</f>
        <v>0</v>
      </c>
      <c r="V208" s="306">
        <f>IF(OR(M208="",Q208="Mut+ext"),0,IF(VLOOKUP(M208,Paramétrage!$C$6:$E$29,2,0)=0,0,IF(P208="","saisir capacité",N208*U208*VLOOKUP(M208,Paramétrage!$C$6:$E$29,2,0))))</f>
        <v>0</v>
      </c>
      <c r="W208" s="307"/>
      <c r="X208" s="308">
        <f t="shared" ref="X208:X219" si="64">IF(OR(M208="",Q208="Mut+ext"),0,IF(ISERROR(V208+W208)=TRUE,V208,V208+W208))</f>
        <v>0</v>
      </c>
      <c r="Y208" s="309">
        <f>IF(OR(M208="",Q208="Mut+ext"),0,IF(ISERROR(W208+V208*VLOOKUP(M208,Paramétrage!$C$6:$E$29,3,0))=TRUE,X208,W208+V208*VLOOKUP(M208,Paramétrage!$C$6:$E$29,3,0)))</f>
        <v>0</v>
      </c>
      <c r="Z208" s="567"/>
      <c r="AA208" s="568"/>
      <c r="AB208" s="569"/>
      <c r="AC208" s="304"/>
      <c r="AD208" s="310"/>
      <c r="AE208" s="311">
        <f>IF(G208="",0,IF(K208="",0,IF(SUMIF(G208:G219,G208,O208:O219)=0,0,IF(OR(L208="",K208="obligatoire"),AF208/SUMIF(G208:G219,G208,O208:O219),AF208/(SUMIF(G208:G219,G208,O208:O219)/L208)))))</f>
        <v>0</v>
      </c>
      <c r="AF208" s="312">
        <f>N208*O208</f>
        <v>0</v>
      </c>
    </row>
    <row r="209" spans="1:32" s="313" customFormat="1" hidden="1">
      <c r="A209" s="565"/>
      <c r="B209" s="525"/>
      <c r="C209" s="554"/>
      <c r="D209" s="555"/>
      <c r="E209" s="494"/>
      <c r="F209" s="494"/>
      <c r="G209" s="326"/>
      <c r="H209" s="362"/>
      <c r="I209" s="328"/>
      <c r="J209" s="329"/>
      <c r="K209" s="300"/>
      <c r="L209" s="330"/>
      <c r="M209" s="331"/>
      <c r="N209" s="332"/>
      <c r="O209" s="333"/>
      <c r="P209" s="334"/>
      <c r="Q209" s="335"/>
      <c r="R209" s="570"/>
      <c r="S209" s="568"/>
      <c r="T209" s="571"/>
      <c r="U209" s="305">
        <f>IF(OR(P209="",M209=Paramétrage!$C$10,M209=Paramétrage!$C$13,M209=Paramétrage!$C$17,M209=Paramétrage!$C$20,M209=Paramétrage!$C$24,M209=Paramétrage!$C$27,AND(M209&lt;&gt;Paramétrage!$C$9,Q209="Mut+ext")),0,ROUNDUP(O209/P209,0))</f>
        <v>0</v>
      </c>
      <c r="V209" s="306">
        <f>IF(OR(M209="",Q209="Mut+ext"),0,IF(VLOOKUP(M209,Paramétrage!$C$6:$E$29,2,0)=0,0,IF(P209="","saisir capacité",N209*U209*VLOOKUP(M209,Paramétrage!$C$6:$E$29,2,0))))</f>
        <v>0</v>
      </c>
      <c r="W209" s="307"/>
      <c r="X209" s="308">
        <f t="shared" si="64"/>
        <v>0</v>
      </c>
      <c r="Y209" s="309">
        <f>IF(OR(M209="",Q209="Mut+ext"),0,IF(ISERROR(W209+V209*VLOOKUP(M209,Paramétrage!$C$6:$E$29,3,0))=TRUE,X209,W209+V209*VLOOKUP(M209,Paramétrage!$C$6:$E$29,3,0)))</f>
        <v>0</v>
      </c>
      <c r="Z209" s="567"/>
      <c r="AA209" s="568"/>
      <c r="AB209" s="569"/>
      <c r="AC209" s="304"/>
      <c r="AD209" s="314"/>
      <c r="AE209" s="311">
        <f>IF(G209="",0,IF(K209="",0,IF(SUMIF(G208:G219,G209,O208:O219)=0,0,IF(OR(L209="",K209="obligatoire"),AF209/SUMIF(G208:G219,G209,O208:O219),AF209/(SUMIF(G208:G219,G209,O208:O219)/L209)))))</f>
        <v>0</v>
      </c>
      <c r="AF209" s="312">
        <f t="shared" ref="AF209:AF219" si="65">N209*O209</f>
        <v>0</v>
      </c>
    </row>
    <row r="210" spans="1:32" s="313" customFormat="1" hidden="1">
      <c r="A210" s="565"/>
      <c r="B210" s="525"/>
      <c r="C210" s="554"/>
      <c r="D210" s="555"/>
      <c r="E210" s="494"/>
      <c r="F210" s="494"/>
      <c r="G210" s="326"/>
      <c r="H210" s="362"/>
      <c r="I210" s="328"/>
      <c r="J210" s="329"/>
      <c r="K210" s="300"/>
      <c r="L210" s="330"/>
      <c r="M210" s="331"/>
      <c r="N210" s="332"/>
      <c r="O210" s="333"/>
      <c r="P210" s="334"/>
      <c r="Q210" s="335"/>
      <c r="R210" s="570"/>
      <c r="S210" s="568"/>
      <c r="T210" s="571"/>
      <c r="U210" s="305">
        <f>IF(OR(P210="",M210=Paramétrage!$C$10,M210=Paramétrage!$C$13,M210=Paramétrage!$C$17,M210=Paramétrage!$C$20,M210=Paramétrage!$C$24,M210=Paramétrage!$C$27,AND(M210&lt;&gt;Paramétrage!$C$9,Q210="Mut+ext")),0,ROUNDUP(O210/P210,0))</f>
        <v>0</v>
      </c>
      <c r="V210" s="306">
        <f>IF(OR(M210="",Q210="Mut+ext"),0,IF(VLOOKUP(M210,Paramétrage!$C$6:$E$29,2,0)=0,0,IF(P210="","saisir capacité",N210*U210*VLOOKUP(M210,Paramétrage!$C$6:$E$29,2,0))))</f>
        <v>0</v>
      </c>
      <c r="W210" s="307"/>
      <c r="X210" s="308">
        <f t="shared" si="64"/>
        <v>0</v>
      </c>
      <c r="Y210" s="309">
        <f>IF(OR(M210="",Q210="Mut+ext"),0,IF(ISERROR(W210+V210*VLOOKUP(M210,Paramétrage!$C$6:$E$29,3,0))=TRUE,X210,W210+V210*VLOOKUP(M210,Paramétrage!$C$6:$E$29,3,0)))</f>
        <v>0</v>
      </c>
      <c r="Z210" s="567"/>
      <c r="AA210" s="568"/>
      <c r="AB210" s="569"/>
      <c r="AC210" s="304"/>
      <c r="AD210" s="314"/>
      <c r="AE210" s="311">
        <f>IF(G210="",0,IF(K210="",0,IF(SUMIF(G208:G219,G210,O208:O219)=0,0,IF(OR(L210="",K210="obligatoire"),AF210/SUMIF(G208:G219,G210,O208:O219),AF210/(SUMIF(G208:G219,G210,O208:O219)/L210)))))</f>
        <v>0</v>
      </c>
      <c r="AF210" s="312">
        <f t="shared" si="65"/>
        <v>0</v>
      </c>
    </row>
    <row r="211" spans="1:32" s="313" customFormat="1" hidden="1">
      <c r="A211" s="565"/>
      <c r="B211" s="525"/>
      <c r="C211" s="554"/>
      <c r="D211" s="555"/>
      <c r="E211" s="494"/>
      <c r="F211" s="494"/>
      <c r="G211" s="326"/>
      <c r="H211" s="362"/>
      <c r="I211" s="328"/>
      <c r="J211" s="329"/>
      <c r="K211" s="300"/>
      <c r="L211" s="330"/>
      <c r="M211" s="331"/>
      <c r="N211" s="332"/>
      <c r="O211" s="333"/>
      <c r="P211" s="334"/>
      <c r="Q211" s="335"/>
      <c r="R211" s="570"/>
      <c r="S211" s="568"/>
      <c r="T211" s="571"/>
      <c r="U211" s="305">
        <f>IF(OR(P211="",M211=Paramétrage!$C$10,M211=Paramétrage!$C$13,M211=Paramétrage!$C$17,M211=Paramétrage!$C$20,M211=Paramétrage!$C$24,M211=Paramétrage!$C$27,AND(M211&lt;&gt;Paramétrage!$C$9,Q211="Mut+ext")),0,ROUNDUP(O211/P211,0))</f>
        <v>0</v>
      </c>
      <c r="V211" s="306">
        <f>IF(OR(M211="",Q211="Mut+ext"),0,IF(VLOOKUP(M211,Paramétrage!$C$6:$E$29,2,0)=0,0,IF(P211="","saisir capacité",N211*U211*VLOOKUP(M211,Paramétrage!$C$6:$E$29,2,0))))</f>
        <v>0</v>
      </c>
      <c r="W211" s="307"/>
      <c r="X211" s="308">
        <f t="shared" si="64"/>
        <v>0</v>
      </c>
      <c r="Y211" s="309">
        <f>IF(OR(M211="",Q211="Mut+ext"),0,IF(ISERROR(W211+V211*VLOOKUP(M211,Paramétrage!$C$6:$E$29,3,0))=TRUE,X211,W211+V211*VLOOKUP(M211,Paramétrage!$C$6:$E$29,3,0)))</f>
        <v>0</v>
      </c>
      <c r="Z211" s="567"/>
      <c r="AA211" s="568"/>
      <c r="AB211" s="569"/>
      <c r="AC211" s="304"/>
      <c r="AD211" s="314"/>
      <c r="AE211" s="311">
        <f>IF(G211="",0,IF(K211="",0,IF(SUMIF(G208:G219,G211,O208:O219)=0,0,IF(OR(L211="",K211="obligatoire"),AF211/SUMIF(G208:G219,G211,O208:O219),AF211/(SUMIF(G208:G219,G211,O208:O219)/L211)))))</f>
        <v>0</v>
      </c>
      <c r="AF211" s="312">
        <f t="shared" si="65"/>
        <v>0</v>
      </c>
    </row>
    <row r="212" spans="1:32" s="313" customFormat="1" hidden="1">
      <c r="A212" s="565"/>
      <c r="B212" s="525"/>
      <c r="C212" s="554"/>
      <c r="D212" s="555"/>
      <c r="E212" s="494"/>
      <c r="F212" s="494"/>
      <c r="G212" s="326"/>
      <c r="H212" s="327"/>
      <c r="I212" s="328"/>
      <c r="J212" s="329"/>
      <c r="K212" s="300"/>
      <c r="L212" s="330"/>
      <c r="M212" s="331"/>
      <c r="N212" s="332"/>
      <c r="O212" s="333"/>
      <c r="P212" s="334"/>
      <c r="Q212" s="335"/>
      <c r="R212" s="570"/>
      <c r="S212" s="568"/>
      <c r="T212" s="571"/>
      <c r="U212" s="305">
        <f>IF(OR(P212="",M212=Paramétrage!$C$10,M212=Paramétrage!$C$13,M212=Paramétrage!$C$17,M212=Paramétrage!$C$20,M212=Paramétrage!$C$24,M212=Paramétrage!$C$27,AND(M212&lt;&gt;Paramétrage!$C$9,Q212="Mut+ext")),0,ROUNDUP(O212/P212,0))</f>
        <v>0</v>
      </c>
      <c r="V212" s="306">
        <f>IF(OR(M212="",Q212="Mut+ext"),0,IF(VLOOKUP(M212,Paramétrage!$C$6:$E$29,2,0)=0,0,IF(P212="","saisir capacité",N212*U212*VLOOKUP(M212,Paramétrage!$C$6:$E$29,2,0))))</f>
        <v>0</v>
      </c>
      <c r="W212" s="307"/>
      <c r="X212" s="308">
        <f t="shared" ref="X212:X215" si="66">IF(OR(M212="",Q212="Mut+ext"),0,IF(ISERROR(V212+W212)=TRUE,V212,V212+W212))</f>
        <v>0</v>
      </c>
      <c r="Y212" s="309">
        <f>IF(OR(M212="",Q212="Mut+ext"),0,IF(ISERROR(W212+V212*VLOOKUP(M212,Paramétrage!$C$6:$E$29,3,0))=TRUE,X212,W212+V212*VLOOKUP(M212,Paramétrage!$C$6:$E$29,3,0)))</f>
        <v>0</v>
      </c>
      <c r="Z212" s="567"/>
      <c r="AA212" s="568"/>
      <c r="AB212" s="569"/>
      <c r="AC212" s="304"/>
      <c r="AD212" s="314"/>
      <c r="AE212" s="311">
        <f>IF(G212="",0,IF(K212="",0,IF(SUMIF(G204:G215,G212,O204:O215)=0,0,IF(OR(L212="",K212="obligatoire"),AF212/SUMIF(G204:G215,G212,O204:O215),AF212/(SUMIF(G204:G215,G212,O204:O215)/L212)))))</f>
        <v>0</v>
      </c>
      <c r="AF212" s="312">
        <f t="shared" ref="AF212:AF215" si="67">N212*O212</f>
        <v>0</v>
      </c>
    </row>
    <row r="213" spans="1:32" s="313" customFormat="1" hidden="1">
      <c r="A213" s="565"/>
      <c r="B213" s="525"/>
      <c r="C213" s="554"/>
      <c r="D213" s="555"/>
      <c r="E213" s="494"/>
      <c r="F213" s="494"/>
      <c r="G213" s="326"/>
      <c r="H213" s="327"/>
      <c r="I213" s="328"/>
      <c r="J213" s="329"/>
      <c r="K213" s="300"/>
      <c r="L213" s="330"/>
      <c r="M213" s="331"/>
      <c r="N213" s="332"/>
      <c r="O213" s="333"/>
      <c r="P213" s="334"/>
      <c r="Q213" s="335"/>
      <c r="R213" s="570"/>
      <c r="S213" s="568"/>
      <c r="T213" s="571"/>
      <c r="U213" s="305">
        <f>IF(OR(P213="",M213=Paramétrage!$C$10,M213=Paramétrage!$C$13,M213=Paramétrage!$C$17,M213=Paramétrage!$C$20,M213=Paramétrage!$C$24,M213=Paramétrage!$C$27,AND(M213&lt;&gt;Paramétrage!$C$9,Q213="Mut+ext")),0,ROUNDUP(O213/P213,0))</f>
        <v>0</v>
      </c>
      <c r="V213" s="306">
        <f>IF(OR(M213="",Q213="Mut+ext"),0,IF(VLOOKUP(M213,Paramétrage!$C$6:$E$29,2,0)=0,0,IF(P213="","saisir capacité",N213*U213*VLOOKUP(M213,Paramétrage!$C$6:$E$29,2,0))))</f>
        <v>0</v>
      </c>
      <c r="W213" s="307"/>
      <c r="X213" s="308">
        <f t="shared" si="66"/>
        <v>0</v>
      </c>
      <c r="Y213" s="309">
        <f>IF(OR(M213="",Q213="Mut+ext"),0,IF(ISERROR(W213+V213*VLOOKUP(M213,Paramétrage!$C$6:$E$29,3,0))=TRUE,X213,W213+V213*VLOOKUP(M213,Paramétrage!$C$6:$E$29,3,0)))</f>
        <v>0</v>
      </c>
      <c r="Z213" s="567"/>
      <c r="AA213" s="568"/>
      <c r="AB213" s="569"/>
      <c r="AC213" s="304"/>
      <c r="AD213" s="314"/>
      <c r="AE213" s="311">
        <f>IF(G213="",0,IF(K213="",0,IF(SUMIF(G204:G215,G213,O204:O215)=0,0,IF(OR(L213="",K213="obligatoire"),AF213/SUMIF(G204:G215,G213,O204:O215),AF213/(SUMIF(G204:G215,G213,O204:O215)/L213)))))</f>
        <v>0</v>
      </c>
      <c r="AF213" s="312">
        <f t="shared" si="67"/>
        <v>0</v>
      </c>
    </row>
    <row r="214" spans="1:32" s="313" customFormat="1" hidden="1">
      <c r="A214" s="565"/>
      <c r="B214" s="525"/>
      <c r="C214" s="554"/>
      <c r="D214" s="555"/>
      <c r="E214" s="494"/>
      <c r="F214" s="494"/>
      <c r="G214" s="326"/>
      <c r="H214" s="327"/>
      <c r="I214" s="328"/>
      <c r="J214" s="329"/>
      <c r="K214" s="300"/>
      <c r="L214" s="330"/>
      <c r="M214" s="331"/>
      <c r="N214" s="332"/>
      <c r="O214" s="333"/>
      <c r="P214" s="334"/>
      <c r="Q214" s="335"/>
      <c r="R214" s="570"/>
      <c r="S214" s="568"/>
      <c r="T214" s="571"/>
      <c r="U214" s="305">
        <f>IF(OR(P214="",M214=Paramétrage!$C$10,M214=Paramétrage!$C$13,M214=Paramétrage!$C$17,M214=Paramétrage!$C$20,M214=Paramétrage!$C$24,M214=Paramétrage!$C$27,AND(M214&lt;&gt;Paramétrage!$C$9,Q214="Mut+ext")),0,ROUNDUP(O214/P214,0))</f>
        <v>0</v>
      </c>
      <c r="V214" s="306">
        <f>IF(OR(M214="",Q214="Mut+ext"),0,IF(VLOOKUP(M214,Paramétrage!$C$6:$E$29,2,0)=0,0,IF(P214="","saisir capacité",N214*U214*VLOOKUP(M214,Paramétrage!$C$6:$E$29,2,0))))</f>
        <v>0</v>
      </c>
      <c r="W214" s="307"/>
      <c r="X214" s="308">
        <f t="shared" si="66"/>
        <v>0</v>
      </c>
      <c r="Y214" s="309">
        <f>IF(OR(M214="",Q214="Mut+ext"),0,IF(ISERROR(W214+V214*VLOOKUP(M214,Paramétrage!$C$6:$E$29,3,0))=TRUE,X214,W214+V214*VLOOKUP(M214,Paramétrage!$C$6:$E$29,3,0)))</f>
        <v>0</v>
      </c>
      <c r="Z214" s="567"/>
      <c r="AA214" s="568"/>
      <c r="AB214" s="569"/>
      <c r="AC214" s="304"/>
      <c r="AD214" s="314"/>
      <c r="AE214" s="311">
        <f>IF(G214="",0,IF(K214="",0,IF(SUMIF(G204:G215,G214,O204:O215)=0,0,IF(OR(L214="",K214="obligatoire"),AF214/SUMIF(G204:G215,G214,O204:O215),AF214/(SUMIF(G204:G215,G214,O204:O215)/L214)))))</f>
        <v>0</v>
      </c>
      <c r="AF214" s="312">
        <f t="shared" si="67"/>
        <v>0</v>
      </c>
    </row>
    <row r="215" spans="1:32" s="313" customFormat="1" hidden="1">
      <c r="A215" s="565"/>
      <c r="B215" s="525"/>
      <c r="C215" s="554"/>
      <c r="D215" s="555"/>
      <c r="E215" s="494"/>
      <c r="F215" s="494"/>
      <c r="G215" s="326"/>
      <c r="H215" s="327"/>
      <c r="I215" s="328"/>
      <c r="J215" s="329"/>
      <c r="K215" s="300"/>
      <c r="L215" s="330"/>
      <c r="M215" s="331"/>
      <c r="N215" s="336"/>
      <c r="O215" s="333"/>
      <c r="P215" s="334"/>
      <c r="Q215" s="335"/>
      <c r="R215" s="570"/>
      <c r="S215" s="568"/>
      <c r="T215" s="571"/>
      <c r="U215" s="305">
        <f>IF(OR(P215="",M215=Paramétrage!$C$10,M215=Paramétrage!$C$13,M215=Paramétrage!$C$17,M215=Paramétrage!$C$20,M215=Paramétrage!$C$24,M215=Paramétrage!$C$27,AND(M215&lt;&gt;Paramétrage!$C$9,Q215="Mut+ext")),0,ROUNDUP(O215/P215,0))</f>
        <v>0</v>
      </c>
      <c r="V215" s="306">
        <f>IF(OR(M215="",Q215="Mut+ext"),0,IF(VLOOKUP(M215,Paramétrage!$C$6:$E$29,2,0)=0,0,IF(P215="","saisir capacité",N215*U215*VLOOKUP(M215,Paramétrage!$C$6:$E$29,2,0))))</f>
        <v>0</v>
      </c>
      <c r="W215" s="307"/>
      <c r="X215" s="308">
        <f t="shared" si="66"/>
        <v>0</v>
      </c>
      <c r="Y215" s="309">
        <f>IF(OR(M215="",Q215="Mut+ext"),0,IF(ISERROR(W215+V215*VLOOKUP(M215,Paramétrage!$C$6:$E$29,3,0))=TRUE,X215,W215+V215*VLOOKUP(M215,Paramétrage!$C$6:$E$29,3,0)))</f>
        <v>0</v>
      </c>
      <c r="Z215" s="567"/>
      <c r="AA215" s="568"/>
      <c r="AB215" s="569"/>
      <c r="AC215" s="304"/>
      <c r="AD215" s="314"/>
      <c r="AE215" s="311">
        <f>IF(G215="",0,IF(K215="",0,IF(SUMIF(G204:G215,G215,O204:O215)=0,0,IF(OR(L215="",K215="obligatoire"),AF215/SUMIF(G204:G215,G215,O204:O215),AF215/(SUMIF(G204:G215,G215,O204:O215)/L215)))))</f>
        <v>0</v>
      </c>
      <c r="AF215" s="312">
        <f t="shared" si="67"/>
        <v>0</v>
      </c>
    </row>
    <row r="216" spans="1:32" s="313" customFormat="1" hidden="1">
      <c r="A216" s="565"/>
      <c r="B216" s="525"/>
      <c r="C216" s="554"/>
      <c r="D216" s="555"/>
      <c r="E216" s="494"/>
      <c r="F216" s="494"/>
      <c r="G216" s="326"/>
      <c r="H216" s="327"/>
      <c r="I216" s="328"/>
      <c r="J216" s="329"/>
      <c r="K216" s="300"/>
      <c r="L216" s="330"/>
      <c r="M216" s="331"/>
      <c r="N216" s="332"/>
      <c r="O216" s="333"/>
      <c r="P216" s="334"/>
      <c r="Q216" s="335"/>
      <c r="R216" s="570"/>
      <c r="S216" s="568"/>
      <c r="T216" s="571"/>
      <c r="U216" s="305">
        <f>IF(OR(P216="",M216=Paramétrage!$C$10,M216=Paramétrage!$C$13,M216=Paramétrage!$C$17,M216=Paramétrage!$C$20,M216=Paramétrage!$C$24,M216=Paramétrage!$C$27,AND(M216&lt;&gt;Paramétrage!$C$9,Q216="Mut+ext")),0,ROUNDUP(O216/P216,0))</f>
        <v>0</v>
      </c>
      <c r="V216" s="306">
        <f>IF(OR(M216="",Q216="Mut+ext"),0,IF(VLOOKUP(M216,Paramétrage!$C$6:$E$29,2,0)=0,0,IF(P216="","saisir capacité",N216*U216*VLOOKUP(M216,Paramétrage!$C$6:$E$29,2,0))))</f>
        <v>0</v>
      </c>
      <c r="W216" s="307"/>
      <c r="X216" s="308">
        <f t="shared" si="64"/>
        <v>0</v>
      </c>
      <c r="Y216" s="309">
        <f>IF(OR(M216="",Q216="Mut+ext"),0,IF(ISERROR(W216+V216*VLOOKUP(M216,Paramétrage!$C$6:$E$29,3,0))=TRUE,X216,W216+V216*VLOOKUP(M216,Paramétrage!$C$6:$E$29,3,0)))</f>
        <v>0</v>
      </c>
      <c r="Z216" s="567"/>
      <c r="AA216" s="568"/>
      <c r="AB216" s="569"/>
      <c r="AC216" s="304"/>
      <c r="AD216" s="314"/>
      <c r="AE216" s="311">
        <f>IF(G216="",0,IF(K216="",0,IF(SUMIF(G208:G219,G216,O208:O219)=0,0,IF(OR(L216="",K216="obligatoire"),AF216/SUMIF(G208:G219,G216,O208:O219),AF216/(SUMIF(G208:G219,G216,O208:O219)/L216)))))</f>
        <v>0</v>
      </c>
      <c r="AF216" s="312">
        <f t="shared" si="65"/>
        <v>0</v>
      </c>
    </row>
    <row r="217" spans="1:32" s="313" customFormat="1" hidden="1">
      <c r="A217" s="565"/>
      <c r="B217" s="525"/>
      <c r="C217" s="554"/>
      <c r="D217" s="555"/>
      <c r="E217" s="494"/>
      <c r="F217" s="494"/>
      <c r="G217" s="326"/>
      <c r="H217" s="327"/>
      <c r="I217" s="328"/>
      <c r="J217" s="329"/>
      <c r="K217" s="300"/>
      <c r="L217" s="330"/>
      <c r="M217" s="331"/>
      <c r="N217" s="332"/>
      <c r="O217" s="333"/>
      <c r="P217" s="334"/>
      <c r="Q217" s="335"/>
      <c r="R217" s="570"/>
      <c r="S217" s="568"/>
      <c r="T217" s="571"/>
      <c r="U217" s="305">
        <f>IF(OR(P217="",M217=Paramétrage!$C$10,M217=Paramétrage!$C$13,M217=Paramétrage!$C$17,M217=Paramétrage!$C$20,M217=Paramétrage!$C$24,M217=Paramétrage!$C$27,AND(M217&lt;&gt;Paramétrage!$C$9,Q217="Mut+ext")),0,ROUNDUP(O217/P217,0))</f>
        <v>0</v>
      </c>
      <c r="V217" s="306">
        <f>IF(OR(M217="",Q217="Mut+ext"),0,IF(VLOOKUP(M217,Paramétrage!$C$6:$E$29,2,0)=0,0,IF(P217="","saisir capacité",N217*U217*VLOOKUP(M217,Paramétrage!$C$6:$E$29,2,0))))</f>
        <v>0</v>
      </c>
      <c r="W217" s="307"/>
      <c r="X217" s="308">
        <f t="shared" si="64"/>
        <v>0</v>
      </c>
      <c r="Y217" s="309">
        <f>IF(OR(M217="",Q217="Mut+ext"),0,IF(ISERROR(W217+V217*VLOOKUP(M217,Paramétrage!$C$6:$E$29,3,0))=TRUE,X217,W217+V217*VLOOKUP(M217,Paramétrage!$C$6:$E$29,3,0)))</f>
        <v>0</v>
      </c>
      <c r="Z217" s="567"/>
      <c r="AA217" s="568"/>
      <c r="AB217" s="569"/>
      <c r="AC217" s="304"/>
      <c r="AD217" s="314"/>
      <c r="AE217" s="311">
        <f>IF(G217="",0,IF(K217="",0,IF(SUMIF(G208:G219,G217,O208:O219)=0,0,IF(OR(L217="",K217="obligatoire"),AF217/SUMIF(G208:G219,G217,O208:O219),AF217/(SUMIF(G208:G219,G217,O208:O219)/L217)))))</f>
        <v>0</v>
      </c>
      <c r="AF217" s="312">
        <f t="shared" si="65"/>
        <v>0</v>
      </c>
    </row>
    <row r="218" spans="1:32" s="313" customFormat="1" hidden="1">
      <c r="A218" s="565"/>
      <c r="B218" s="525"/>
      <c r="C218" s="554"/>
      <c r="D218" s="555"/>
      <c r="E218" s="494"/>
      <c r="F218" s="494"/>
      <c r="G218" s="326"/>
      <c r="H218" s="327"/>
      <c r="I218" s="328"/>
      <c r="J218" s="329"/>
      <c r="K218" s="300"/>
      <c r="L218" s="330"/>
      <c r="M218" s="331"/>
      <c r="N218" s="332"/>
      <c r="O218" s="333"/>
      <c r="P218" s="334"/>
      <c r="Q218" s="335"/>
      <c r="R218" s="570"/>
      <c r="S218" s="568"/>
      <c r="T218" s="571"/>
      <c r="U218" s="305">
        <f>IF(OR(P218="",M218=Paramétrage!$C$10,M218=Paramétrage!$C$13,M218=Paramétrage!$C$17,M218=Paramétrage!$C$20,M218=Paramétrage!$C$24,M218=Paramétrage!$C$27,AND(M218&lt;&gt;Paramétrage!$C$9,Q218="Mut+ext")),0,ROUNDUP(O218/P218,0))</f>
        <v>0</v>
      </c>
      <c r="V218" s="306">
        <f>IF(OR(M218="",Q218="Mut+ext"),0,IF(VLOOKUP(M218,Paramétrage!$C$6:$E$29,2,0)=0,0,IF(P218="","saisir capacité",N218*U218*VLOOKUP(M218,Paramétrage!$C$6:$E$29,2,0))))</f>
        <v>0</v>
      </c>
      <c r="W218" s="307"/>
      <c r="X218" s="308">
        <f t="shared" si="64"/>
        <v>0</v>
      </c>
      <c r="Y218" s="309">
        <f>IF(OR(M218="",Q218="Mut+ext"),0,IF(ISERROR(W218+V218*VLOOKUP(M218,Paramétrage!$C$6:$E$29,3,0))=TRUE,X218,W218+V218*VLOOKUP(M218,Paramétrage!$C$6:$E$29,3,0)))</f>
        <v>0</v>
      </c>
      <c r="Z218" s="567"/>
      <c r="AA218" s="568"/>
      <c r="AB218" s="569"/>
      <c r="AC218" s="304"/>
      <c r="AD218" s="314"/>
      <c r="AE218" s="311">
        <f>IF(G218="",0,IF(K218="",0,IF(SUMIF(G208:G219,G218,O208:O219)=0,0,IF(OR(L218="",K218="obligatoire"),AF218/SUMIF(G208:G219,G218,O208:O219),AF218/(SUMIF(G208:G219,G218,O208:O219)/L218)))))</f>
        <v>0</v>
      </c>
      <c r="AF218" s="312">
        <f t="shared" si="65"/>
        <v>0</v>
      </c>
    </row>
    <row r="219" spans="1:32" s="313" customFormat="1" hidden="1">
      <c r="A219" s="565"/>
      <c r="B219" s="525"/>
      <c r="C219" s="556"/>
      <c r="D219" s="557"/>
      <c r="E219" s="495"/>
      <c r="F219" s="495"/>
      <c r="G219" s="326"/>
      <c r="H219" s="327"/>
      <c r="I219" s="328"/>
      <c r="J219" s="329"/>
      <c r="K219" s="300"/>
      <c r="L219" s="330"/>
      <c r="M219" s="331"/>
      <c r="N219" s="336"/>
      <c r="O219" s="333"/>
      <c r="P219" s="334"/>
      <c r="Q219" s="335"/>
      <c r="R219" s="570"/>
      <c r="S219" s="568"/>
      <c r="T219" s="571"/>
      <c r="U219" s="305">
        <f>IF(OR(P219="",M219=Paramétrage!$C$10,M219=Paramétrage!$C$13,M219=Paramétrage!$C$17,M219=Paramétrage!$C$20,M219=Paramétrage!$C$24,M219=Paramétrage!$C$27,AND(M219&lt;&gt;Paramétrage!$C$9,Q219="Mut+ext")),0,ROUNDUP(O219/P219,0))</f>
        <v>0</v>
      </c>
      <c r="V219" s="306">
        <f>IF(OR(M219="",Q219="Mut+ext"),0,IF(VLOOKUP(M219,Paramétrage!$C$6:$E$29,2,0)=0,0,IF(P219="","saisir capacité",N219*U219*VLOOKUP(M219,Paramétrage!$C$6:$E$29,2,0))))</f>
        <v>0</v>
      </c>
      <c r="W219" s="307"/>
      <c r="X219" s="308">
        <f t="shared" si="64"/>
        <v>0</v>
      </c>
      <c r="Y219" s="309">
        <f>IF(OR(M219="",Q219="Mut+ext"),0,IF(ISERROR(W219+V219*VLOOKUP(M219,Paramétrage!$C$6:$E$29,3,0))=TRUE,X219,W219+V219*VLOOKUP(M219,Paramétrage!$C$6:$E$29,3,0)))</f>
        <v>0</v>
      </c>
      <c r="Z219" s="567"/>
      <c r="AA219" s="568"/>
      <c r="AB219" s="569"/>
      <c r="AC219" s="304"/>
      <c r="AD219" s="314"/>
      <c r="AE219" s="311">
        <f>IF(G219="",0,IF(K219="",0,IF(SUMIF(G208:G219,G219,O208:O219)=0,0,IF(OR(L219="",K219="obligatoire"),AF219/SUMIF(G208:G219,G219,O208:O219),AF219/(SUMIF(G208:G219,G219,O208:O219)/L219)))))</f>
        <v>0</v>
      </c>
      <c r="AF219" s="312">
        <f t="shared" si="65"/>
        <v>0</v>
      </c>
    </row>
    <row r="220" spans="1:32" ht="16.149999999999999" hidden="1" thickBot="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68">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69">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68"/>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69"/>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68"/>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69"/>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68"/>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69"/>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ref="X225:X228" si="70">IF(OR(M225="",Q225="Mut+ext"),0,IF(ISERROR(V225+W225)=TRUE,V225,V225+W225))</f>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ref="AF225:AF228" si="71">N225*O225</f>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70"/>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71"/>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70"/>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71"/>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70"/>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71"/>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68"/>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69"/>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68"/>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69"/>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68"/>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69"/>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68"/>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69"/>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72">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73">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72"/>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73"/>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72"/>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73"/>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ref="X237:X240" si="74">IF(OR(M237="",Q237="Mut+ext"),0,IF(ISERROR(V237+W237)=TRUE,V237,V237+W237))</f>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ref="AF237:AF240" si="75">N237*O237</f>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74"/>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75"/>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74"/>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75"/>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74"/>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75"/>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72"/>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73"/>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72"/>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73"/>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72"/>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73"/>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72"/>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73"/>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72"/>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73"/>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76">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77">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76"/>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77"/>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76"/>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77"/>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76"/>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77"/>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ref="X251:X254" si="78">IF(OR(M251="",Q251="Mut+ext"),0,IF(ISERROR(V251+W251)=TRUE,V251,V251+W251))</f>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ref="AF251:AF254" si="79">N251*O251</f>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78"/>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79"/>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78"/>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79"/>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78"/>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79"/>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76"/>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77"/>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76"/>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77"/>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76"/>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77"/>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76"/>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77"/>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80">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81">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80"/>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81"/>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80"/>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81"/>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80"/>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81"/>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90</v>
      </c>
      <c r="F273" s="208"/>
      <c r="G273" s="119"/>
      <c r="H273" s="122"/>
      <c r="I273" s="122"/>
      <c r="J273" s="120"/>
      <c r="K273" s="117"/>
      <c r="L273" s="117"/>
      <c r="M273" s="118"/>
      <c r="N273" s="143">
        <f>N155+N168+N181+N194+N207+N220+N233+N246+N259+N272</f>
        <v>763</v>
      </c>
      <c r="O273" s="120"/>
      <c r="P273" s="121"/>
      <c r="Q273" s="120"/>
      <c r="R273" s="120"/>
      <c r="S273" s="120"/>
      <c r="T273" s="125"/>
      <c r="U273" s="144"/>
      <c r="V273" s="123">
        <f>V155+V168+V181+V194+V207+V220+V233+V246+V259+V272</f>
        <v>143</v>
      </c>
      <c r="W273" s="123">
        <f>W155+W168+W181+W194+W207+W220+W233+W246+W259+W272</f>
        <v>0</v>
      </c>
      <c r="X273" s="123">
        <f>X155+X168+X181+X194+X207+X220+X233+X246+X259+X272</f>
        <v>143</v>
      </c>
      <c r="Y273" s="123">
        <f>Y155+Y168+Y181+Y194+Y207+Y220+Y233+Y246+Y259+Y272</f>
        <v>193</v>
      </c>
      <c r="Z273" s="145"/>
      <c r="AA273" s="122"/>
      <c r="AB273" s="124"/>
      <c r="AC273" s="122"/>
      <c r="AD273" s="146"/>
      <c r="AE273" s="147">
        <f>SUM(AE143:AE246)/2</f>
        <v>763</v>
      </c>
      <c r="AF273" s="148">
        <f>SUM(AF166:AF233)</f>
        <v>21800</v>
      </c>
    </row>
    <row r="274" spans="1:32" ht="16.149999999999999" thickBot="1">
      <c r="A274" s="19" t="s">
        <v>11</v>
      </c>
      <c r="B274" s="20"/>
      <c r="C274" s="20"/>
      <c r="D274" s="20"/>
      <c r="E274" s="20"/>
      <c r="F274" s="20"/>
      <c r="G274" s="20"/>
      <c r="H274" s="50"/>
      <c r="I274" s="50"/>
      <c r="J274" s="23"/>
      <c r="K274" s="20"/>
      <c r="L274" s="20"/>
      <c r="M274" s="21"/>
      <c r="N274" s="56">
        <f>N273+N142</f>
        <v>1011</v>
      </c>
      <c r="O274" s="23"/>
      <c r="P274" s="24"/>
      <c r="Q274" s="23"/>
      <c r="R274" s="23"/>
      <c r="S274" s="23"/>
      <c r="T274" s="25"/>
      <c r="U274" s="21"/>
      <c r="V274" s="58">
        <f>V273+V142</f>
        <v>425</v>
      </c>
      <c r="W274" s="26">
        <f>W273+W142</f>
        <v>0</v>
      </c>
      <c r="X274" s="27">
        <f>X273+X142</f>
        <v>425</v>
      </c>
      <c r="Y274" s="28">
        <f>Y273+Y142</f>
        <v>537</v>
      </c>
      <c r="AC274" s="30"/>
      <c r="AE274" s="22">
        <f>AE273+AE142</f>
        <v>1011</v>
      </c>
      <c r="AF274" s="29">
        <f>SUM(AF143:AF246)</f>
        <v>52570</v>
      </c>
    </row>
    <row r="275" spans="1:32" ht="18" customHeight="1">
      <c r="H275" s="169"/>
      <c r="O275" s="30"/>
    </row>
  </sheetData>
  <sheetProtection algorithmName="SHA-512" hashValue="kJgVY7oAOtsf+xr05V0wjC1uxN/a8EJD4gvq5Mdg1qdA4Kmf9qhwKgJ0Bs924DH3h/6YuKdHXku++VmBJ/zYow==" saltValue="GC6Ne6Wx7yuotCn3HOdFUg==" spinCount="100000" sheet="1" formatCells="0" formatRows="0" insertRows="0" autoFilter="0"/>
  <mergeCells count="594">
    <mergeCell ref="R265:T265"/>
    <mergeCell ref="Z265:AB265"/>
    <mergeCell ref="Z239:AB239"/>
    <mergeCell ref="R240:T240"/>
    <mergeCell ref="Z240:AB240"/>
    <mergeCell ref="Z253:AB253"/>
    <mergeCell ref="R254:T254"/>
    <mergeCell ref="Z254:AB254"/>
    <mergeCell ref="R263:T263"/>
    <mergeCell ref="Z263:AB263"/>
    <mergeCell ref="R264:T264"/>
    <mergeCell ref="Z264:AB264"/>
    <mergeCell ref="Z251:AB251"/>
    <mergeCell ref="R252:T252"/>
    <mergeCell ref="Z252:AB252"/>
    <mergeCell ref="R253:T253"/>
    <mergeCell ref="Z214:AB214"/>
    <mergeCell ref="R215:T215"/>
    <mergeCell ref="Z215:AB215"/>
    <mergeCell ref="R225:T225"/>
    <mergeCell ref="Z225:AB225"/>
    <mergeCell ref="Z228:AB228"/>
    <mergeCell ref="R237:T237"/>
    <mergeCell ref="Z237:AB237"/>
    <mergeCell ref="R238:T238"/>
    <mergeCell ref="Z238:AB238"/>
    <mergeCell ref="R188:T188"/>
    <mergeCell ref="Z188:AB188"/>
    <mergeCell ref="R189:T189"/>
    <mergeCell ref="Z189:AB189"/>
    <mergeCell ref="R199:T199"/>
    <mergeCell ref="Z199:AB199"/>
    <mergeCell ref="R200:T200"/>
    <mergeCell ref="Z200:AB200"/>
    <mergeCell ref="R201:T201"/>
    <mergeCell ref="Z201:AB201"/>
    <mergeCell ref="R190:T190"/>
    <mergeCell ref="Z190:AB190"/>
    <mergeCell ref="R191:T191"/>
    <mergeCell ref="Z191:AB191"/>
    <mergeCell ref="R192:T192"/>
    <mergeCell ref="Z192:AB192"/>
    <mergeCell ref="R193:T193"/>
    <mergeCell ref="Z193:AB193"/>
    <mergeCell ref="R174:T174"/>
    <mergeCell ref="Z174:AB174"/>
    <mergeCell ref="R175:T175"/>
    <mergeCell ref="Z175:AB175"/>
    <mergeCell ref="R176:T176"/>
    <mergeCell ref="Z176:AB176"/>
    <mergeCell ref="R186:T186"/>
    <mergeCell ref="Z186:AB186"/>
    <mergeCell ref="R187:T187"/>
    <mergeCell ref="Z187:AB187"/>
    <mergeCell ref="R182:T182"/>
    <mergeCell ref="Z182:AB182"/>
    <mergeCell ref="R134:T134"/>
    <mergeCell ref="Z134:AB134"/>
    <mergeCell ref="R146:T146"/>
    <mergeCell ref="Z146:AB146"/>
    <mergeCell ref="R147:T147"/>
    <mergeCell ref="Z147:AB147"/>
    <mergeCell ref="R148:T148"/>
    <mergeCell ref="Z148:AB148"/>
    <mergeCell ref="R149:T149"/>
    <mergeCell ref="Z149:AB149"/>
    <mergeCell ref="R139:T139"/>
    <mergeCell ref="Z139:AB139"/>
    <mergeCell ref="R140:T140"/>
    <mergeCell ref="Z140:AB140"/>
    <mergeCell ref="Z137:AB137"/>
    <mergeCell ref="R135:T135"/>
    <mergeCell ref="Z135:AB135"/>
    <mergeCell ref="R136:T136"/>
    <mergeCell ref="Z136:AB136"/>
    <mergeCell ref="R120:T120"/>
    <mergeCell ref="Z120:AB120"/>
    <mergeCell ref="R121:T121"/>
    <mergeCell ref="Z121:AB121"/>
    <mergeCell ref="R131:T131"/>
    <mergeCell ref="Z131:AB131"/>
    <mergeCell ref="R132:T132"/>
    <mergeCell ref="Z132:AB132"/>
    <mergeCell ref="R133:T133"/>
    <mergeCell ref="Z133:AB133"/>
    <mergeCell ref="R126:T126"/>
    <mergeCell ref="Z126:AB126"/>
    <mergeCell ref="R106:T106"/>
    <mergeCell ref="Z106:AB106"/>
    <mergeCell ref="R107:T107"/>
    <mergeCell ref="Z107:AB107"/>
    <mergeCell ref="R108:T108"/>
    <mergeCell ref="Z108:AB108"/>
    <mergeCell ref="R118:T118"/>
    <mergeCell ref="Z118:AB118"/>
    <mergeCell ref="R119:T119"/>
    <mergeCell ref="Z119:AB119"/>
    <mergeCell ref="R116:T116"/>
    <mergeCell ref="R94:T94"/>
    <mergeCell ref="Z94:AB94"/>
    <mergeCell ref="R95:T95"/>
    <mergeCell ref="Z95:AB95"/>
    <mergeCell ref="R96:T96"/>
    <mergeCell ref="Z96:AB96"/>
    <mergeCell ref="R97:T97"/>
    <mergeCell ref="Z97:AB97"/>
    <mergeCell ref="R105:T105"/>
    <mergeCell ref="Z105:AB105"/>
    <mergeCell ref="R98:T98"/>
    <mergeCell ref="Z98:AB98"/>
    <mergeCell ref="Z68:AB68"/>
    <mergeCell ref="R69:T69"/>
    <mergeCell ref="Z69:AB69"/>
    <mergeCell ref="R70:T70"/>
    <mergeCell ref="Z70:AB70"/>
    <mergeCell ref="R80:T80"/>
    <mergeCell ref="Z80:AB80"/>
    <mergeCell ref="R81:T81"/>
    <mergeCell ref="Z81:AB81"/>
    <mergeCell ref="R77:T77"/>
    <mergeCell ref="Z77:AB77"/>
    <mergeCell ref="R78:T78"/>
    <mergeCell ref="Z78:AB78"/>
    <mergeCell ref="R79:T79"/>
    <mergeCell ref="Z79:AB79"/>
    <mergeCell ref="Z54:AB54"/>
    <mergeCell ref="R55:T55"/>
    <mergeCell ref="Z55:AB55"/>
    <mergeCell ref="R56:T56"/>
    <mergeCell ref="Z56:AB56"/>
    <mergeCell ref="R57:T57"/>
    <mergeCell ref="Z57:AB57"/>
    <mergeCell ref="R67:T67"/>
    <mergeCell ref="Z67:AB67"/>
    <mergeCell ref="Z58:AB58"/>
    <mergeCell ref="R59:T59"/>
    <mergeCell ref="Z59:AB59"/>
    <mergeCell ref="R60:T60"/>
    <mergeCell ref="Z60:AB60"/>
    <mergeCell ref="R61:T61"/>
    <mergeCell ref="Z61:AB61"/>
    <mergeCell ref="R62:T62"/>
    <mergeCell ref="Z62:AB62"/>
    <mergeCell ref="R64:T64"/>
    <mergeCell ref="Z64:AB64"/>
    <mergeCell ref="R65:T65"/>
    <mergeCell ref="Z65:AB65"/>
    <mergeCell ref="Z29:AB29"/>
    <mergeCell ref="Z30:AB30"/>
    <mergeCell ref="R31:T31"/>
    <mergeCell ref="Z31:AB31"/>
    <mergeCell ref="R42:T42"/>
    <mergeCell ref="Z42:AB42"/>
    <mergeCell ref="R43:T43"/>
    <mergeCell ref="Z43:AB43"/>
    <mergeCell ref="R33:T33"/>
    <mergeCell ref="Z33:AB33"/>
    <mergeCell ref="R34:T34"/>
    <mergeCell ref="Z34:AB34"/>
    <mergeCell ref="R35:T35"/>
    <mergeCell ref="Z35:AB35"/>
    <mergeCell ref="R39:T39"/>
    <mergeCell ref="Z39:AB39"/>
    <mergeCell ref="Z38:AB38"/>
    <mergeCell ref="Z36:AB36"/>
    <mergeCell ref="Z40:AB40"/>
    <mergeCell ref="R41:T41"/>
    <mergeCell ref="Z41:AB41"/>
    <mergeCell ref="Z15:AB15"/>
    <mergeCell ref="R16:T16"/>
    <mergeCell ref="Z16:AB16"/>
    <mergeCell ref="R17:T17"/>
    <mergeCell ref="Z17:AB17"/>
    <mergeCell ref="R18:T18"/>
    <mergeCell ref="Z18:AB18"/>
    <mergeCell ref="Z28:AB28"/>
    <mergeCell ref="Z27:AB27"/>
    <mergeCell ref="AE3:AF3"/>
    <mergeCell ref="AE2:AF2"/>
    <mergeCell ref="AG2:AH2"/>
    <mergeCell ref="AG3:AH3"/>
    <mergeCell ref="U5:V5"/>
    <mergeCell ref="U4:V4"/>
    <mergeCell ref="U3:V3"/>
    <mergeCell ref="B260:B272"/>
    <mergeCell ref="E260:E271"/>
    <mergeCell ref="R260:T260"/>
    <mergeCell ref="Z260:AB260"/>
    <mergeCell ref="R261:T261"/>
    <mergeCell ref="Z261:AB261"/>
    <mergeCell ref="R262:T262"/>
    <mergeCell ref="Z262:AB262"/>
    <mergeCell ref="R267:T267"/>
    <mergeCell ref="Z267:AB267"/>
    <mergeCell ref="R268:T268"/>
    <mergeCell ref="Z268:AB268"/>
    <mergeCell ref="R269:T269"/>
    <mergeCell ref="Z269:AB269"/>
    <mergeCell ref="R270:T270"/>
    <mergeCell ref="Z270:AB270"/>
    <mergeCell ref="R271:T271"/>
    <mergeCell ref="Z271:AB271"/>
    <mergeCell ref="C260:D271"/>
    <mergeCell ref="R266:T266"/>
    <mergeCell ref="Z266:AB266"/>
    <mergeCell ref="B247:B259"/>
    <mergeCell ref="E247:E258"/>
    <mergeCell ref="R247:T247"/>
    <mergeCell ref="Z247:AB247"/>
    <mergeCell ref="R248:T248"/>
    <mergeCell ref="Z248:AB248"/>
    <mergeCell ref="R249:T249"/>
    <mergeCell ref="Z249:AB249"/>
    <mergeCell ref="R250:T250"/>
    <mergeCell ref="Z250:AB250"/>
    <mergeCell ref="R255:T255"/>
    <mergeCell ref="Z255:AB255"/>
    <mergeCell ref="R256:T256"/>
    <mergeCell ref="Z256:AB256"/>
    <mergeCell ref="R257:T257"/>
    <mergeCell ref="Z257:AB257"/>
    <mergeCell ref="R258:T258"/>
    <mergeCell ref="Z258:AB258"/>
    <mergeCell ref="C247:D258"/>
    <mergeCell ref="R251:T251"/>
    <mergeCell ref="B234:B246"/>
    <mergeCell ref="E234:E245"/>
    <mergeCell ref="R234:T234"/>
    <mergeCell ref="Z234:AB234"/>
    <mergeCell ref="R235:T235"/>
    <mergeCell ref="Z235:AB235"/>
    <mergeCell ref="R236:T236"/>
    <mergeCell ref="Z236:AB236"/>
    <mergeCell ref="R241:T241"/>
    <mergeCell ref="Z241:AB241"/>
    <mergeCell ref="R242:T242"/>
    <mergeCell ref="Z242:AB242"/>
    <mergeCell ref="R243:T243"/>
    <mergeCell ref="Z243:AB243"/>
    <mergeCell ref="R244:T244"/>
    <mergeCell ref="Z244:AB244"/>
    <mergeCell ref="R245:T245"/>
    <mergeCell ref="Z245:AB245"/>
    <mergeCell ref="C234:D245"/>
    <mergeCell ref="R239:T239"/>
    <mergeCell ref="B221:B233"/>
    <mergeCell ref="E221:E232"/>
    <mergeCell ref="R221:T221"/>
    <mergeCell ref="Z221:AB221"/>
    <mergeCell ref="R222:T222"/>
    <mergeCell ref="Z222:AB222"/>
    <mergeCell ref="R223:T223"/>
    <mergeCell ref="Z223:AB223"/>
    <mergeCell ref="R224:T224"/>
    <mergeCell ref="Z224:AB224"/>
    <mergeCell ref="R229:T229"/>
    <mergeCell ref="Z229:AB229"/>
    <mergeCell ref="R230:T230"/>
    <mergeCell ref="Z230:AB230"/>
    <mergeCell ref="R231:T231"/>
    <mergeCell ref="Z231:AB231"/>
    <mergeCell ref="R232:T232"/>
    <mergeCell ref="Z232:AB232"/>
    <mergeCell ref="C221:D232"/>
    <mergeCell ref="R226:T226"/>
    <mergeCell ref="Z226:AB226"/>
    <mergeCell ref="R227:T227"/>
    <mergeCell ref="Z227:AB227"/>
    <mergeCell ref="R228:T228"/>
    <mergeCell ref="B208:B220"/>
    <mergeCell ref="E208:E219"/>
    <mergeCell ref="R208:T208"/>
    <mergeCell ref="Z208:AB208"/>
    <mergeCell ref="R209:T209"/>
    <mergeCell ref="Z209:AB209"/>
    <mergeCell ref="R210:T210"/>
    <mergeCell ref="Z210:AB210"/>
    <mergeCell ref="R211:T211"/>
    <mergeCell ref="Z211:AB211"/>
    <mergeCell ref="R216:T216"/>
    <mergeCell ref="Z216:AB216"/>
    <mergeCell ref="R217:T217"/>
    <mergeCell ref="Z217:AB217"/>
    <mergeCell ref="R218:T218"/>
    <mergeCell ref="Z218:AB218"/>
    <mergeCell ref="R219:T219"/>
    <mergeCell ref="Z219:AB219"/>
    <mergeCell ref="C208:D219"/>
    <mergeCell ref="R212:T212"/>
    <mergeCell ref="Z212:AB212"/>
    <mergeCell ref="R213:T213"/>
    <mergeCell ref="Z213:AB213"/>
    <mergeCell ref="R214:T214"/>
    <mergeCell ref="B195:B207"/>
    <mergeCell ref="E195:E206"/>
    <mergeCell ref="R195:T195"/>
    <mergeCell ref="Z195:AB195"/>
    <mergeCell ref="R196:T196"/>
    <mergeCell ref="Z196:AB196"/>
    <mergeCell ref="R197:T197"/>
    <mergeCell ref="Z197:AB197"/>
    <mergeCell ref="R198:T198"/>
    <mergeCell ref="Z198:AB198"/>
    <mergeCell ref="R203:T203"/>
    <mergeCell ref="Z203:AB203"/>
    <mergeCell ref="R204:T204"/>
    <mergeCell ref="Z204:AB204"/>
    <mergeCell ref="R205:T205"/>
    <mergeCell ref="Z205:AB205"/>
    <mergeCell ref="R206:T206"/>
    <mergeCell ref="Z206:AB206"/>
    <mergeCell ref="C195:D206"/>
    <mergeCell ref="R202:T202"/>
    <mergeCell ref="Z202:AB202"/>
    <mergeCell ref="R166:T166"/>
    <mergeCell ref="Z166:AB166"/>
    <mergeCell ref="R167:T167"/>
    <mergeCell ref="Z167:AB167"/>
    <mergeCell ref="R169:T169"/>
    <mergeCell ref="Z169:AB169"/>
    <mergeCell ref="Z185:AB185"/>
    <mergeCell ref="Z179:AB179"/>
    <mergeCell ref="R180:T180"/>
    <mergeCell ref="Z180:AB180"/>
    <mergeCell ref="Z183:AB183"/>
    <mergeCell ref="R184:T184"/>
    <mergeCell ref="Z184:AB184"/>
    <mergeCell ref="R185:T185"/>
    <mergeCell ref="R179:T179"/>
    <mergeCell ref="R177:T177"/>
    <mergeCell ref="Z177:AB177"/>
    <mergeCell ref="R178:T178"/>
    <mergeCell ref="Z178:AB178"/>
    <mergeCell ref="R183:T183"/>
    <mergeCell ref="R172:T172"/>
    <mergeCell ref="Z172:AB172"/>
    <mergeCell ref="R173:T173"/>
    <mergeCell ref="Z173:AB173"/>
    <mergeCell ref="Z157:AB157"/>
    <mergeCell ref="R162:T162"/>
    <mergeCell ref="Z162:AB162"/>
    <mergeCell ref="R163:T163"/>
    <mergeCell ref="Z163:AB163"/>
    <mergeCell ref="R164:T164"/>
    <mergeCell ref="Z164:AB164"/>
    <mergeCell ref="R165:T165"/>
    <mergeCell ref="Z165:AB165"/>
    <mergeCell ref="R158:T158"/>
    <mergeCell ref="Z158:AB158"/>
    <mergeCell ref="R159:T159"/>
    <mergeCell ref="Z159:AB159"/>
    <mergeCell ref="R160:T160"/>
    <mergeCell ref="Z160:AB160"/>
    <mergeCell ref="R161:T161"/>
    <mergeCell ref="Z161:AB161"/>
    <mergeCell ref="A143:A273"/>
    <mergeCell ref="R143:T143"/>
    <mergeCell ref="Z143:AB143"/>
    <mergeCell ref="R144:T144"/>
    <mergeCell ref="Z144:AB144"/>
    <mergeCell ref="R145:T145"/>
    <mergeCell ref="Z145:AB145"/>
    <mergeCell ref="R150:T150"/>
    <mergeCell ref="Z150:AB150"/>
    <mergeCell ref="R151:T151"/>
    <mergeCell ref="Z151:AB151"/>
    <mergeCell ref="R152:T152"/>
    <mergeCell ref="Z152:AB152"/>
    <mergeCell ref="R153:T153"/>
    <mergeCell ref="Z153:AB153"/>
    <mergeCell ref="R154:T154"/>
    <mergeCell ref="Z154:AB154"/>
    <mergeCell ref="R156:T156"/>
    <mergeCell ref="Z156:AB156"/>
    <mergeCell ref="R157:T157"/>
    <mergeCell ref="B169:B181"/>
    <mergeCell ref="E169:E180"/>
    <mergeCell ref="B182:B194"/>
    <mergeCell ref="E182:E193"/>
    <mergeCell ref="A12:A142"/>
    <mergeCell ref="R12:T12"/>
    <mergeCell ref="Z12:AB12"/>
    <mergeCell ref="R13:T13"/>
    <mergeCell ref="Z13:AB13"/>
    <mergeCell ref="R14:T14"/>
    <mergeCell ref="Z14:AB14"/>
    <mergeCell ref="R19:T19"/>
    <mergeCell ref="Z19:AB19"/>
    <mergeCell ref="R20:T20"/>
    <mergeCell ref="Z20:AB20"/>
    <mergeCell ref="R21:T21"/>
    <mergeCell ref="Z21:AB21"/>
    <mergeCell ref="R22:T22"/>
    <mergeCell ref="Z22:AB22"/>
    <mergeCell ref="R23:T23"/>
    <mergeCell ref="Z23:AB23"/>
    <mergeCell ref="R25:T25"/>
    <mergeCell ref="Z25:AB25"/>
    <mergeCell ref="R26:T26"/>
    <mergeCell ref="Z26:AB26"/>
    <mergeCell ref="R58:T58"/>
    <mergeCell ref="Z32:AB32"/>
    <mergeCell ref="Z93:AB93"/>
    <mergeCell ref="C90:D101"/>
    <mergeCell ref="B156:B168"/>
    <mergeCell ref="E156:E167"/>
    <mergeCell ref="B129:B141"/>
    <mergeCell ref="E129:E140"/>
    <mergeCell ref="R103:T103"/>
    <mergeCell ref="Z103:AB103"/>
    <mergeCell ref="R104:T104"/>
    <mergeCell ref="Z104:AB104"/>
    <mergeCell ref="R109:T109"/>
    <mergeCell ref="Z116:AB116"/>
    <mergeCell ref="R117:T117"/>
    <mergeCell ref="Z117:AB117"/>
    <mergeCell ref="R122:T122"/>
    <mergeCell ref="Z122:AB122"/>
    <mergeCell ref="R123:T123"/>
    <mergeCell ref="Z123:AB123"/>
    <mergeCell ref="R124:T124"/>
    <mergeCell ref="R137:T137"/>
    <mergeCell ref="R138:T138"/>
    <mergeCell ref="Z138:AB138"/>
    <mergeCell ref="F116:F127"/>
    <mergeCell ref="F129:F140"/>
    <mergeCell ref="F143:F154"/>
    <mergeCell ref="C182:D193"/>
    <mergeCell ref="C169:D180"/>
    <mergeCell ref="C156:D167"/>
    <mergeCell ref="C143:D154"/>
    <mergeCell ref="E103:E114"/>
    <mergeCell ref="B143:B155"/>
    <mergeCell ref="E143:E154"/>
    <mergeCell ref="B116:B128"/>
    <mergeCell ref="E116:E127"/>
    <mergeCell ref="C129:D140"/>
    <mergeCell ref="C116:D127"/>
    <mergeCell ref="C103:D114"/>
    <mergeCell ref="R86:T86"/>
    <mergeCell ref="Z86:AB86"/>
    <mergeCell ref="R87:T87"/>
    <mergeCell ref="B90:B102"/>
    <mergeCell ref="E90:E101"/>
    <mergeCell ref="R91:T91"/>
    <mergeCell ref="Z91:AB91"/>
    <mergeCell ref="R130:T130"/>
    <mergeCell ref="Z130:AB130"/>
    <mergeCell ref="Z109:AB109"/>
    <mergeCell ref="R110:T110"/>
    <mergeCell ref="Z110:AB110"/>
    <mergeCell ref="R111:T111"/>
    <mergeCell ref="Z111:AB111"/>
    <mergeCell ref="R112:T112"/>
    <mergeCell ref="Z112:AB112"/>
    <mergeCell ref="R113:T113"/>
    <mergeCell ref="Z113:AB113"/>
    <mergeCell ref="R114:T114"/>
    <mergeCell ref="Z114:AB114"/>
    <mergeCell ref="R92:T92"/>
    <mergeCell ref="Z92:AB92"/>
    <mergeCell ref="R93:T93"/>
    <mergeCell ref="B77:B89"/>
    <mergeCell ref="R82:T82"/>
    <mergeCell ref="Z82:AB82"/>
    <mergeCell ref="R83:T83"/>
    <mergeCell ref="Z83:AB83"/>
    <mergeCell ref="Z124:AB124"/>
    <mergeCell ref="R125:T125"/>
    <mergeCell ref="Z125:AB125"/>
    <mergeCell ref="Z66:AB66"/>
    <mergeCell ref="Z75:AB75"/>
    <mergeCell ref="R99:T99"/>
    <mergeCell ref="Z99:AB99"/>
    <mergeCell ref="R100:T100"/>
    <mergeCell ref="Z100:AB100"/>
    <mergeCell ref="R101:T101"/>
    <mergeCell ref="Z101:AB101"/>
    <mergeCell ref="R84:T84"/>
    <mergeCell ref="Z84:AB84"/>
    <mergeCell ref="R90:T90"/>
    <mergeCell ref="Z90:AB90"/>
    <mergeCell ref="Z87:AB87"/>
    <mergeCell ref="R88:T88"/>
    <mergeCell ref="Z88:AB88"/>
    <mergeCell ref="R85:T85"/>
    <mergeCell ref="Z85:AB85"/>
    <mergeCell ref="R170:T170"/>
    <mergeCell ref="Z170:AB170"/>
    <mergeCell ref="R171:T171"/>
    <mergeCell ref="Z171:AB171"/>
    <mergeCell ref="Z49:AB49"/>
    <mergeCell ref="R51:T51"/>
    <mergeCell ref="Z51:AB51"/>
    <mergeCell ref="R52:T52"/>
    <mergeCell ref="Z52:AB52"/>
    <mergeCell ref="R53:T53"/>
    <mergeCell ref="Z53:AB53"/>
    <mergeCell ref="R129:T129"/>
    <mergeCell ref="Z129:AB129"/>
    <mergeCell ref="R127:T127"/>
    <mergeCell ref="Z127:AB127"/>
    <mergeCell ref="R71:T71"/>
    <mergeCell ref="Z71:AB71"/>
    <mergeCell ref="R72:T72"/>
    <mergeCell ref="Z72:AB72"/>
    <mergeCell ref="R73:T73"/>
    <mergeCell ref="Z73:AB73"/>
    <mergeCell ref="R74:T74"/>
    <mergeCell ref="Z74:AB74"/>
    <mergeCell ref="R75:T75"/>
    <mergeCell ref="Z46:AB46"/>
    <mergeCell ref="R47:T47"/>
    <mergeCell ref="Z47:AB47"/>
    <mergeCell ref="R48:T48"/>
    <mergeCell ref="Z48:AB48"/>
    <mergeCell ref="R44:T44"/>
    <mergeCell ref="Z44:AB44"/>
    <mergeCell ref="R45:T45"/>
    <mergeCell ref="Z45:AB45"/>
    <mergeCell ref="AE10:AE11"/>
    <mergeCell ref="AF10:AF11"/>
    <mergeCell ref="P10:P11"/>
    <mergeCell ref="Q10:Q11"/>
    <mergeCell ref="AD10:AD11"/>
    <mergeCell ref="G10:G11"/>
    <mergeCell ref="H10:H11"/>
    <mergeCell ref="I10:I11"/>
    <mergeCell ref="K10:K11"/>
    <mergeCell ref="L10:L11"/>
    <mergeCell ref="M10:M11"/>
    <mergeCell ref="O10:O11"/>
    <mergeCell ref="J10:J11"/>
    <mergeCell ref="R10:T11"/>
    <mergeCell ref="U10:U11"/>
    <mergeCell ref="AC10:AC11"/>
    <mergeCell ref="Z10:AB11"/>
    <mergeCell ref="C11:D11"/>
    <mergeCell ref="B3:C4"/>
    <mergeCell ref="B5:C6"/>
    <mergeCell ref="B25:B37"/>
    <mergeCell ref="B12:B24"/>
    <mergeCell ref="B103:B115"/>
    <mergeCell ref="I7:K7"/>
    <mergeCell ref="B51:B63"/>
    <mergeCell ref="E51:E62"/>
    <mergeCell ref="B38:B50"/>
    <mergeCell ref="E38:E49"/>
    <mergeCell ref="B64:B76"/>
    <mergeCell ref="E64:E75"/>
    <mergeCell ref="B10:F10"/>
    <mergeCell ref="F12:F23"/>
    <mergeCell ref="F25:F36"/>
    <mergeCell ref="F38:F49"/>
    <mergeCell ref="F51:F62"/>
    <mergeCell ref="F64:F75"/>
    <mergeCell ref="F77:F88"/>
    <mergeCell ref="F90:F101"/>
    <mergeCell ref="C77:D88"/>
    <mergeCell ref="F103:F114"/>
    <mergeCell ref="E77:E88"/>
    <mergeCell ref="U6:V6"/>
    <mergeCell ref="U7:V7"/>
    <mergeCell ref="I3:K3"/>
    <mergeCell ref="I5:K5"/>
    <mergeCell ref="C25:D36"/>
    <mergeCell ref="C38:D49"/>
    <mergeCell ref="C51:D62"/>
    <mergeCell ref="C64:D75"/>
    <mergeCell ref="N10:N11"/>
    <mergeCell ref="I4:K4"/>
    <mergeCell ref="E25:E36"/>
    <mergeCell ref="E12:E23"/>
    <mergeCell ref="R36:T36"/>
    <mergeCell ref="R38:T38"/>
    <mergeCell ref="I6:K6"/>
    <mergeCell ref="R40:T40"/>
    <mergeCell ref="R49:T49"/>
    <mergeCell ref="R66:T66"/>
    <mergeCell ref="R32:T32"/>
    <mergeCell ref="R15:T15"/>
    <mergeCell ref="R54:T54"/>
    <mergeCell ref="R68:T68"/>
    <mergeCell ref="R46:T46"/>
    <mergeCell ref="C12:D23"/>
    <mergeCell ref="F260:F271"/>
    <mergeCell ref="F247:F258"/>
    <mergeCell ref="F234:F245"/>
    <mergeCell ref="F221:F232"/>
    <mergeCell ref="F208:F219"/>
    <mergeCell ref="F195:F206"/>
    <mergeCell ref="F182:F193"/>
    <mergeCell ref="F169:F180"/>
    <mergeCell ref="F156:F167"/>
  </mergeCells>
  <conditionalFormatting sqref="Q12:Q274">
    <cfRule type="cellIs" dxfId="5111" priority="1" operator="equal">
      <formula>"Mut+ext"</formula>
    </cfRule>
  </conditionalFormatting>
  <conditionalFormatting sqref="U273">
    <cfRule type="expression" dxfId="5110" priority="1259">
      <formula>$M273=#REF!</formula>
    </cfRule>
  </conditionalFormatting>
  <conditionalFormatting sqref="Z12:Z273">
    <cfRule type="expression" dxfId="5109" priority="19">
      <formula>$M12=#REF!</formula>
    </cfRule>
  </conditionalFormatting>
  <conditionalFormatting sqref="AA142:AB142">
    <cfRule type="expression" dxfId="5108" priority="1194">
      <formula>$M142=#REF!</formula>
    </cfRule>
  </conditionalFormatting>
  <conditionalFormatting sqref="AA273:AD273">
    <cfRule type="expression" dxfId="5107" priority="1182">
      <formula>$M273=#REF!</formula>
    </cfRule>
  </conditionalFormatting>
  <conditionalFormatting sqref="AC12:AD272">
    <cfRule type="expression" dxfId="5106" priority="24">
      <formula>$M12=#REF!</formula>
    </cfRule>
  </conditionalFormatting>
  <dataValidations count="9">
    <dataValidation type="list" allowBlank="1" showInputMessage="1" showErrorMessage="1" sqref="K64:K141 K12:K49 K51:K62 K143:K272" xr:uid="{00000000-0002-0000-0200-000000000000}">
      <formula1>"Obligatoire,Option"</formula1>
    </dataValidation>
    <dataValidation type="list" allowBlank="1" showInputMessage="1" showErrorMessage="1" sqref="L143:L207 L51:L62 L64:L141 L12:L49 L220:L272" xr:uid="{00000000-0002-0000-0200-000001000000}">
      <formula1>"1,2,3,4"</formula1>
    </dataValidation>
    <dataValidation type="list" allowBlank="1" showInputMessage="1" showErrorMessage="1" sqref="M76 M272 M259 M246 M128 M115 M102 M89 M181 M141 M233 M155 M167:M168 M37 M24 M194 M220 M207" xr:uid="{00000000-0002-0000-0200-000002000000}">
      <formula1>$B$9:$B$19</formula1>
    </dataValidation>
    <dataValidation type="list" allowBlank="1" showInputMessage="1" showErrorMessage="1" sqref="S182:S183 S192:S193 S188:S189" xr:uid="{00000000-0002-0000-0200-000003000000}">
      <formula1>"Oui,Non"</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200-000004000000}">
      <formula1>"Non,Mut,Mut+ext"</formula1>
    </dataValidation>
    <dataValidation type="list" allowBlank="1" showInputMessage="1" showErrorMessage="1" sqref="B3:C4" xr:uid="{00000000-0002-0000-0200-000005000000}">
      <formula1>"M1,M2"</formula1>
    </dataValidation>
    <dataValidation type="list" allowBlank="1" showInputMessage="1" showErrorMessage="1" sqref="B5:C6" xr:uid="{00000000-0002-0000-0200-000006000000}">
      <formula1>"P1,P2,P3,P4,P5,P6,P7,P8,P9,P10"</formula1>
    </dataValidation>
    <dataValidation type="list" allowBlank="1" showInputMessage="1" showErrorMessage="1" sqref="I6:K6" xr:uid="{00000000-0002-0000-0200-000007000000}">
      <formula1>"FI,Alternance,FC,Mixte"</formula1>
    </dataValidation>
    <dataValidation type="list" allowBlank="1" showInputMessage="1" showErrorMessage="1" sqref="F12:F23 F25:F36 F38:F49 F51:F62 F64:F75 F77:F88 F90:F101 F103:F114 F116:F127 F129:F140 F143:F154 F156:F167 F169:F180 F182:F193 F195:F206 F208:F219 F221:F232 F234:F245 F247:F258 F260:F271" xr:uid="{00000000-0002-0000-0200-000008000000}">
      <formula1>"Obligatoire,Optionnelle,Facultative"</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9000000}">
          <x14:formula1>
            <xm:f>Paramétrage!$G$6:$G$16</xm:f>
          </x14:formula1>
          <xm:sqref>I3</xm:sqref>
        </x14:dataValidation>
        <x14:dataValidation type="list" allowBlank="1" showInputMessage="1" showErrorMessage="1" xr:uid="{00000000-0002-0000-0200-00000A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200-00000B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200-00000C000000}">
          <x14:formula1>
            <xm:f>Paramétrage!$K$6:$K$41</xm:f>
          </x14:formula1>
          <xm:sqref>J247:J258 J12:J23 J234:J245 J116:J127 J103:J114 J90:J101 J77:J88 J195:J206 J38:J49 J143:J154 J129:J140 J208:J219 J25:J36 J182:J193 J169:J180 J156:J167 J221:J232 J64:J75 J51:J62 J260:J271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I275"/>
  <sheetViews>
    <sheetView zoomScale="70" zoomScaleNormal="70" workbookViewId="0">
      <pane xSplit="9" ySplit="11" topLeftCell="J12" activePane="bottomRight" state="frozen"/>
      <selection pane="bottomRight" activeCell="A12" sqref="A12:A142"/>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9</v>
      </c>
      <c r="C3" s="524"/>
      <c r="G3" s="173"/>
      <c r="H3" s="193" t="s">
        <v>25</v>
      </c>
      <c r="I3" s="500" t="s">
        <v>26</v>
      </c>
      <c r="J3" s="500"/>
      <c r="K3" s="500"/>
      <c r="N3" s="11"/>
      <c r="O3" s="11"/>
      <c r="P3" s="11"/>
      <c r="U3" s="498" t="str">
        <f>Paramétrage!I6</f>
        <v>M - Mention</v>
      </c>
      <c r="V3" s="499"/>
      <c r="W3" s="32">
        <f>ROUND(SUMIFS($U$12:$U$273,$H$12:$H$273,$U3,$Q$12:$Q$273,"&lt;&gt;Mut+ext"),0)</f>
        <v>7</v>
      </c>
      <c r="X3" s="32">
        <f ca="1">SUMIF($H$12:$H$293,$U3,$Y$12:$Y$246)</f>
        <v>173</v>
      </c>
      <c r="AE3" s="572">
        <f>IF($B$3="M2",0,I7)</f>
        <v>22</v>
      </c>
      <c r="AF3" s="572"/>
      <c r="AG3" s="573">
        <f>IF($B$3="M1",0,I7)</f>
        <v>0</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7</v>
      </c>
      <c r="AF4" s="32">
        <f ca="1">IF($B$3="M2",0,X3)</f>
        <v>173</v>
      </c>
      <c r="AG4" s="32">
        <f>IF($B$3="M1",0,W3)</f>
        <v>0</v>
      </c>
      <c r="AH4" s="32">
        <f>IF($B$3="M1",0,X3)</f>
        <v>0</v>
      </c>
    </row>
    <row r="5" spans="1:34" ht="18" customHeight="1">
      <c r="A5" s="170"/>
      <c r="B5" s="524" t="s">
        <v>168</v>
      </c>
      <c r="C5" s="524"/>
      <c r="E5" s="6"/>
      <c r="F5" s="6"/>
      <c r="G5" s="6"/>
      <c r="H5" s="193" t="s">
        <v>29</v>
      </c>
      <c r="I5" s="500" t="s">
        <v>169</v>
      </c>
      <c r="J5" s="500"/>
      <c r="K5" s="500"/>
      <c r="U5" s="498" t="str">
        <f>Paramétrage!I8</f>
        <v>RFC - Recettes de FC</v>
      </c>
      <c r="V5" s="499"/>
      <c r="W5" s="32">
        <f>ROUND(SUMIFS($U$12:$U$273,$H$12:$H$273,$U5,$Q$12:$Q$273,"&lt;&gt;Mut+ext"),0)</f>
        <v>0</v>
      </c>
      <c r="X5" s="32">
        <f ca="1">SUMIF($H$12:$H$293,$U5,$Y$12:$Y$246)</f>
        <v>0</v>
      </c>
      <c r="AE5" s="32">
        <f t="shared" ref="AE5:AF8" si="0">IF($B$3="M2",0,W4)</f>
        <v>0</v>
      </c>
      <c r="AF5" s="32">
        <f t="shared" ca="1" si="0"/>
        <v>0</v>
      </c>
      <c r="AG5" s="32">
        <f t="shared" ref="AG5:AH8" si="1">IF($B$3="M1",0,W4)</f>
        <v>0</v>
      </c>
      <c r="AH5" s="32">
        <f t="shared" si="1"/>
        <v>0</v>
      </c>
    </row>
    <row r="6" spans="1:34" ht="18" customHeight="1">
      <c r="A6" s="170"/>
      <c r="B6" s="524"/>
      <c r="C6" s="524"/>
      <c r="E6" s="6"/>
      <c r="F6" s="6"/>
      <c r="H6" s="193" t="s">
        <v>31</v>
      </c>
      <c r="I6" s="518" t="s">
        <v>32</v>
      </c>
      <c r="J6" s="518"/>
      <c r="K6" s="518"/>
      <c r="U6" s="498" t="str">
        <f>Paramétrage!I9</f>
        <v>RA - Recettes d'apprentissage</v>
      </c>
      <c r="V6" s="499"/>
      <c r="W6" s="32">
        <f>ROUND(SUMIFS($U$12:$U$273,$H$12:$H$273,$U6,$Q$12:$Q$273,"&lt;&gt;Mut+ext"),0)</f>
        <v>0</v>
      </c>
      <c r="X6" s="32">
        <f ca="1">SUMIF($H$12:$H$293,$U6,$Y$12:$Y$246)</f>
        <v>0</v>
      </c>
      <c r="AE6" s="32">
        <f t="shared" si="0"/>
        <v>0</v>
      </c>
      <c r="AF6" s="32">
        <f t="shared" ca="1" si="0"/>
        <v>0</v>
      </c>
      <c r="AG6" s="32">
        <f t="shared" si="1"/>
        <v>0</v>
      </c>
      <c r="AH6" s="32">
        <f t="shared" si="1"/>
        <v>0</v>
      </c>
    </row>
    <row r="7" spans="1:34" ht="18" customHeight="1">
      <c r="A7" s="170"/>
      <c r="B7" s="170"/>
      <c r="C7" s="170"/>
      <c r="E7" s="6"/>
      <c r="F7" s="6"/>
      <c r="G7" s="6"/>
      <c r="H7" s="194" t="s">
        <v>33</v>
      </c>
      <c r="I7" s="500">
        <v>22</v>
      </c>
      <c r="J7" s="500"/>
      <c r="K7" s="500"/>
      <c r="U7" s="498" t="str">
        <f>Paramétrage!I10</f>
        <v>RP - Recettes propres autres</v>
      </c>
      <c r="V7" s="499"/>
      <c r="W7" s="32">
        <f>ROUND(SUMIFS($U$12:$U$273,$H$12:$H$273,$U7,$Q$12:$Q$273,"&lt;&gt;Mut+ext"),0)</f>
        <v>0</v>
      </c>
      <c r="X7" s="32">
        <f ca="1">SUMIF($H$12:$H$293,$U7,$Y$12:$Y$246)</f>
        <v>0</v>
      </c>
      <c r="AE7" s="32">
        <f t="shared" si="0"/>
        <v>0</v>
      </c>
      <c r="AF7" s="32">
        <f t="shared" ca="1" si="0"/>
        <v>0</v>
      </c>
      <c r="AG7" s="32">
        <f t="shared" si="1"/>
        <v>0</v>
      </c>
      <c r="AH7" s="32">
        <f t="shared" si="1"/>
        <v>0</v>
      </c>
    </row>
    <row r="8" spans="1:34" ht="18" customHeight="1">
      <c r="A8" s="40"/>
      <c r="B8" s="40"/>
      <c r="C8" s="40"/>
      <c r="D8" s="6"/>
      <c r="E8" s="6"/>
      <c r="F8" s="6"/>
      <c r="G8" s="6"/>
      <c r="H8" s="12"/>
      <c r="U8" s="12"/>
      <c r="AE8" s="32">
        <f t="shared" si="0"/>
        <v>0</v>
      </c>
      <c r="AF8" s="32">
        <f t="shared" ca="1" si="0"/>
        <v>0</v>
      </c>
      <c r="AG8" s="32">
        <f t="shared" si="1"/>
        <v>0</v>
      </c>
      <c r="AH8" s="32">
        <f t="shared" si="1"/>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142</v>
      </c>
      <c r="W11" s="70">
        <f>W142+W273</f>
        <v>0</v>
      </c>
      <c r="X11" s="70">
        <f>X142+X273</f>
        <v>142</v>
      </c>
      <c r="Y11" s="206">
        <f>Y142+Y273</f>
        <v>173</v>
      </c>
      <c r="Z11" s="549"/>
      <c r="AA11" s="546"/>
      <c r="AB11" s="546"/>
      <c r="AC11" s="514"/>
      <c r="AD11" s="539"/>
      <c r="AE11" s="523"/>
      <c r="AF11" s="533"/>
    </row>
    <row r="12" spans="1:34" ht="15.6" customHeight="1">
      <c r="A12" s="560" t="s">
        <v>61</v>
      </c>
      <c r="B12" s="525" t="s">
        <v>62</v>
      </c>
      <c r="C12" s="501" t="s">
        <v>170</v>
      </c>
      <c r="D12" s="502"/>
      <c r="E12" s="526">
        <v>12</v>
      </c>
      <c r="F12" s="526" t="s">
        <v>64</v>
      </c>
      <c r="G12" s="281" t="s">
        <v>65</v>
      </c>
      <c r="H12" s="282" t="s">
        <v>66</v>
      </c>
      <c r="I12" s="232" t="s">
        <v>171</v>
      </c>
      <c r="J12" s="233">
        <v>4</v>
      </c>
      <c r="K12" s="220" t="s">
        <v>64</v>
      </c>
      <c r="L12" s="215"/>
      <c r="M12" s="233" t="s">
        <v>68</v>
      </c>
      <c r="N12" s="222">
        <v>22</v>
      </c>
      <c r="O12" s="230">
        <v>100</v>
      </c>
      <c r="P12" s="234">
        <v>100</v>
      </c>
      <c r="Q12" s="237" t="s">
        <v>69</v>
      </c>
      <c r="R12" s="515"/>
      <c r="S12" s="516"/>
      <c r="T12" s="51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22</v>
      </c>
      <c r="W12" s="45"/>
      <c r="X12" s="103">
        <f t="shared" ref="X12:X23" si="2">IF(OR(M12="",Q12="Mut+ext"),0,IF(ISERROR(V12+W12)=TRUE,V12,V12+W12))</f>
        <v>22</v>
      </c>
      <c r="Y12" s="105">
        <f>IF(OR(M12="",Q12="Mut+ext"),0,IF(ISERROR(W12+V12*VLOOKUP(M12,Paramétrage!$C$6:$E$29,3,0))=TRUE,X12,W12+V12*VLOOKUP(M12,Paramétrage!$C$6:$E$29,3,0)))</f>
        <v>33</v>
      </c>
      <c r="Z12" s="550"/>
      <c r="AA12" s="516"/>
      <c r="AB12" s="551"/>
      <c r="AC12" s="72"/>
      <c r="AD12" s="46"/>
      <c r="AE12" s="73">
        <f t="shared" ref="AE12:AE23" si="3">IF(G12="",0,IF(K12="",0,IF(SUMIF($G$12:$G$23,G12,$O$12:$O$23)=0,0,IF(OR(L12="",K12="obligatoire"),AF12/SUMIF($G$12:$G$23,G12,$O$12:$O$23),AF12/(SUMIF($G$12:$G$23,G12,$O$12:$O$23)/L12)))))</f>
        <v>22</v>
      </c>
      <c r="AF12" s="17">
        <f t="shared" ref="AF12:AF23" si="4">N12*O12</f>
        <v>2200</v>
      </c>
    </row>
    <row r="13" spans="1:34">
      <c r="A13" s="561"/>
      <c r="B13" s="525"/>
      <c r="C13" s="503"/>
      <c r="D13" s="504"/>
      <c r="E13" s="526"/>
      <c r="F13" s="526"/>
      <c r="G13" s="281" t="s">
        <v>70</v>
      </c>
      <c r="H13" s="282" t="s">
        <v>66</v>
      </c>
      <c r="I13" s="232" t="s">
        <v>172</v>
      </c>
      <c r="J13" s="233">
        <v>4</v>
      </c>
      <c r="K13" s="220" t="s">
        <v>64</v>
      </c>
      <c r="L13" s="228"/>
      <c r="M13" s="221" t="s">
        <v>71</v>
      </c>
      <c r="N13" s="222">
        <v>20</v>
      </c>
      <c r="O13" s="230">
        <v>100</v>
      </c>
      <c r="P13" s="234">
        <v>30</v>
      </c>
      <c r="Q13" s="237" t="s">
        <v>173</v>
      </c>
      <c r="R13" s="515"/>
      <c r="S13" s="516"/>
      <c r="T13" s="517"/>
      <c r="U13" s="104">
        <f>IF(OR(P13="",M13=Paramétrage!$C$10,M13=Paramétrage!$C$13,M13=Paramétrage!$C$17,M13=Paramétrage!$C$20,M13=Paramétrage!$C$24,M13=Paramétrage!$C$27,AND(M13&lt;&gt;Paramétrage!$C$9,Q13="Mut+ext")),0,ROUNDUP(O13/P13,0))</f>
        <v>4</v>
      </c>
      <c r="V13" s="106">
        <f>IF(OR(M13="",Q13="Mut+ext"),0,IF(VLOOKUP(M13,Paramétrage!$C$6:$E$29,2,0)=0,0,IF(P13="","saisir capacité",N13*U13*VLOOKUP(M13,Paramétrage!$C$6:$E$29,2,0))))</f>
        <v>80</v>
      </c>
      <c r="W13" s="45"/>
      <c r="X13" s="103">
        <f t="shared" si="2"/>
        <v>80</v>
      </c>
      <c r="Y13" s="105">
        <f>IF(OR(M13="",Q13="Mut+ext"),0,IF(ISERROR(W13+V13*VLOOKUP(M13,Paramétrage!$C$6:$E$29,3,0))=TRUE,X13,W13+V13*VLOOKUP(M13,Paramétrage!$C$6:$E$29,3,0)))</f>
        <v>80</v>
      </c>
      <c r="Z13" s="550"/>
      <c r="AA13" s="516"/>
      <c r="AB13" s="551"/>
      <c r="AC13" s="163"/>
      <c r="AD13" s="46"/>
      <c r="AE13" s="73">
        <f t="shared" si="3"/>
        <v>20</v>
      </c>
      <c r="AF13" s="18">
        <f t="shared" si="4"/>
        <v>2000</v>
      </c>
    </row>
    <row r="14" spans="1:34">
      <c r="A14" s="561"/>
      <c r="B14" s="525"/>
      <c r="C14" s="503"/>
      <c r="D14" s="504"/>
      <c r="E14" s="526"/>
      <c r="F14" s="526"/>
      <c r="G14" s="281" t="s">
        <v>72</v>
      </c>
      <c r="H14" s="282" t="s">
        <v>66</v>
      </c>
      <c r="I14" s="289" t="s">
        <v>75</v>
      </c>
      <c r="J14" s="233">
        <v>4</v>
      </c>
      <c r="K14" s="220" t="s">
        <v>64</v>
      </c>
      <c r="L14" s="228"/>
      <c r="M14" s="221" t="s">
        <v>68</v>
      </c>
      <c r="N14" s="222">
        <v>22</v>
      </c>
      <c r="O14" s="230">
        <v>100</v>
      </c>
      <c r="P14" s="234">
        <v>100</v>
      </c>
      <c r="Q14" s="237" t="s">
        <v>76</v>
      </c>
      <c r="R14" s="515"/>
      <c r="S14" s="516"/>
      <c r="T14" s="517"/>
      <c r="U14" s="104">
        <f>IF(OR(P14="",M14=Paramétrage!$C$10,M14=Paramétrage!$C$13,M14=Paramétrage!$C$17,M14=Paramétrage!$C$20,M14=Paramétrage!$C$24,M14=Paramétrage!$C$27,AND(M14&lt;&gt;Paramétrage!$C$9,Q14="Mut+ext")),0,ROUNDUP(O14/P14,0))</f>
        <v>0</v>
      </c>
      <c r="V14" s="106">
        <f>IF(OR(M14="",Q14="Mut+ext"),0,IF(VLOOKUP(M14,Paramétrage!$C$6:$E$29,2,0)=0,0,IF(P14="","saisir capacité",N14*U14*VLOOKUP(M14,Paramétrage!$C$6:$E$29,2,0))))</f>
        <v>0</v>
      </c>
      <c r="W14" s="45"/>
      <c r="X14" s="103">
        <f t="shared" si="2"/>
        <v>0</v>
      </c>
      <c r="Y14" s="105">
        <f>IF(OR(M14="",Q14="Mut+ext"),0,IF(ISERROR(W14+V14*VLOOKUP(M14,Paramétrage!$C$6:$E$29,3,0))=TRUE,X14,W14+V14*VLOOKUP(M14,Paramétrage!$C$6:$E$29,3,0)))</f>
        <v>0</v>
      </c>
      <c r="Z14" s="550"/>
      <c r="AA14" s="516"/>
      <c r="AB14" s="551"/>
      <c r="AC14" s="163"/>
      <c r="AD14" s="46"/>
      <c r="AE14" s="73">
        <f t="shared" si="3"/>
        <v>22</v>
      </c>
      <c r="AF14" s="18">
        <f t="shared" si="4"/>
        <v>2200</v>
      </c>
    </row>
    <row r="15" spans="1:34">
      <c r="A15" s="561"/>
      <c r="B15" s="525"/>
      <c r="C15" s="503"/>
      <c r="D15" s="504"/>
      <c r="E15" s="526"/>
      <c r="F15" s="526"/>
      <c r="G15" s="289" t="s">
        <v>74</v>
      </c>
      <c r="H15" s="282" t="s">
        <v>66</v>
      </c>
      <c r="I15" s="232" t="s">
        <v>73</v>
      </c>
      <c r="J15" s="233">
        <v>4</v>
      </c>
      <c r="K15" s="220" t="s">
        <v>81</v>
      </c>
      <c r="L15" s="228">
        <v>1</v>
      </c>
      <c r="M15" s="221" t="s">
        <v>68</v>
      </c>
      <c r="N15" s="222">
        <v>22</v>
      </c>
      <c r="O15" s="230">
        <v>100</v>
      </c>
      <c r="P15" s="234">
        <v>100</v>
      </c>
      <c r="Q15" s="237" t="s">
        <v>76</v>
      </c>
      <c r="R15" s="515"/>
      <c r="S15" s="516"/>
      <c r="T15" s="517"/>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2"/>
        <v>0</v>
      </c>
      <c r="Y15" s="105">
        <f>IF(OR(M15="",Q15="Mut+ext"),0,IF(ISERROR(W15+V15*VLOOKUP(M15,Paramétrage!$C$6:$E$29,3,0))=TRUE,X15,W15+V15*VLOOKUP(M15,Paramétrage!$C$6:$E$29,3,0)))</f>
        <v>0</v>
      </c>
      <c r="Z15" s="550"/>
      <c r="AA15" s="516"/>
      <c r="AB15" s="551"/>
      <c r="AC15" s="62"/>
      <c r="AD15" s="46"/>
      <c r="AE15" s="73">
        <f t="shared" si="3"/>
        <v>11</v>
      </c>
      <c r="AF15" s="18">
        <f t="shared" si="4"/>
        <v>2200</v>
      </c>
    </row>
    <row r="16" spans="1:34">
      <c r="A16" s="561"/>
      <c r="B16" s="525"/>
      <c r="C16" s="503"/>
      <c r="D16" s="504"/>
      <c r="E16" s="526"/>
      <c r="F16" s="526"/>
      <c r="G16" s="289" t="s">
        <v>74</v>
      </c>
      <c r="H16" s="282" t="s">
        <v>66</v>
      </c>
      <c r="I16" s="232" t="s">
        <v>67</v>
      </c>
      <c r="J16" s="363">
        <v>4</v>
      </c>
      <c r="K16" s="364" t="s">
        <v>81</v>
      </c>
      <c r="L16" s="365">
        <v>1</v>
      </c>
      <c r="M16" s="221" t="s">
        <v>68</v>
      </c>
      <c r="N16" s="225">
        <v>22</v>
      </c>
      <c r="O16" s="230">
        <v>100</v>
      </c>
      <c r="P16" s="234">
        <v>100</v>
      </c>
      <c r="Q16" s="237" t="s">
        <v>76</v>
      </c>
      <c r="R16" s="515"/>
      <c r="S16" s="516"/>
      <c r="T16" s="51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c r="AA16" s="516"/>
      <c r="AB16" s="551"/>
      <c r="AC16" s="163"/>
      <c r="AD16" s="46"/>
      <c r="AE16" s="73">
        <f t="shared" si="3"/>
        <v>11</v>
      </c>
      <c r="AF16" s="18">
        <f t="shared" si="4"/>
        <v>2200</v>
      </c>
    </row>
    <row r="17" spans="1:32">
      <c r="A17" s="561"/>
      <c r="B17" s="525"/>
      <c r="C17" s="503"/>
      <c r="D17" s="504"/>
      <c r="E17" s="526"/>
      <c r="F17" s="526"/>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c r="A18" s="561"/>
      <c r="B18" s="525"/>
      <c r="C18" s="503"/>
      <c r="D18" s="504"/>
      <c r="E18" s="526"/>
      <c r="F18" s="526"/>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c r="A19" s="561"/>
      <c r="B19" s="525"/>
      <c r="C19" s="503"/>
      <c r="D19" s="504"/>
      <c r="E19" s="526"/>
      <c r="F19" s="526"/>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c r="A20" s="561"/>
      <c r="B20" s="525"/>
      <c r="C20" s="503"/>
      <c r="D20" s="504"/>
      <c r="E20" s="526"/>
      <c r="F20" s="526"/>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c r="A21" s="561"/>
      <c r="B21" s="525"/>
      <c r="C21" s="503"/>
      <c r="D21" s="504"/>
      <c r="E21" s="526"/>
      <c r="F21" s="526"/>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c r="A22" s="561"/>
      <c r="B22" s="525"/>
      <c r="C22" s="503"/>
      <c r="D22" s="504"/>
      <c r="E22" s="526"/>
      <c r="F22" s="526"/>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05"/>
      <c r="D23" s="506"/>
      <c r="E23" s="527"/>
      <c r="F23" s="527"/>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86</v>
      </c>
      <c r="O24" s="79"/>
      <c r="P24" s="79"/>
      <c r="Q24" s="82"/>
      <c r="R24" s="80"/>
      <c r="S24" s="80"/>
      <c r="T24" s="81"/>
      <c r="U24" s="127"/>
      <c r="V24" s="83">
        <f>SUM(V12:V23)</f>
        <v>102</v>
      </c>
      <c r="W24" s="84">
        <f>SUM(W12:W23)</f>
        <v>0</v>
      </c>
      <c r="X24" s="85">
        <f>SUM(X12:X23)</f>
        <v>102</v>
      </c>
      <c r="Y24" s="86">
        <f>SUM(Y12:Y23)</f>
        <v>113</v>
      </c>
      <c r="Z24" s="128"/>
      <c r="AA24" s="129"/>
      <c r="AB24" s="130"/>
      <c r="AC24" s="131"/>
      <c r="AD24" s="132"/>
      <c r="AE24" s="133">
        <f>SUM(AE12:AE23)</f>
        <v>86</v>
      </c>
      <c r="AF24" s="134">
        <f>SUM(AF12:AF23)</f>
        <v>10800</v>
      </c>
    </row>
    <row r="25" spans="1:32" ht="15.6" customHeight="1">
      <c r="A25" s="561"/>
      <c r="B25" s="525" t="s">
        <v>77</v>
      </c>
      <c r="C25" s="501" t="s">
        <v>78</v>
      </c>
      <c r="D25" s="502"/>
      <c r="E25" s="575">
        <v>12</v>
      </c>
      <c r="F25" s="575" t="s">
        <v>64</v>
      </c>
      <c r="G25" s="366" t="s">
        <v>79</v>
      </c>
      <c r="H25" s="253" t="s">
        <v>66</v>
      </c>
      <c r="I25" s="289" t="s">
        <v>87</v>
      </c>
      <c r="J25" s="233">
        <v>4</v>
      </c>
      <c r="K25" s="220" t="s">
        <v>64</v>
      </c>
      <c r="L25" s="228"/>
      <c r="M25" s="221" t="s">
        <v>68</v>
      </c>
      <c r="N25" s="222">
        <v>20</v>
      </c>
      <c r="O25" s="230">
        <v>22</v>
      </c>
      <c r="P25" s="234">
        <v>100</v>
      </c>
      <c r="Q25" s="237" t="s">
        <v>69</v>
      </c>
      <c r="R25" s="515"/>
      <c r="S25" s="516"/>
      <c r="T25" s="517"/>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20</v>
      </c>
      <c r="W25" s="45"/>
      <c r="X25" s="103">
        <f t="shared" ref="X25:X36" si="5">IF(OR(M25="",Q25="Mut+ext"),0,IF(ISERROR(V25+W25)=TRUE,V25,V25+W25))</f>
        <v>20</v>
      </c>
      <c r="Y25" s="105">
        <f>IF(OR(M25="",Q25="Mut+ext"),0,IF(ISERROR(W25+V25*VLOOKUP(M25,Paramétrage!$C$6:$E$29,3,0))=TRUE,X25,W25+V25*VLOOKUP(M25,Paramétrage!$C$6:$E$29,3,0)))</f>
        <v>30</v>
      </c>
      <c r="Z25" s="550"/>
      <c r="AA25" s="516"/>
      <c r="AB25" s="551"/>
      <c r="AC25" s="72"/>
      <c r="AD25" s="46"/>
      <c r="AE25" s="73">
        <f t="shared" ref="AE25:AE36" si="6">IF(G25="",0,IF(K25="",0,IF(SUMIF($G$25:$G$36,G25,$O$25:$O$36)=0,0,IF(OR(L25="",K25="obligatoire"),AF25/SUMIF($G$25:$G$36,G25,$O$25:$O$36),AF25/(SUMIF($G$25:$G$36,G25,$O$25:$O$36)/L25)))))</f>
        <v>20</v>
      </c>
      <c r="AF25" s="17">
        <f t="shared" ref="AF25:AF36" si="7">N25*O25</f>
        <v>440</v>
      </c>
    </row>
    <row r="26" spans="1:32">
      <c r="A26" s="561"/>
      <c r="B26" s="525"/>
      <c r="C26" s="503"/>
      <c r="D26" s="504"/>
      <c r="E26" s="576"/>
      <c r="F26" s="576"/>
      <c r="G26" s="367" t="s">
        <v>83</v>
      </c>
      <c r="H26" s="253" t="s">
        <v>66</v>
      </c>
      <c r="I26" s="243" t="s">
        <v>84</v>
      </c>
      <c r="J26" s="233">
        <v>4</v>
      </c>
      <c r="K26" s="220" t="s">
        <v>81</v>
      </c>
      <c r="L26" s="228">
        <v>2</v>
      </c>
      <c r="M26" s="221" t="s">
        <v>68</v>
      </c>
      <c r="N26" s="222">
        <v>20</v>
      </c>
      <c r="O26" s="230">
        <v>22</v>
      </c>
      <c r="P26" s="234">
        <v>100</v>
      </c>
      <c r="Q26" s="237" t="s">
        <v>76</v>
      </c>
      <c r="R26" s="515"/>
      <c r="S26" s="516"/>
      <c r="T26" s="517"/>
      <c r="U26" s="104">
        <f>IF(OR(P26="",M26=Paramétrage!$C$10,M26=Paramétrage!$C$13,M26=Paramétrage!$C$17,M26=Paramétrage!$C$20,M26=Paramétrage!$C$24,M26=Paramétrage!$C$27,AND(M26&lt;&gt;Paramétrage!$C$9,Q26="Mut+ext")),0,ROUNDUP(O26/P26,0))</f>
        <v>0</v>
      </c>
      <c r="V26" s="106">
        <f>IF(OR(M26="",Q26="Mut+ext"),0,IF(VLOOKUP(M26,Paramétrage!$C$6:$E$29,2,0)=0,0,IF(P26="","saisir capacité",N26*U26*VLOOKUP(M26,Paramétrage!$C$6:$E$29,2,0))))</f>
        <v>0</v>
      </c>
      <c r="W26" s="45"/>
      <c r="X26" s="103">
        <f t="shared" si="5"/>
        <v>0</v>
      </c>
      <c r="Y26" s="105">
        <f>IF(OR(M26="",Q26="Mut+ext"),0,IF(ISERROR(W26+V26*VLOOKUP(M26,Paramétrage!$C$6:$E$29,3,0))=TRUE,X26,W26+V26*VLOOKUP(M26,Paramétrage!$C$6:$E$29,3,0)))</f>
        <v>0</v>
      </c>
      <c r="Z26" s="550"/>
      <c r="AA26" s="516"/>
      <c r="AB26" s="551"/>
      <c r="AC26" s="163"/>
      <c r="AD26" s="46"/>
      <c r="AE26" s="73">
        <f t="shared" si="6"/>
        <v>5.7142857142857144</v>
      </c>
      <c r="AF26" s="18">
        <f t="shared" si="7"/>
        <v>440</v>
      </c>
    </row>
    <row r="27" spans="1:32">
      <c r="A27" s="561"/>
      <c r="B27" s="525"/>
      <c r="C27" s="503"/>
      <c r="D27" s="504"/>
      <c r="E27" s="576"/>
      <c r="F27" s="576"/>
      <c r="G27" s="367" t="s">
        <v>83</v>
      </c>
      <c r="H27" s="253" t="s">
        <v>66</v>
      </c>
      <c r="I27" s="243" t="s">
        <v>85</v>
      </c>
      <c r="J27" s="233">
        <v>4</v>
      </c>
      <c r="K27" s="220" t="s">
        <v>81</v>
      </c>
      <c r="L27" s="228">
        <v>2</v>
      </c>
      <c r="M27" s="221" t="s">
        <v>68</v>
      </c>
      <c r="N27" s="222">
        <v>20</v>
      </c>
      <c r="O27" s="230">
        <v>22</v>
      </c>
      <c r="P27" s="234">
        <v>100</v>
      </c>
      <c r="Q27" s="237" t="s">
        <v>76</v>
      </c>
      <c r="R27" s="515"/>
      <c r="S27" s="516"/>
      <c r="T27" s="517"/>
      <c r="U27" s="104">
        <f>IF(OR(P27="",M27=Paramétrage!$C$10,M27=Paramétrage!$C$13,M27=Paramétrage!$C$17,M27=Paramétrage!$C$20,M27=Paramétrage!$C$24,M27=Paramétrage!$C$27,AND(M27&lt;&gt;Paramétrage!$C$9,Q27="Mut+ext")),0,ROUNDUP(O27/P27,0))</f>
        <v>0</v>
      </c>
      <c r="V27" s="106">
        <f>IF(OR(M27="",Q27="Mut+ext"),0,IF(VLOOKUP(M27,Paramétrage!$C$6:$E$29,2,0)=0,0,IF(P27="","saisir capacité",N27*U27*VLOOKUP(M27,Paramétrage!$C$6:$E$29,2,0))))</f>
        <v>0</v>
      </c>
      <c r="W27" s="45"/>
      <c r="X27" s="103">
        <f t="shared" si="5"/>
        <v>0</v>
      </c>
      <c r="Y27" s="105">
        <f>IF(OR(M27="",Q27="Mut+ext"),0,IF(ISERROR(W27+V27*VLOOKUP(M27,Paramétrage!$C$6:$E$29,3,0))=TRUE,X27,W27+V27*VLOOKUP(M27,Paramétrage!$C$6:$E$29,3,0)))</f>
        <v>0</v>
      </c>
      <c r="Z27" s="550"/>
      <c r="AA27" s="516"/>
      <c r="AB27" s="551"/>
      <c r="AC27" s="163"/>
      <c r="AD27" s="46"/>
      <c r="AE27" s="73">
        <f t="shared" si="6"/>
        <v>5.7142857142857144</v>
      </c>
      <c r="AF27" s="18">
        <f t="shared" si="7"/>
        <v>440</v>
      </c>
    </row>
    <row r="28" spans="1:32">
      <c r="A28" s="561"/>
      <c r="B28" s="525"/>
      <c r="C28" s="503"/>
      <c r="D28" s="504"/>
      <c r="E28" s="576"/>
      <c r="F28" s="576"/>
      <c r="G28" s="367" t="s">
        <v>83</v>
      </c>
      <c r="H28" s="253" t="s">
        <v>66</v>
      </c>
      <c r="I28" s="243" t="s">
        <v>86</v>
      </c>
      <c r="J28" s="233">
        <v>4</v>
      </c>
      <c r="K28" s="220" t="s">
        <v>81</v>
      </c>
      <c r="L28" s="228">
        <v>2</v>
      </c>
      <c r="M28" s="221" t="s">
        <v>68</v>
      </c>
      <c r="N28" s="222">
        <v>20</v>
      </c>
      <c r="O28" s="230">
        <v>22</v>
      </c>
      <c r="P28" s="234">
        <v>100</v>
      </c>
      <c r="Q28" s="237" t="s">
        <v>76</v>
      </c>
      <c r="R28" s="515"/>
      <c r="S28" s="516"/>
      <c r="T28" s="517"/>
      <c r="U28" s="104">
        <f>IF(OR(P28="",M28=Paramétrage!$C$10,M28=Paramétrage!$C$13,M28=Paramétrage!$C$17,M28=Paramétrage!$C$20,M28=Paramétrage!$C$24,M28=Paramétrage!$C$27,AND(M28&lt;&gt;Paramétrage!$C$9,Q28="Mut+ext")),0,ROUNDUP(O28/P28,0))</f>
        <v>0</v>
      </c>
      <c r="V28" s="106">
        <f>IF(OR(M28="",Q28="Mut+ext"),0,IF(VLOOKUP(M28,Paramétrage!$C$6:$E$29,2,0)=0,0,IF(P28="","saisir capacité",N28*U28*VLOOKUP(M28,Paramétrage!$C$6:$E$29,2,0))))</f>
        <v>0</v>
      </c>
      <c r="W28" s="45"/>
      <c r="X28" s="103">
        <f t="shared" si="5"/>
        <v>0</v>
      </c>
      <c r="Y28" s="105">
        <f>IF(OR(M28="",Q28="Mut+ext"),0,IF(ISERROR(W28+V28*VLOOKUP(M28,Paramétrage!$C$6:$E$29,3,0))=TRUE,X28,W28+V28*VLOOKUP(M28,Paramétrage!$C$6:$E$29,3,0)))</f>
        <v>0</v>
      </c>
      <c r="Z28" s="550"/>
      <c r="AA28" s="516"/>
      <c r="AB28" s="551"/>
      <c r="AC28" s="62"/>
      <c r="AD28" s="46"/>
      <c r="AE28" s="73">
        <f t="shared" si="6"/>
        <v>5.7142857142857144</v>
      </c>
      <c r="AF28" s="18">
        <f t="shared" si="7"/>
        <v>440</v>
      </c>
    </row>
    <row r="29" spans="1:32">
      <c r="A29" s="561"/>
      <c r="B29" s="525"/>
      <c r="C29" s="503"/>
      <c r="D29" s="504"/>
      <c r="E29" s="576"/>
      <c r="F29" s="576"/>
      <c r="G29" s="367" t="s">
        <v>83</v>
      </c>
      <c r="H29" s="253" t="s">
        <v>66</v>
      </c>
      <c r="I29" s="243" t="s">
        <v>90</v>
      </c>
      <c r="J29" s="233">
        <v>4</v>
      </c>
      <c r="K29" s="220" t="s">
        <v>81</v>
      </c>
      <c r="L29" s="228">
        <v>2</v>
      </c>
      <c r="M29" s="221" t="s">
        <v>68</v>
      </c>
      <c r="N29" s="222">
        <v>20</v>
      </c>
      <c r="O29" s="230">
        <v>22</v>
      </c>
      <c r="P29" s="234">
        <v>100</v>
      </c>
      <c r="Q29" s="237" t="s">
        <v>76</v>
      </c>
      <c r="R29" s="515"/>
      <c r="S29" s="516"/>
      <c r="T29" s="517"/>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5"/>
        <v>0</v>
      </c>
      <c r="Y29" s="105">
        <f>IF(OR(M29="",Q29="Mut+ext"),0,IF(ISERROR(W29+V29*VLOOKUP(M29,Paramétrage!$C$6:$E$29,3,0))=TRUE,X29,W29+V29*VLOOKUP(M29,Paramétrage!$C$6:$E$29,3,0)))</f>
        <v>0</v>
      </c>
      <c r="Z29" s="550"/>
      <c r="AA29" s="516"/>
      <c r="AB29" s="551"/>
      <c r="AC29" s="163"/>
      <c r="AD29" s="46"/>
      <c r="AE29" s="73">
        <f t="shared" si="6"/>
        <v>5.7142857142857144</v>
      </c>
      <c r="AF29" s="18">
        <f t="shared" si="7"/>
        <v>440</v>
      </c>
    </row>
    <row r="30" spans="1:32">
      <c r="A30" s="561"/>
      <c r="B30" s="525"/>
      <c r="C30" s="503"/>
      <c r="D30" s="504"/>
      <c r="E30" s="576"/>
      <c r="F30" s="576"/>
      <c r="G30" s="367" t="s">
        <v>83</v>
      </c>
      <c r="H30" s="253" t="s">
        <v>66</v>
      </c>
      <c r="I30" s="243" t="s">
        <v>88</v>
      </c>
      <c r="J30" s="233">
        <v>4</v>
      </c>
      <c r="K30" s="220" t="s">
        <v>81</v>
      </c>
      <c r="L30" s="228">
        <v>2</v>
      </c>
      <c r="M30" s="221" t="s">
        <v>68</v>
      </c>
      <c r="N30" s="222">
        <v>20</v>
      </c>
      <c r="O30" s="230">
        <v>22</v>
      </c>
      <c r="P30" s="234">
        <v>100</v>
      </c>
      <c r="Q30" s="237" t="s">
        <v>69</v>
      </c>
      <c r="R30" s="515"/>
      <c r="S30" s="516"/>
      <c r="T30" s="517"/>
      <c r="U30" s="104">
        <f>IF(OR(P30="",M30=Paramétrage!$C$10,M30=Paramétrage!$C$13,M30=Paramétrage!$C$17,M30=Paramétrage!$C$20,M30=Paramétrage!$C$24,M30=Paramétrage!$C$27,AND(M30&lt;&gt;Paramétrage!$C$9,Q30="Mut+ext")),0,ROUNDUP(O30/P30,0))</f>
        <v>1</v>
      </c>
      <c r="V30" s="106">
        <f>IF(OR(M30="",Q30="Mut+ext"),0,IF(VLOOKUP(M30,Paramétrage!$C$6:$E$29,2,0)=0,0,IF(P30="","saisir capacité",N30*U30*VLOOKUP(M30,Paramétrage!$C$6:$E$29,2,0))))</f>
        <v>20</v>
      </c>
      <c r="W30" s="45"/>
      <c r="X30" s="103">
        <f t="shared" si="5"/>
        <v>20</v>
      </c>
      <c r="Y30" s="105">
        <f>IF(OR(M30="",Q30="Mut+ext"),0,IF(ISERROR(W30+V30*VLOOKUP(M30,Paramétrage!$C$6:$E$29,3,0))=TRUE,X30,W30+V30*VLOOKUP(M30,Paramétrage!$C$6:$E$29,3,0)))</f>
        <v>30</v>
      </c>
      <c r="Z30" s="550"/>
      <c r="AA30" s="516"/>
      <c r="AB30" s="551"/>
      <c r="AC30" s="163"/>
      <c r="AD30" s="46"/>
      <c r="AE30" s="73">
        <f t="shared" si="6"/>
        <v>5.7142857142857144</v>
      </c>
      <c r="AF30" s="18">
        <f t="shared" si="7"/>
        <v>440</v>
      </c>
    </row>
    <row r="31" spans="1:32">
      <c r="A31" s="561"/>
      <c r="B31" s="525"/>
      <c r="C31" s="503"/>
      <c r="D31" s="504"/>
      <c r="E31" s="576"/>
      <c r="F31" s="576"/>
      <c r="G31" s="367" t="s">
        <v>83</v>
      </c>
      <c r="H31" s="288" t="s">
        <v>66</v>
      </c>
      <c r="I31" s="289" t="s">
        <v>89</v>
      </c>
      <c r="J31" s="214">
        <v>4</v>
      </c>
      <c r="K31" s="220" t="s">
        <v>81</v>
      </c>
      <c r="L31" s="368">
        <v>2</v>
      </c>
      <c r="M31" s="221" t="s">
        <v>68</v>
      </c>
      <c r="N31" s="222">
        <v>20</v>
      </c>
      <c r="O31" s="230">
        <v>22</v>
      </c>
      <c r="P31" s="234">
        <v>100</v>
      </c>
      <c r="Q31" s="237" t="s">
        <v>76</v>
      </c>
      <c r="R31" s="515"/>
      <c r="S31" s="516"/>
      <c r="T31" s="517"/>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5.7142857142857144</v>
      </c>
      <c r="AF31" s="18">
        <f t="shared" si="7"/>
        <v>440</v>
      </c>
    </row>
    <row r="32" spans="1:32">
      <c r="A32" s="561"/>
      <c r="B32" s="525"/>
      <c r="C32" s="503"/>
      <c r="D32" s="504"/>
      <c r="E32" s="576"/>
      <c r="F32" s="576"/>
      <c r="G32" s="367" t="s">
        <v>83</v>
      </c>
      <c r="H32" s="253" t="s">
        <v>66</v>
      </c>
      <c r="I32" s="289" t="s">
        <v>93</v>
      </c>
      <c r="J32" s="214">
        <v>4</v>
      </c>
      <c r="K32" s="220" t="s">
        <v>81</v>
      </c>
      <c r="L32" s="368">
        <v>2</v>
      </c>
      <c r="M32" s="221" t="s">
        <v>68</v>
      </c>
      <c r="N32" s="222">
        <v>20</v>
      </c>
      <c r="O32" s="230">
        <v>22</v>
      </c>
      <c r="P32" s="234">
        <v>100</v>
      </c>
      <c r="Q32" s="237" t="s">
        <v>76</v>
      </c>
      <c r="R32" s="515"/>
      <c r="S32" s="516"/>
      <c r="T32" s="517"/>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5.7142857142857144</v>
      </c>
      <c r="AF32" s="18">
        <f t="shared" si="7"/>
        <v>440</v>
      </c>
    </row>
    <row r="33" spans="1:32">
      <c r="A33" s="561"/>
      <c r="B33" s="525"/>
      <c r="C33" s="503"/>
      <c r="D33" s="504"/>
      <c r="E33" s="576"/>
      <c r="F33" s="576"/>
      <c r="G33" s="218" t="s">
        <v>174</v>
      </c>
      <c r="H33" s="253" t="s">
        <v>66</v>
      </c>
      <c r="I33" s="255" t="s">
        <v>92</v>
      </c>
      <c r="J33" s="256">
        <v>4</v>
      </c>
      <c r="K33" s="220" t="s">
        <v>81</v>
      </c>
      <c r="L33" s="257">
        <v>2</v>
      </c>
      <c r="M33" s="258" t="s">
        <v>68</v>
      </c>
      <c r="N33" s="222">
        <v>20</v>
      </c>
      <c r="O33" s="259">
        <v>22</v>
      </c>
      <c r="P33" s="259">
        <v>100</v>
      </c>
      <c r="Q33" s="237" t="s">
        <v>76</v>
      </c>
      <c r="R33" s="515"/>
      <c r="S33" s="516"/>
      <c r="T33" s="517"/>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40</v>
      </c>
      <c r="AF33" s="18">
        <f t="shared" si="7"/>
        <v>440</v>
      </c>
    </row>
    <row r="34" spans="1:32">
      <c r="A34" s="561"/>
      <c r="B34" s="525"/>
      <c r="C34" s="503"/>
      <c r="D34" s="504"/>
      <c r="E34" s="576"/>
      <c r="F34" s="576"/>
      <c r="G34" s="369"/>
      <c r="H34" s="278"/>
      <c r="I34" s="370"/>
      <c r="J34" s="244"/>
      <c r="K34" s="371"/>
      <c r="L34" s="228"/>
      <c r="M34" s="223"/>
      <c r="N34" s="229"/>
      <c r="O34" s="230"/>
      <c r="P34" s="234"/>
      <c r="Q34" s="372"/>
      <c r="R34" s="578"/>
      <c r="S34" s="579"/>
      <c r="T34" s="580"/>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0</v>
      </c>
      <c r="AF34" s="18">
        <f t="shared" si="7"/>
        <v>0</v>
      </c>
    </row>
    <row r="35" spans="1:32">
      <c r="A35" s="561"/>
      <c r="B35" s="525"/>
      <c r="C35" s="503"/>
      <c r="D35" s="504"/>
      <c r="E35" s="576"/>
      <c r="F35" s="576"/>
      <c r="G35" s="373"/>
      <c r="H35" s="278"/>
      <c r="I35" s="374"/>
      <c r="J35" s="223"/>
      <c r="K35" s="371"/>
      <c r="L35" s="228"/>
      <c r="M35" s="223"/>
      <c r="N35" s="229"/>
      <c r="O35" s="230"/>
      <c r="P35" s="234"/>
      <c r="Q35" s="372"/>
      <c r="R35" s="578"/>
      <c r="S35" s="579"/>
      <c r="T35" s="580"/>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03"/>
      <c r="D36" s="504"/>
      <c r="E36" s="577"/>
      <c r="F36" s="577"/>
      <c r="G36" s="373"/>
      <c r="H36" s="278"/>
      <c r="I36" s="375"/>
      <c r="J36" s="223"/>
      <c r="K36" s="371"/>
      <c r="L36" s="228"/>
      <c r="M36" s="223"/>
      <c r="N36" s="229"/>
      <c r="O36" s="230"/>
      <c r="P36" s="234"/>
      <c r="Q36" s="372"/>
      <c r="R36" s="578"/>
      <c r="S36" s="579"/>
      <c r="T36" s="580"/>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100</v>
      </c>
      <c r="O37" s="79"/>
      <c r="P37" s="79"/>
      <c r="Q37" s="82"/>
      <c r="R37" s="80"/>
      <c r="S37" s="80"/>
      <c r="T37" s="81"/>
      <c r="U37" s="127"/>
      <c r="V37" s="83">
        <f>SUM(V25:V36)</f>
        <v>40</v>
      </c>
      <c r="W37" s="84">
        <f>SUM(W25:W36)</f>
        <v>0</v>
      </c>
      <c r="X37" s="85">
        <f>SUM(X25:X36)</f>
        <v>40</v>
      </c>
      <c r="Y37" s="86">
        <f>SUM(Y25:Y36)</f>
        <v>60</v>
      </c>
      <c r="Z37" s="128"/>
      <c r="AA37" s="129"/>
      <c r="AB37" s="130"/>
      <c r="AC37" s="131"/>
      <c r="AD37" s="132"/>
      <c r="AE37" s="133">
        <f>SUM(AE25:AE36)</f>
        <v>100</v>
      </c>
      <c r="AF37" s="134">
        <f>SUM(AF25:AF36)</f>
        <v>3960</v>
      </c>
    </row>
    <row r="38" spans="1:32" ht="15.6" customHeight="1">
      <c r="A38" s="561"/>
      <c r="B38" s="525" t="s">
        <v>94</v>
      </c>
      <c r="C38" s="501" t="s">
        <v>95</v>
      </c>
      <c r="D38" s="502"/>
      <c r="E38" s="526">
        <v>6</v>
      </c>
      <c r="F38" s="526" t="s">
        <v>64</v>
      </c>
      <c r="G38" s="267" t="s">
        <v>96</v>
      </c>
      <c r="H38" s="268" t="s">
        <v>66</v>
      </c>
      <c r="I38" s="269" t="s">
        <v>97</v>
      </c>
      <c r="J38" s="270">
        <v>4</v>
      </c>
      <c r="K38" s="271" t="s">
        <v>64</v>
      </c>
      <c r="L38" s="272"/>
      <c r="M38" s="273" t="s">
        <v>71</v>
      </c>
      <c r="N38" s="274">
        <v>10</v>
      </c>
      <c r="O38" s="270">
        <v>22</v>
      </c>
      <c r="P38" s="275">
        <v>30</v>
      </c>
      <c r="Q38" s="237" t="s">
        <v>76</v>
      </c>
      <c r="R38" s="515"/>
      <c r="S38" s="516"/>
      <c r="T38" s="517"/>
      <c r="U38" s="104">
        <f>IF(OR(P38="",M38=Paramétrage!$C$10,M38=Paramétrage!$C$13,M38=Paramétrage!$C$17,M38=Paramétrage!$C$20,M38=Paramétrage!$C$24,M38=Paramétrage!$C$27,AND(M38&lt;&gt;Paramétrage!$C$9,Q38="Mut+ext")),0,ROUNDUP(O38/P38,0))</f>
        <v>0</v>
      </c>
      <c r="V38" s="106">
        <f>IF(OR(M38="",Q38="Mut+ext"),0,IF(VLOOKUP(M38,Paramétrage!$C$6:$E$29,2,0)=0,0,IF(P38="","saisir capacité",N38*U38*VLOOKUP(M38,Paramétrage!$C$6:$E$29,2,0))))</f>
        <v>0</v>
      </c>
      <c r="W38" s="45"/>
      <c r="X38" s="103">
        <f t="shared" ref="X38:X49" si="8">IF(OR(M38="",Q38="Mut+ext"),0,IF(ISERROR(V38+W38)=TRUE,V38,V38+W38))</f>
        <v>0</v>
      </c>
      <c r="Y38" s="105">
        <f>IF(OR(M38="",Q38="Mut+ext"),0,IF(ISERROR(W38+V38*VLOOKUP(M38,Paramétrage!$C$6:$E$29,3,0))=TRUE,X38,W38+V38*VLOOKUP(M38,Paramétrage!$C$6:$E$29,3,0)))</f>
        <v>0</v>
      </c>
      <c r="Z38" s="550"/>
      <c r="AA38" s="516"/>
      <c r="AB38" s="551"/>
      <c r="AC38" s="72"/>
      <c r="AD38" s="46"/>
      <c r="AE38" s="73">
        <f>IF(G38="",0,IF(K38="",0,IF(SUMIF(G38:G49,G38,O38:O49)=0,0,IF(OR(L38="",K38="obligatoire"),AF38/SUMIF(G38:G49,G38,O38:O49),AF38/(SUMIF(G38:G49,G38,O38:O49)/L38)))))</f>
        <v>10</v>
      </c>
      <c r="AF38" s="17">
        <f>N38*O38</f>
        <v>220</v>
      </c>
    </row>
    <row r="39" spans="1:32">
      <c r="A39" s="561"/>
      <c r="B39" s="525"/>
      <c r="C39" s="503"/>
      <c r="D39" s="504"/>
      <c r="E39" s="526"/>
      <c r="F39" s="526"/>
      <c r="G39" s="267" t="s">
        <v>98</v>
      </c>
      <c r="H39" s="267" t="s">
        <v>66</v>
      </c>
      <c r="I39" s="269" t="s">
        <v>99</v>
      </c>
      <c r="J39" s="276">
        <v>4</v>
      </c>
      <c r="K39" s="271" t="s">
        <v>64</v>
      </c>
      <c r="L39" s="272"/>
      <c r="M39" s="273" t="s">
        <v>71</v>
      </c>
      <c r="N39" s="274">
        <v>10</v>
      </c>
      <c r="O39" s="270">
        <v>22</v>
      </c>
      <c r="P39" s="275">
        <v>30</v>
      </c>
      <c r="Q39" s="237" t="s">
        <v>76</v>
      </c>
      <c r="R39" s="515"/>
      <c r="S39" s="516"/>
      <c r="T39" s="517"/>
      <c r="U39" s="104">
        <f>IF(OR(P39="",M39=Paramétrage!$C$10,M39=Paramétrage!$C$13,M39=Paramétrage!$C$17,M39=Paramétrage!$C$20,M39=Paramétrage!$C$24,M39=Paramétrage!$C$27,AND(M39&lt;&gt;Paramétrage!$C$9,Q39="Mut+ext")),0,ROUNDUP(O39/P39,0))</f>
        <v>0</v>
      </c>
      <c r="V39" s="106">
        <f>IF(OR(M39="",Q39="Mut+ext"),0,IF(VLOOKUP(M39,Paramétrage!$C$6:$E$29,2,0)=0,0,IF(P39="","saisir capacité",N39*U39*VLOOKUP(M39,Paramétrage!$C$6:$E$29,2,0))))</f>
        <v>0</v>
      </c>
      <c r="W39" s="45"/>
      <c r="X39" s="103">
        <f t="shared" si="8"/>
        <v>0</v>
      </c>
      <c r="Y39" s="105">
        <f>IF(OR(M39="",Q39="Mut+ext"),0,IF(ISERROR(W39+V39*VLOOKUP(M39,Paramétrage!$C$6:$E$29,3,0))=TRUE,X39,W39+V39*VLOOKUP(M39,Paramétrage!$C$6:$E$29,3,0)))</f>
        <v>0</v>
      </c>
      <c r="Z39" s="550"/>
      <c r="AA39" s="516"/>
      <c r="AB39" s="551"/>
      <c r="AC39" s="163"/>
      <c r="AD39" s="46"/>
      <c r="AE39" s="73">
        <f>IF(G39="",0,IF(K39="",0,IF(SUMIF(G38:G49,G39,O38:O49)=0,0,IF(OR(L39="",K39="obligatoire"),AF39/SUMIF(G38:G49,G39,O38:O49),AF39/(SUMIF(G38:G49,G39,O38:O49)/L39)))))</f>
        <v>10</v>
      </c>
      <c r="AF39" s="17">
        <f t="shared" ref="AF39:AF49" si="9">N39*O39</f>
        <v>220</v>
      </c>
    </row>
    <row r="40" spans="1:32">
      <c r="A40" s="561"/>
      <c r="B40" s="525"/>
      <c r="C40" s="503"/>
      <c r="D40" s="504"/>
      <c r="E40" s="526"/>
      <c r="F40" s="526"/>
      <c r="G40" s="277" t="s">
        <v>100</v>
      </c>
      <c r="H40" s="278" t="s">
        <v>66</v>
      </c>
      <c r="I40" s="462" t="s">
        <v>101</v>
      </c>
      <c r="J40" s="223">
        <v>11</v>
      </c>
      <c r="K40" s="271" t="s">
        <v>64</v>
      </c>
      <c r="L40" s="228"/>
      <c r="M40" s="223" t="s">
        <v>71</v>
      </c>
      <c r="N40" s="222">
        <v>20</v>
      </c>
      <c r="O40" s="270">
        <v>22</v>
      </c>
      <c r="P40" s="275">
        <v>30</v>
      </c>
      <c r="Q40" s="237" t="s">
        <v>76</v>
      </c>
      <c r="R40" s="515"/>
      <c r="S40" s="516"/>
      <c r="T40" s="517"/>
      <c r="U40" s="104">
        <f>IF(OR(P40="",M40=Paramétrage!$C$10,M40=Paramétrage!$C$13,M40=Paramétrage!$C$17,M40=Paramétrage!$C$20,M40=Paramétrage!$C$24,M40=Paramétrage!$C$27,AND(M40&lt;&gt;Paramétrage!$C$9,Q40="Mut+ext")),0,ROUNDUP(O40/P40,0))</f>
        <v>0</v>
      </c>
      <c r="V40" s="106">
        <f>IF(OR(M40="",Q40="Mut+ext"),0,IF(VLOOKUP(M40,Paramétrage!$C$6:$E$29,2,0)=0,0,IF(P40="","saisir capacité",N40*U40*VLOOKUP(M40,Paramétrage!$C$6:$E$29,2,0))))</f>
        <v>0</v>
      </c>
      <c r="W40" s="45"/>
      <c r="X40" s="103">
        <f t="shared" si="8"/>
        <v>0</v>
      </c>
      <c r="Y40" s="105">
        <f>IF(OR(M40="",Q40="Mut+ext"),0,IF(ISERROR(W40+V40*VLOOKUP(M40,Paramétrage!$C$6:$E$29,3,0))=TRUE,X40,W40+V40*VLOOKUP(M40,Paramétrage!$C$6:$E$29,3,0)))</f>
        <v>0</v>
      </c>
      <c r="Z40" s="550"/>
      <c r="AA40" s="516"/>
      <c r="AB40" s="551"/>
      <c r="AC40" s="163"/>
      <c r="AD40" s="46"/>
      <c r="AE40" s="73">
        <f>IF(G40="",0,IF(K40="",0,IF(SUMIF(G38:G49,G40,O38:O49)=0,0,IF(OR(L40="",K40="obligatoire"),AF40/SUMIF(G38:G49,G40,O38:O49),AF40/(SUMIF(G38:G49,G40,O38:O49)/L40)))))</f>
        <v>20</v>
      </c>
      <c r="AF40" s="17">
        <f t="shared" si="9"/>
        <v>440</v>
      </c>
    </row>
    <row r="41" spans="1:32">
      <c r="A41" s="561"/>
      <c r="B41" s="525"/>
      <c r="C41" s="503"/>
      <c r="D41" s="504"/>
      <c r="E41" s="526"/>
      <c r="F41" s="526"/>
      <c r="G41" s="160"/>
      <c r="H41" s="65"/>
      <c r="I41" s="164"/>
      <c r="J41" s="61"/>
      <c r="K41" s="60"/>
      <c r="L41" s="42"/>
      <c r="M41" s="43"/>
      <c r="N41" s="54"/>
      <c r="O41" s="52"/>
      <c r="P41" s="59"/>
      <c r="Q41" s="44"/>
      <c r="R41" s="515"/>
      <c r="S41" s="516"/>
      <c r="T41" s="517"/>
      <c r="U41" s="104">
        <f>IF(OR(P41="",M41=Paramétrage!$C$10,M41=Paramétrage!$C$13,M41=Paramétrage!$C$17,M41=Paramétrage!$C$20,M41=Paramétrage!$C$24,M41=Paramétrage!$C$27,AND(M41&lt;&gt;Paramétrage!$C$9,Q41="Mut+ext")),0,ROUNDUP(O41/P41,0))</f>
        <v>0</v>
      </c>
      <c r="V41" s="106">
        <f>IF(OR(M41="",Q41="Mut+ext"),0,IF(VLOOKUP(M41,Paramétrage!$C$6:$E$29,2,0)=0,0,IF(P41="","saisir capacité",N41*U41*VLOOKUP(M41,Paramétrage!$C$6:$E$29,2,0))))</f>
        <v>0</v>
      </c>
      <c r="W41" s="45"/>
      <c r="X41" s="103">
        <f t="shared" si="8"/>
        <v>0</v>
      </c>
      <c r="Y41" s="105">
        <f>IF(OR(M41="",Q41="Mut+ext"),0,IF(ISERROR(W41+V41*VLOOKUP(M41,Paramétrage!$C$6:$E$29,3,0))=TRUE,X41,W41+V41*VLOOKUP(M41,Paramétrage!$C$6:$E$29,3,0)))</f>
        <v>0</v>
      </c>
      <c r="Z41" s="550"/>
      <c r="AA41" s="516"/>
      <c r="AB41" s="551"/>
      <c r="AC41" s="62"/>
      <c r="AD41" s="46"/>
      <c r="AE41" s="73">
        <f>IF(G41="",0,IF(K41="",0,IF(SUMIF(G38:G49,G41,O38:O49)=0,0,IF(OR(L41="",K41="obligatoire"),AF41/SUMIF(G38:G49,G41,O38:O49),AF41/(SUMIF(G38:G49,G41,O38:O49)/L41)))))</f>
        <v>0</v>
      </c>
      <c r="AF41" s="17">
        <f t="shared" si="9"/>
        <v>0</v>
      </c>
    </row>
    <row r="42" spans="1:32">
      <c r="A42" s="561"/>
      <c r="B42" s="525"/>
      <c r="C42" s="503"/>
      <c r="D42" s="504"/>
      <c r="E42" s="526"/>
      <c r="F42" s="526"/>
      <c r="G42" s="160"/>
      <c r="H42" s="65"/>
      <c r="I42" s="164"/>
      <c r="J42" s="61"/>
      <c r="K42" s="60"/>
      <c r="L42" s="42"/>
      <c r="M42" s="43"/>
      <c r="N42" s="54"/>
      <c r="O42" s="52"/>
      <c r="P42" s="59"/>
      <c r="Q42" s="44"/>
      <c r="R42" s="515"/>
      <c r="S42" s="516"/>
      <c r="T42" s="517"/>
      <c r="U42" s="104">
        <f>IF(OR(P42="",M42=Paramétrage!$C$10,M42=Paramétrage!$C$13,M42=Paramétrage!$C$17,M42=Paramétrage!$C$20,M42=Paramétrage!$C$24,M42=Paramétrage!$C$27,AND(M42&lt;&gt;Paramétrage!$C$9,Q42="Mut+ext")),0,ROUNDUP(O42/P42,0))</f>
        <v>0</v>
      </c>
      <c r="V42" s="106">
        <f>IF(OR(M42="",Q42="Mut+ext"),0,IF(VLOOKUP(M42,Paramétrage!$C$6:$E$29,2,0)=0,0,IF(P42="","saisir capacité",N42*U42*VLOOKUP(M42,Paramétrage!$C$6:$E$29,2,0))))</f>
        <v>0</v>
      </c>
      <c r="W42" s="45"/>
      <c r="X42" s="103">
        <f t="shared" si="8"/>
        <v>0</v>
      </c>
      <c r="Y42" s="105">
        <f>IF(OR(M42="",Q42="Mut+ext"),0,IF(ISERROR(W42+V42*VLOOKUP(M42,Paramétrage!$C$6:$E$29,3,0))=TRUE,X42,W42+V42*VLOOKUP(M42,Paramétrage!$C$6:$E$29,3,0)))</f>
        <v>0</v>
      </c>
      <c r="Z42" s="550"/>
      <c r="AA42" s="516"/>
      <c r="AB42" s="551"/>
      <c r="AC42" s="163"/>
      <c r="AD42" s="46"/>
      <c r="AE42" s="73">
        <f>IF(G42="",0,IF(K42="",0,IF(SUMIF(G34:G45,G42,O34:O45)=0,0,IF(OR(L42="",K42="obligatoire"),AF42/SUMIF(G34:G45,G42,O34:O45),AF42/(SUMIF(G34:G45,G42,O34:O45)/L42)))))</f>
        <v>0</v>
      </c>
      <c r="AF42" s="17">
        <f t="shared" si="9"/>
        <v>0</v>
      </c>
    </row>
    <row r="43" spans="1:32">
      <c r="A43" s="561"/>
      <c r="B43" s="525"/>
      <c r="C43" s="503"/>
      <c r="D43" s="504"/>
      <c r="E43" s="526"/>
      <c r="F43" s="526"/>
      <c r="G43" s="160"/>
      <c r="H43" s="65"/>
      <c r="I43" s="164"/>
      <c r="J43" s="61"/>
      <c r="K43" s="60"/>
      <c r="L43" s="42"/>
      <c r="M43" s="43"/>
      <c r="N43" s="54"/>
      <c r="O43" s="52"/>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3"/>
      <c r="D44" s="504"/>
      <c r="E44" s="526"/>
      <c r="F44" s="526"/>
      <c r="G44" s="160"/>
      <c r="H44" s="65"/>
      <c r="I44" s="164"/>
      <c r="J44" s="61"/>
      <c r="K44" s="60"/>
      <c r="L44" s="42"/>
      <c r="M44" s="43"/>
      <c r="N44" s="54"/>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3"/>
      <c r="D45" s="504"/>
      <c r="E45" s="526"/>
      <c r="F45" s="526"/>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3"/>
      <c r="D46" s="504"/>
      <c r="E46" s="526"/>
      <c r="F46" s="526"/>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3"/>
      <c r="D47" s="504"/>
      <c r="E47" s="526"/>
      <c r="F47" s="526"/>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3"/>
      <c r="D48" s="504"/>
      <c r="E48" s="526"/>
      <c r="F48" s="526"/>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05"/>
      <c r="D49" s="506"/>
      <c r="E49" s="527"/>
      <c r="F49" s="527"/>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ht="16.149999999999999" thickBot="1">
      <c r="A50" s="561"/>
      <c r="B50" s="525"/>
      <c r="C50" s="171"/>
      <c r="D50" s="172"/>
      <c r="E50" s="75"/>
      <c r="F50" s="75"/>
      <c r="G50" s="75"/>
      <c r="H50" s="167"/>
      <c r="I50" s="165"/>
      <c r="J50" s="126"/>
      <c r="K50" s="76"/>
      <c r="L50" s="77"/>
      <c r="M50" s="84"/>
      <c r="N50" s="78">
        <f>AE50</f>
        <v>40</v>
      </c>
      <c r="O50" s="79"/>
      <c r="P50" s="79"/>
      <c r="Q50" s="82"/>
      <c r="R50" s="80"/>
      <c r="S50" s="80"/>
      <c r="T50" s="81"/>
      <c r="U50" s="127"/>
      <c r="V50" s="83">
        <f>SUM(V38:V49)</f>
        <v>0</v>
      </c>
      <c r="W50" s="84">
        <f>SUM(W38:W49)</f>
        <v>0</v>
      </c>
      <c r="X50" s="85">
        <f>SUM(X38:X49)</f>
        <v>0</v>
      </c>
      <c r="Y50" s="86">
        <f>SUM(Y38:Y49)</f>
        <v>0</v>
      </c>
      <c r="Z50" s="128"/>
      <c r="AA50" s="129"/>
      <c r="AB50" s="130"/>
      <c r="AC50" s="131"/>
      <c r="AD50" s="132"/>
      <c r="AE50" s="133">
        <f>SUM(AE38:AE49)</f>
        <v>40</v>
      </c>
      <c r="AF50" s="134">
        <f>SUM(AF38:AF49)</f>
        <v>880</v>
      </c>
    </row>
    <row r="51" spans="1:32" hidden="1">
      <c r="A51" s="561"/>
      <c r="B51" s="525" t="s">
        <v>102</v>
      </c>
      <c r="C51" s="507" t="s">
        <v>103</v>
      </c>
      <c r="D51" s="508"/>
      <c r="E51" s="492"/>
      <c r="F51" s="492" t="s">
        <v>64</v>
      </c>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0"/>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1">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0"/>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1"/>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si="10"/>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si="11"/>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idden="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30</v>
      </c>
      <c r="F142" s="135"/>
      <c r="G142" s="110"/>
      <c r="H142" s="139"/>
      <c r="I142" s="139"/>
      <c r="J142" s="136"/>
      <c r="K142" s="109"/>
      <c r="L142" s="109"/>
      <c r="M142" s="111"/>
      <c r="N142" s="112">
        <f>N89+N76+N63+N50+N37+N24+N102+N115+N128+N141</f>
        <v>226</v>
      </c>
      <c r="O142" s="113"/>
      <c r="P142" s="109"/>
      <c r="Q142" s="137"/>
      <c r="R142" s="113"/>
      <c r="S142" s="113"/>
      <c r="T142" s="114"/>
      <c r="U142" s="136"/>
      <c r="V142" s="115">
        <f>V89+V76+V63+V50+V37+V24+V102+V115+V128+V141</f>
        <v>142</v>
      </c>
      <c r="W142" s="115">
        <f>W89+W76+W63+W50+W37+W24+W102+W115+W128+W141</f>
        <v>0</v>
      </c>
      <c r="X142" s="115">
        <f>X89+X76+X63+X50+X37+X24+X102+X115+X128+X141</f>
        <v>142</v>
      </c>
      <c r="Y142" s="115">
        <f>Y89+Y76+Y63+Y50+Y37+Y24+Y102+Y115+Y128+Y141</f>
        <v>173</v>
      </c>
      <c r="Z142" s="138"/>
      <c r="AA142" s="139"/>
      <c r="AB142" s="116"/>
      <c r="AC142" s="139"/>
      <c r="AD142" s="140"/>
      <c r="AE142" s="141">
        <f>SUM(AE12:AE89)/2</f>
        <v>226.00000000000003</v>
      </c>
      <c r="AF142" s="142">
        <f>SUM(AF12:AF76)</f>
        <v>31280</v>
      </c>
    </row>
    <row r="143" spans="1:32" ht="14.65" customHeight="1">
      <c r="A143" s="564" t="s">
        <v>122</v>
      </c>
      <c r="B143" s="525" t="s">
        <v>123</v>
      </c>
      <c r="C143" s="581" t="s">
        <v>175</v>
      </c>
      <c r="D143" s="582"/>
      <c r="E143" s="526">
        <v>30</v>
      </c>
      <c r="F143" s="496" t="s">
        <v>125</v>
      </c>
      <c r="G143" s="281" t="s">
        <v>126</v>
      </c>
      <c r="H143" s="282" t="s">
        <v>66</v>
      </c>
      <c r="I143" s="232" t="s">
        <v>127</v>
      </c>
      <c r="J143" s="240">
        <v>4</v>
      </c>
      <c r="K143" s="220" t="s">
        <v>64</v>
      </c>
      <c r="L143" s="283"/>
      <c r="M143" s="284" t="s">
        <v>176</v>
      </c>
      <c r="N143" s="265">
        <v>300</v>
      </c>
      <c r="O143" s="285">
        <v>8</v>
      </c>
      <c r="P143" s="264">
        <v>22</v>
      </c>
      <c r="Q143" s="286" t="s">
        <v>76</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300</v>
      </c>
      <c r="AF143" s="17">
        <f t="shared" ref="AF143:AF154" si="25">N143*O143</f>
        <v>2400</v>
      </c>
    </row>
    <row r="144" spans="1:32">
      <c r="A144" s="565"/>
      <c r="B144" s="525"/>
      <c r="C144" s="509"/>
      <c r="D144" s="510"/>
      <c r="E144" s="526"/>
      <c r="F144" s="496"/>
      <c r="G144" s="287" t="s">
        <v>130</v>
      </c>
      <c r="H144" s="288" t="s">
        <v>66</v>
      </c>
      <c r="I144" s="289" t="s">
        <v>131</v>
      </c>
      <c r="J144" s="290">
        <v>4</v>
      </c>
      <c r="K144" s="220" t="s">
        <v>64</v>
      </c>
      <c r="L144" s="291"/>
      <c r="M144" s="290" t="s">
        <v>71</v>
      </c>
      <c r="N144" s="292">
        <v>15</v>
      </c>
      <c r="O144" s="290">
        <v>8</v>
      </c>
      <c r="P144" s="290">
        <v>15</v>
      </c>
      <c r="Q144" s="286" t="s">
        <v>76</v>
      </c>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5"/>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15</v>
      </c>
      <c r="AF144" s="18">
        <f t="shared" si="25"/>
        <v>120</v>
      </c>
    </row>
    <row r="145" spans="1:32" hidden="1">
      <c r="A145" s="565"/>
      <c r="B145" s="525"/>
      <c r="C145" s="509"/>
      <c r="D145" s="510"/>
      <c r="E145" s="526"/>
      <c r="F145" s="496"/>
      <c r="G145" s="160"/>
      <c r="H145" s="41"/>
      <c r="I145" s="66"/>
      <c r="J145" s="61"/>
      <c r="K145" s="60"/>
      <c r="L145" s="42"/>
      <c r="M145" s="43"/>
      <c r="N145" s="54"/>
      <c r="O145" s="51"/>
      <c r="P145" s="59"/>
      <c r="Q145" s="44"/>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hidden="1">
      <c r="A146" s="565"/>
      <c r="B146" s="525"/>
      <c r="C146" s="509"/>
      <c r="D146" s="510"/>
      <c r="E146" s="526"/>
      <c r="F146" s="496"/>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hidden="1">
      <c r="A147" s="565"/>
      <c r="B147" s="525"/>
      <c r="C147" s="509"/>
      <c r="D147" s="510"/>
      <c r="E147" s="526"/>
      <c r="F147" s="496"/>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hidden="1">
      <c r="A148" s="565"/>
      <c r="B148" s="525"/>
      <c r="C148" s="509"/>
      <c r="D148" s="510"/>
      <c r="E148" s="526"/>
      <c r="F148" s="496"/>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hidden="1">
      <c r="A149" s="565"/>
      <c r="B149" s="525"/>
      <c r="C149" s="509"/>
      <c r="D149" s="510"/>
      <c r="E149" s="526"/>
      <c r="F149" s="496"/>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hidden="1">
      <c r="A150" s="565"/>
      <c r="B150" s="525"/>
      <c r="C150" s="509"/>
      <c r="D150" s="510"/>
      <c r="E150" s="526"/>
      <c r="F150" s="496"/>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hidden="1">
      <c r="A151" s="565"/>
      <c r="B151" s="525"/>
      <c r="C151" s="509"/>
      <c r="D151" s="510"/>
      <c r="E151" s="526"/>
      <c r="F151" s="496"/>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hidden="1">
      <c r="A152" s="565"/>
      <c r="B152" s="525"/>
      <c r="C152" s="509"/>
      <c r="D152" s="510"/>
      <c r="E152" s="526"/>
      <c r="F152" s="496"/>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hidden="1">
      <c r="A153" s="565"/>
      <c r="B153" s="525"/>
      <c r="C153" s="509"/>
      <c r="D153" s="510"/>
      <c r="E153" s="526"/>
      <c r="F153" s="496"/>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11"/>
      <c r="D154" s="512"/>
      <c r="E154" s="527"/>
      <c r="F154" s="497"/>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c r="A155" s="565"/>
      <c r="B155" s="525"/>
      <c r="C155" s="174"/>
      <c r="D155" s="88"/>
      <c r="E155" s="87"/>
      <c r="F155" s="88"/>
      <c r="G155" s="88"/>
      <c r="H155" s="168"/>
      <c r="I155" s="166"/>
      <c r="J155" s="90"/>
      <c r="K155" s="89"/>
      <c r="L155" s="91"/>
      <c r="M155" s="92"/>
      <c r="N155" s="93">
        <f>AE155</f>
        <v>315</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315</v>
      </c>
      <c r="AF155" s="156">
        <f>SUM(AF143:AF154)</f>
        <v>2520</v>
      </c>
    </row>
    <row r="156" spans="1:32" ht="15.6" customHeight="1">
      <c r="A156" s="565"/>
      <c r="B156" s="525" t="s">
        <v>132</v>
      </c>
      <c r="C156" s="501" t="s">
        <v>133</v>
      </c>
      <c r="D156" s="502"/>
      <c r="E156" s="526">
        <v>30</v>
      </c>
      <c r="F156" s="496" t="s">
        <v>125</v>
      </c>
      <c r="G156" s="281" t="s">
        <v>134</v>
      </c>
      <c r="H156" s="282" t="s">
        <v>66</v>
      </c>
      <c r="I156" s="232" t="s">
        <v>133</v>
      </c>
      <c r="J156" s="240">
        <v>4</v>
      </c>
      <c r="K156" s="220" t="s">
        <v>64</v>
      </c>
      <c r="L156" s="283"/>
      <c r="M156" s="284" t="s">
        <v>128</v>
      </c>
      <c r="N156" s="265">
        <v>300</v>
      </c>
      <c r="O156" s="264">
        <v>8</v>
      </c>
      <c r="P156" s="264">
        <v>22</v>
      </c>
      <c r="Q156" s="286" t="s">
        <v>76</v>
      </c>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300</v>
      </c>
      <c r="AF156" s="17">
        <f t="shared" ref="AF156:AF167" si="27">N156*O156</f>
        <v>2400</v>
      </c>
    </row>
    <row r="157" spans="1:32">
      <c r="A157" s="565"/>
      <c r="B157" s="525"/>
      <c r="C157" s="503"/>
      <c r="D157" s="504"/>
      <c r="E157" s="526"/>
      <c r="F157" s="496"/>
      <c r="G157" s="293" t="s">
        <v>135</v>
      </c>
      <c r="H157" s="253" t="s">
        <v>66</v>
      </c>
      <c r="I157" s="243" t="s">
        <v>136</v>
      </c>
      <c r="J157" s="240">
        <v>4</v>
      </c>
      <c r="K157" s="220" t="s">
        <v>64</v>
      </c>
      <c r="L157" s="291" t="s">
        <v>137</v>
      </c>
      <c r="M157" s="290" t="s">
        <v>71</v>
      </c>
      <c r="N157" s="292">
        <v>20</v>
      </c>
      <c r="O157" s="290">
        <v>8</v>
      </c>
      <c r="P157" s="290">
        <v>25</v>
      </c>
      <c r="Q157" s="286" t="s">
        <v>76</v>
      </c>
      <c r="R157" s="515"/>
      <c r="S157" s="516"/>
      <c r="T157" s="517"/>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26"/>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20</v>
      </c>
      <c r="AF157" s="18">
        <f t="shared" si="27"/>
        <v>160</v>
      </c>
    </row>
    <row r="158" spans="1:32">
      <c r="A158" s="565"/>
      <c r="B158" s="525"/>
      <c r="C158" s="503"/>
      <c r="D158" s="504"/>
      <c r="E158" s="526"/>
      <c r="F158" s="496"/>
      <c r="G158" s="293" t="s">
        <v>138</v>
      </c>
      <c r="H158" s="253" t="s">
        <v>66</v>
      </c>
      <c r="I158" s="376" t="s">
        <v>139</v>
      </c>
      <c r="J158" s="240">
        <v>4</v>
      </c>
      <c r="K158" s="220" t="s">
        <v>64</v>
      </c>
      <c r="L158" s="291" t="s">
        <v>137</v>
      </c>
      <c r="M158" s="290" t="s">
        <v>71</v>
      </c>
      <c r="N158" s="292">
        <v>8</v>
      </c>
      <c r="O158" s="290">
        <v>8</v>
      </c>
      <c r="P158" s="290">
        <v>30</v>
      </c>
      <c r="Q158" s="286" t="s">
        <v>76</v>
      </c>
      <c r="R158" s="515"/>
      <c r="S158" s="516"/>
      <c r="T158" s="517"/>
      <c r="U158" s="107">
        <f>IF(OR(P158="",M158=Paramétrage!$C$10,M158=Paramétrage!$C$13,M158=Paramétrage!$C$17,M158=Paramétrage!$C$20,M158=Paramétrage!$C$24,M158=Paramétrage!$C$27,AND(M158&lt;&gt;Paramétrage!$C$9,Q158="Mut+ext")),0,ROUNDUP(O158/P158,0))</f>
        <v>0</v>
      </c>
      <c r="V158" s="101">
        <f>IF(OR(M158="",Q158="Mut+ext"),0,IF(VLOOKUP(M158,Paramétrage!$C$6:$E$29,2,0)=0,0,IF(P158="","saisir capacité",N158*U158*VLOOKUP(M158,Paramétrage!$C$6:$E$29,2,0))))</f>
        <v>0</v>
      </c>
      <c r="W158" s="45"/>
      <c r="X158" s="102">
        <f t="shared" si="26"/>
        <v>0</v>
      </c>
      <c r="Y158" s="108">
        <f>IF(OR(M158="",Q158="Mut+ext"),0,IF(ISERROR(W158+V158*VLOOKUP(M158,Paramétrage!$C$6:$E$29,3,0))=TRUE,X158,W158+V158*VLOOKUP(M158,Paramétrage!$C$6:$E$29,3,0)))</f>
        <v>0</v>
      </c>
      <c r="Z158" s="550"/>
      <c r="AA158" s="516"/>
      <c r="AB158" s="551"/>
      <c r="AC158" s="163"/>
      <c r="AD158" s="46"/>
      <c r="AE158" s="73">
        <f>IF(G158="",0,IF(K158="",0,IF(SUMIF(G152:G163,G158,O152:O163)=0,0,IF(OR(L158="",K158="obligatoire"),AF158/SUMIF(G152:G163,G158,O152:O163),AF158/(SUMIF(G152:G163,G158,O152:O163)/L158)))))</f>
        <v>8</v>
      </c>
      <c r="AF158" s="18">
        <f t="shared" si="27"/>
        <v>64</v>
      </c>
    </row>
    <row r="159" spans="1:32">
      <c r="A159" s="565"/>
      <c r="B159" s="525"/>
      <c r="C159" s="503"/>
      <c r="D159" s="504"/>
      <c r="E159" s="526"/>
      <c r="F159" s="496"/>
      <c r="G159" s="293" t="s">
        <v>140</v>
      </c>
      <c r="H159" s="253" t="s">
        <v>66</v>
      </c>
      <c r="I159" s="289" t="s">
        <v>141</v>
      </c>
      <c r="J159" s="264">
        <v>4</v>
      </c>
      <c r="K159" s="220" t="s">
        <v>81</v>
      </c>
      <c r="L159" s="291">
        <v>2</v>
      </c>
      <c r="M159" s="290" t="s">
        <v>68</v>
      </c>
      <c r="N159" s="292">
        <v>20</v>
      </c>
      <c r="O159" s="290">
        <v>8</v>
      </c>
      <c r="P159" s="290">
        <v>50</v>
      </c>
      <c r="Q159" s="286" t="s">
        <v>76</v>
      </c>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8</v>
      </c>
      <c r="AF159" s="18">
        <f t="shared" si="27"/>
        <v>160</v>
      </c>
    </row>
    <row r="160" spans="1:32">
      <c r="A160" s="565"/>
      <c r="B160" s="525"/>
      <c r="C160" s="503"/>
      <c r="D160" s="504"/>
      <c r="E160" s="526"/>
      <c r="F160" s="496"/>
      <c r="G160" s="293" t="s">
        <v>140</v>
      </c>
      <c r="H160" s="253" t="s">
        <v>66</v>
      </c>
      <c r="I160" s="289" t="s">
        <v>142</v>
      </c>
      <c r="J160" s="264">
        <v>4</v>
      </c>
      <c r="K160" s="220" t="s">
        <v>81</v>
      </c>
      <c r="L160" s="291">
        <v>2</v>
      </c>
      <c r="M160" s="290" t="s">
        <v>68</v>
      </c>
      <c r="N160" s="292">
        <v>20</v>
      </c>
      <c r="O160" s="290">
        <v>8</v>
      </c>
      <c r="P160" s="285">
        <v>50</v>
      </c>
      <c r="Q160" s="286" t="s">
        <v>76</v>
      </c>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8</v>
      </c>
      <c r="AF160" s="18">
        <f t="shared" si="27"/>
        <v>160</v>
      </c>
    </row>
    <row r="161" spans="1:32">
      <c r="A161" s="565"/>
      <c r="B161" s="525"/>
      <c r="C161" s="503"/>
      <c r="D161" s="504"/>
      <c r="E161" s="526"/>
      <c r="F161" s="496"/>
      <c r="G161" s="293" t="s">
        <v>140</v>
      </c>
      <c r="H161" s="247" t="s">
        <v>66</v>
      </c>
      <c r="I161" s="248" t="s">
        <v>144</v>
      </c>
      <c r="J161" s="214">
        <v>4</v>
      </c>
      <c r="K161" s="220" t="s">
        <v>81</v>
      </c>
      <c r="L161" s="291">
        <v>2</v>
      </c>
      <c r="M161" s="244" t="s">
        <v>68</v>
      </c>
      <c r="N161" s="292">
        <v>20</v>
      </c>
      <c r="O161" s="290">
        <v>8</v>
      </c>
      <c r="P161" s="285">
        <v>50</v>
      </c>
      <c r="Q161" s="286" t="s">
        <v>76</v>
      </c>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8</v>
      </c>
      <c r="AF161" s="18">
        <f t="shared" si="27"/>
        <v>160</v>
      </c>
    </row>
    <row r="162" spans="1:32">
      <c r="A162" s="565"/>
      <c r="B162" s="525"/>
      <c r="C162" s="503"/>
      <c r="D162" s="504"/>
      <c r="E162" s="526"/>
      <c r="F162" s="496"/>
      <c r="G162" s="293" t="s">
        <v>140</v>
      </c>
      <c r="H162" s="253" t="s">
        <v>66</v>
      </c>
      <c r="I162" s="289" t="s">
        <v>143</v>
      </c>
      <c r="J162" s="264">
        <v>4</v>
      </c>
      <c r="K162" s="220" t="s">
        <v>81</v>
      </c>
      <c r="L162" s="291">
        <v>2</v>
      </c>
      <c r="M162" s="290" t="s">
        <v>68</v>
      </c>
      <c r="N162" s="292">
        <v>20</v>
      </c>
      <c r="O162" s="290">
        <v>8</v>
      </c>
      <c r="P162" s="290">
        <v>50</v>
      </c>
      <c r="Q162" s="286" t="s">
        <v>76</v>
      </c>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8</v>
      </c>
      <c r="AF162" s="18">
        <f t="shared" si="27"/>
        <v>160</v>
      </c>
    </row>
    <row r="163" spans="1:32">
      <c r="A163" s="565"/>
      <c r="B163" s="525"/>
      <c r="C163" s="503"/>
      <c r="D163" s="504"/>
      <c r="E163" s="526"/>
      <c r="F163" s="496"/>
      <c r="G163" s="293" t="s">
        <v>140</v>
      </c>
      <c r="H163" s="253" t="s">
        <v>66</v>
      </c>
      <c r="I163" s="289" t="s">
        <v>145</v>
      </c>
      <c r="J163" s="264">
        <v>4</v>
      </c>
      <c r="K163" s="220" t="s">
        <v>81</v>
      </c>
      <c r="L163" s="291">
        <v>2</v>
      </c>
      <c r="M163" s="290" t="s">
        <v>68</v>
      </c>
      <c r="N163" s="292">
        <v>20</v>
      </c>
      <c r="O163" s="290">
        <v>8</v>
      </c>
      <c r="P163" s="290">
        <v>50</v>
      </c>
      <c r="Q163" s="286" t="s">
        <v>76</v>
      </c>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8</v>
      </c>
      <c r="AF163" s="18">
        <f t="shared" si="27"/>
        <v>160</v>
      </c>
    </row>
    <row r="164" spans="1:32">
      <c r="A164" s="565"/>
      <c r="B164" s="525"/>
      <c r="C164" s="503"/>
      <c r="D164" s="504"/>
      <c r="E164" s="526"/>
      <c r="F164" s="496"/>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c r="A165" s="565"/>
      <c r="B165" s="525"/>
      <c r="C165" s="503"/>
      <c r="D165" s="504"/>
      <c r="E165" s="526"/>
      <c r="F165" s="496"/>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c r="A166" s="565"/>
      <c r="B166" s="525"/>
      <c r="C166" s="503"/>
      <c r="D166" s="504"/>
      <c r="E166" s="526"/>
      <c r="F166" s="496"/>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c r="A167" s="565"/>
      <c r="B167" s="525"/>
      <c r="C167" s="505"/>
      <c r="D167" s="506"/>
      <c r="E167" s="527"/>
      <c r="F167" s="497"/>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c r="A168" s="565"/>
      <c r="B168" s="525"/>
      <c r="C168" s="174"/>
      <c r="D168" s="88"/>
      <c r="E168" s="87"/>
      <c r="F168" s="88"/>
      <c r="G168" s="88"/>
      <c r="H168" s="168"/>
      <c r="I168" s="166"/>
      <c r="J168" s="157"/>
      <c r="K168" s="89"/>
      <c r="L168" s="91"/>
      <c r="M168" s="92"/>
      <c r="N168" s="93">
        <f>AE168</f>
        <v>368</v>
      </c>
      <c r="O168" s="94"/>
      <c r="P168" s="94"/>
      <c r="Q168" s="97"/>
      <c r="R168" s="95"/>
      <c r="S168" s="95"/>
      <c r="T168" s="96"/>
      <c r="U168" s="149"/>
      <c r="V168" s="98">
        <f>SUM(V156:V167)</f>
        <v>0</v>
      </c>
      <c r="W168" s="92">
        <f>SUM(W156:W167)</f>
        <v>0</v>
      </c>
      <c r="X168" s="99">
        <f>SUM(X156:X167)</f>
        <v>0</v>
      </c>
      <c r="Y168" s="100">
        <f>SUM(Y156:Y167)</f>
        <v>0</v>
      </c>
      <c r="Z168" s="150"/>
      <c r="AA168" s="151"/>
      <c r="AB168" s="152"/>
      <c r="AC168" s="153"/>
      <c r="AD168" s="154"/>
      <c r="AE168" s="155">
        <f>SUM(AE156:AE167)</f>
        <v>368</v>
      </c>
      <c r="AF168" s="156">
        <f>SUM(AF156:AF167)</f>
        <v>3424</v>
      </c>
    </row>
    <row r="169" spans="1:32" ht="15.6" customHeight="1">
      <c r="A169" s="565"/>
      <c r="B169" s="525" t="s">
        <v>146</v>
      </c>
      <c r="C169" s="501" t="s">
        <v>147</v>
      </c>
      <c r="D169" s="502"/>
      <c r="E169" s="526">
        <v>30</v>
      </c>
      <c r="F169" s="496" t="s">
        <v>125</v>
      </c>
      <c r="G169" s="287" t="s">
        <v>148</v>
      </c>
      <c r="H169" s="288" t="s">
        <v>66</v>
      </c>
      <c r="I169" s="289" t="s">
        <v>149</v>
      </c>
      <c r="J169" s="290">
        <v>4</v>
      </c>
      <c r="K169" s="220" t="s">
        <v>64</v>
      </c>
      <c r="L169" s="291"/>
      <c r="M169" s="290" t="s">
        <v>150</v>
      </c>
      <c r="N169" s="292">
        <v>20</v>
      </c>
      <c r="O169" s="290">
        <v>6</v>
      </c>
      <c r="P169" s="290">
        <v>15</v>
      </c>
      <c r="Q169" s="286" t="s">
        <v>76</v>
      </c>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20</v>
      </c>
      <c r="AF169" s="17">
        <f t="shared" ref="AF169:AF180" si="29">N169*O169</f>
        <v>120</v>
      </c>
    </row>
    <row r="170" spans="1:32">
      <c r="A170" s="565"/>
      <c r="B170" s="525"/>
      <c r="C170" s="503"/>
      <c r="D170" s="504"/>
      <c r="E170" s="526"/>
      <c r="F170" s="496"/>
      <c r="G170" s="287" t="s">
        <v>151</v>
      </c>
      <c r="H170" s="288" t="s">
        <v>66</v>
      </c>
      <c r="I170" s="289" t="s">
        <v>141</v>
      </c>
      <c r="J170" s="290">
        <v>4</v>
      </c>
      <c r="K170" s="220" t="s">
        <v>81</v>
      </c>
      <c r="L170" s="291">
        <v>3</v>
      </c>
      <c r="M170" s="290" t="s">
        <v>68</v>
      </c>
      <c r="N170" s="292">
        <v>20</v>
      </c>
      <c r="O170" s="290">
        <v>6</v>
      </c>
      <c r="P170" s="290">
        <v>50</v>
      </c>
      <c r="Q170" s="286" t="s">
        <v>76</v>
      </c>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12</v>
      </c>
      <c r="AF170" s="18">
        <f t="shared" si="29"/>
        <v>120</v>
      </c>
    </row>
    <row r="171" spans="1:32">
      <c r="A171" s="565"/>
      <c r="B171" s="525"/>
      <c r="C171" s="503"/>
      <c r="D171" s="504"/>
      <c r="E171" s="526"/>
      <c r="F171" s="496"/>
      <c r="G171" s="287" t="s">
        <v>151</v>
      </c>
      <c r="H171" s="288" t="s">
        <v>66</v>
      </c>
      <c r="I171" s="289" t="s">
        <v>142</v>
      </c>
      <c r="J171" s="290">
        <v>4</v>
      </c>
      <c r="K171" s="220" t="s">
        <v>81</v>
      </c>
      <c r="L171" s="291">
        <v>3</v>
      </c>
      <c r="M171" s="290" t="s">
        <v>68</v>
      </c>
      <c r="N171" s="292">
        <v>20</v>
      </c>
      <c r="O171" s="290">
        <v>6</v>
      </c>
      <c r="P171" s="285">
        <v>50</v>
      </c>
      <c r="Q171" s="286" t="s">
        <v>76</v>
      </c>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12</v>
      </c>
      <c r="AF171" s="18">
        <f t="shared" si="29"/>
        <v>120</v>
      </c>
    </row>
    <row r="172" spans="1:32">
      <c r="A172" s="565"/>
      <c r="B172" s="525"/>
      <c r="C172" s="503"/>
      <c r="D172" s="504"/>
      <c r="E172" s="526"/>
      <c r="F172" s="496"/>
      <c r="G172" s="287" t="s">
        <v>151</v>
      </c>
      <c r="H172" s="288" t="s">
        <v>66</v>
      </c>
      <c r="I172" s="289" t="s">
        <v>143</v>
      </c>
      <c r="J172" s="290">
        <v>4</v>
      </c>
      <c r="K172" s="220" t="s">
        <v>81</v>
      </c>
      <c r="L172" s="291">
        <v>3</v>
      </c>
      <c r="M172" s="290" t="s">
        <v>68</v>
      </c>
      <c r="N172" s="292">
        <v>20</v>
      </c>
      <c r="O172" s="290">
        <v>6</v>
      </c>
      <c r="P172" s="290">
        <v>50</v>
      </c>
      <c r="Q172" s="286" t="s">
        <v>76</v>
      </c>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12</v>
      </c>
      <c r="AF172" s="18">
        <f t="shared" si="29"/>
        <v>120</v>
      </c>
    </row>
    <row r="173" spans="1:32">
      <c r="A173" s="565"/>
      <c r="B173" s="525"/>
      <c r="C173" s="503"/>
      <c r="D173" s="504"/>
      <c r="E173" s="526"/>
      <c r="F173" s="496"/>
      <c r="G173" s="287" t="s">
        <v>151</v>
      </c>
      <c r="H173" s="288" t="s">
        <v>66</v>
      </c>
      <c r="I173" s="289" t="s">
        <v>145</v>
      </c>
      <c r="J173" s="290">
        <v>4</v>
      </c>
      <c r="K173" s="220" t="s">
        <v>81</v>
      </c>
      <c r="L173" s="291">
        <v>3</v>
      </c>
      <c r="M173" s="290" t="s">
        <v>68</v>
      </c>
      <c r="N173" s="292">
        <v>20</v>
      </c>
      <c r="O173" s="290">
        <v>6</v>
      </c>
      <c r="P173" s="290">
        <v>50</v>
      </c>
      <c r="Q173" s="286" t="s">
        <v>76</v>
      </c>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12</v>
      </c>
      <c r="AF173" s="18">
        <f t="shared" si="29"/>
        <v>120</v>
      </c>
    </row>
    <row r="174" spans="1:32">
      <c r="A174" s="565"/>
      <c r="B174" s="525"/>
      <c r="C174" s="503"/>
      <c r="D174" s="504"/>
      <c r="E174" s="526"/>
      <c r="F174" s="496"/>
      <c r="G174" s="287" t="s">
        <v>151</v>
      </c>
      <c r="H174" s="247" t="s">
        <v>66</v>
      </c>
      <c r="I174" s="248" t="s">
        <v>144</v>
      </c>
      <c r="J174" s="214">
        <v>4</v>
      </c>
      <c r="K174" s="220" t="s">
        <v>81</v>
      </c>
      <c r="L174" s="291">
        <v>3</v>
      </c>
      <c r="M174" s="244" t="s">
        <v>68</v>
      </c>
      <c r="N174" s="292">
        <v>20</v>
      </c>
      <c r="O174" s="290">
        <v>6</v>
      </c>
      <c r="P174" s="290">
        <v>50</v>
      </c>
      <c r="Q174" s="286" t="s">
        <v>76</v>
      </c>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12</v>
      </c>
      <c r="AF174" s="18">
        <f t="shared" si="29"/>
        <v>120</v>
      </c>
    </row>
    <row r="175" spans="1:32">
      <c r="A175" s="565"/>
      <c r="B175" s="525"/>
      <c r="C175" s="503"/>
      <c r="D175" s="504"/>
      <c r="E175" s="526"/>
      <c r="F175" s="496"/>
      <c r="G175" s="160"/>
      <c r="H175" s="65"/>
      <c r="I175" s="66"/>
      <c r="J175" s="61"/>
      <c r="K175" s="60"/>
      <c r="L175" s="42"/>
      <c r="M175" s="43"/>
      <c r="N175" s="54"/>
      <c r="O175" s="51"/>
      <c r="P175" s="59"/>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c r="A176" s="565"/>
      <c r="B176" s="525"/>
      <c r="C176" s="503"/>
      <c r="D176" s="504"/>
      <c r="E176" s="526"/>
      <c r="F176" s="496"/>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c r="A177" s="565"/>
      <c r="B177" s="525"/>
      <c r="C177" s="503"/>
      <c r="D177" s="504"/>
      <c r="E177" s="526"/>
      <c r="F177" s="496"/>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c r="A178" s="565"/>
      <c r="B178" s="525"/>
      <c r="C178" s="503"/>
      <c r="D178" s="504"/>
      <c r="E178" s="526"/>
      <c r="F178" s="496"/>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c r="A179" s="565"/>
      <c r="B179" s="525"/>
      <c r="C179" s="503"/>
      <c r="D179" s="504"/>
      <c r="E179" s="526"/>
      <c r="F179" s="496"/>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c r="A180" s="565"/>
      <c r="B180" s="525"/>
      <c r="C180" s="505"/>
      <c r="D180" s="506"/>
      <c r="E180" s="527"/>
      <c r="F180" s="497"/>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t="16.149999999999999" thickBot="1">
      <c r="A181" s="565"/>
      <c r="B181" s="525"/>
      <c r="C181" s="174"/>
      <c r="D181" s="88"/>
      <c r="E181" s="87"/>
      <c r="F181" s="88"/>
      <c r="G181" s="88"/>
      <c r="H181" s="168"/>
      <c r="I181" s="166"/>
      <c r="J181" s="157"/>
      <c r="K181" s="89"/>
      <c r="L181" s="91"/>
      <c r="M181" s="92"/>
      <c r="N181" s="93">
        <f>AE181</f>
        <v>80</v>
      </c>
      <c r="O181" s="94"/>
      <c r="P181" s="94"/>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80</v>
      </c>
      <c r="AF181" s="156">
        <f>SUM(AF169:AF180)</f>
        <v>720</v>
      </c>
    </row>
    <row r="182" spans="1:32" ht="15.6" hidden="1" customHeight="1">
      <c r="A182" s="565"/>
      <c r="B182" s="525" t="s">
        <v>153</v>
      </c>
      <c r="C182" s="501"/>
      <c r="D182" s="502"/>
      <c r="E182" s="494"/>
      <c r="F182" s="494"/>
      <c r="G182" s="295"/>
      <c r="H182" s="360"/>
      <c r="I182" s="328"/>
      <c r="J182" s="329"/>
      <c r="K182" s="300"/>
      <c r="L182" s="330"/>
      <c r="M182" s="331"/>
      <c r="N182" s="332"/>
      <c r="O182" s="333"/>
      <c r="P182" s="334"/>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03"/>
      <c r="D183" s="504"/>
      <c r="E183" s="494"/>
      <c r="F183" s="494"/>
      <c r="G183" s="326"/>
      <c r="H183" s="362"/>
      <c r="I183" s="328"/>
      <c r="J183" s="329"/>
      <c r="K183" s="300"/>
      <c r="L183" s="330"/>
      <c r="M183" s="331"/>
      <c r="N183" s="332"/>
      <c r="O183" s="333"/>
      <c r="P183" s="334"/>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03"/>
      <c r="D184" s="504"/>
      <c r="E184" s="494"/>
      <c r="F184" s="494"/>
      <c r="G184" s="326"/>
      <c r="H184" s="362"/>
      <c r="I184" s="328"/>
      <c r="J184" s="329"/>
      <c r="K184" s="300"/>
      <c r="L184" s="330"/>
      <c r="M184" s="331"/>
      <c r="N184" s="332"/>
      <c r="O184" s="333"/>
      <c r="P184" s="334"/>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03"/>
      <c r="D185" s="504"/>
      <c r="E185" s="494"/>
      <c r="F185" s="494"/>
      <c r="G185" s="337"/>
      <c r="H185" s="362"/>
      <c r="I185" s="328"/>
      <c r="J185" s="329"/>
      <c r="K185" s="300"/>
      <c r="L185" s="330"/>
      <c r="M185" s="331"/>
      <c r="N185" s="332"/>
      <c r="O185" s="333"/>
      <c r="P185" s="334"/>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03"/>
      <c r="D186" s="504"/>
      <c r="E186" s="494"/>
      <c r="F186" s="494"/>
      <c r="G186" s="326"/>
      <c r="H186" s="327"/>
      <c r="I186" s="328"/>
      <c r="J186" s="329"/>
      <c r="K186" s="300"/>
      <c r="L186" s="330"/>
      <c r="M186" s="331"/>
      <c r="N186" s="332"/>
      <c r="O186" s="333"/>
      <c r="P186" s="334"/>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03"/>
      <c r="D187" s="504"/>
      <c r="E187" s="494"/>
      <c r="F187" s="494"/>
      <c r="G187" s="326"/>
      <c r="H187" s="327"/>
      <c r="I187" s="328"/>
      <c r="J187" s="329"/>
      <c r="K187" s="300"/>
      <c r="L187" s="330"/>
      <c r="M187" s="331"/>
      <c r="N187" s="332"/>
      <c r="O187" s="333"/>
      <c r="P187" s="334"/>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03"/>
      <c r="D188" s="504"/>
      <c r="E188" s="494"/>
      <c r="F188" s="494"/>
      <c r="G188" s="326"/>
      <c r="H188" s="327"/>
      <c r="I188" s="328"/>
      <c r="J188" s="329"/>
      <c r="K188" s="300"/>
      <c r="L188" s="330"/>
      <c r="M188" s="331"/>
      <c r="N188" s="332"/>
      <c r="O188" s="333"/>
      <c r="P188" s="334"/>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03"/>
      <c r="D189" s="504"/>
      <c r="E189" s="494"/>
      <c r="F189" s="494"/>
      <c r="G189" s="326"/>
      <c r="H189" s="327"/>
      <c r="I189" s="328"/>
      <c r="J189" s="329"/>
      <c r="K189" s="300"/>
      <c r="L189" s="330"/>
      <c r="M189" s="331"/>
      <c r="N189" s="336"/>
      <c r="O189" s="333"/>
      <c r="P189" s="334"/>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03"/>
      <c r="D190" s="504"/>
      <c r="E190" s="494"/>
      <c r="F190" s="494"/>
      <c r="G190" s="326"/>
      <c r="H190" s="327"/>
      <c r="I190" s="328"/>
      <c r="J190" s="329"/>
      <c r="K190" s="300"/>
      <c r="L190" s="330"/>
      <c r="M190" s="331"/>
      <c r="N190" s="332"/>
      <c r="O190" s="333"/>
      <c r="P190" s="334"/>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03"/>
      <c r="D191" s="504"/>
      <c r="E191" s="494"/>
      <c r="F191" s="494"/>
      <c r="G191" s="326"/>
      <c r="H191" s="327"/>
      <c r="I191" s="328"/>
      <c r="J191" s="329"/>
      <c r="K191" s="300"/>
      <c r="L191" s="330"/>
      <c r="M191" s="331"/>
      <c r="N191" s="332"/>
      <c r="O191" s="333"/>
      <c r="P191" s="334"/>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03"/>
      <c r="D192" s="504"/>
      <c r="E192" s="494"/>
      <c r="F192" s="494"/>
      <c r="G192" s="326"/>
      <c r="H192" s="327"/>
      <c r="I192" s="328"/>
      <c r="J192" s="329"/>
      <c r="K192" s="300"/>
      <c r="L192" s="330"/>
      <c r="M192" s="331"/>
      <c r="N192" s="332"/>
      <c r="O192" s="333"/>
      <c r="P192" s="334"/>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05"/>
      <c r="D193" s="506"/>
      <c r="E193" s="495"/>
      <c r="F193" s="495"/>
      <c r="G193" s="326"/>
      <c r="H193" s="327"/>
      <c r="I193" s="328"/>
      <c r="J193" s="329"/>
      <c r="K193" s="300"/>
      <c r="L193" s="330"/>
      <c r="M193" s="331"/>
      <c r="N193" s="336"/>
      <c r="O193" s="333"/>
      <c r="P193" s="334"/>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294"/>
      <c r="F194" s="339"/>
      <c r="G194" s="339"/>
      <c r="H194" s="340"/>
      <c r="I194" s="341"/>
      <c r="J194" s="342"/>
      <c r="K194" s="343"/>
      <c r="L194" s="344"/>
      <c r="M194" s="345"/>
      <c r="N194" s="346">
        <f>AE194</f>
        <v>0</v>
      </c>
      <c r="O194" s="347"/>
      <c r="P194" s="347"/>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01"/>
      <c r="D195" s="502"/>
      <c r="E195" s="494"/>
      <c r="F195" s="494"/>
      <c r="G195" s="295"/>
      <c r="H195" s="360"/>
      <c r="I195" s="328"/>
      <c r="J195" s="329"/>
      <c r="K195" s="300"/>
      <c r="L195" s="330"/>
      <c r="M195" s="331"/>
      <c r="N195" s="332"/>
      <c r="O195" s="333"/>
      <c r="P195" s="334"/>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03"/>
      <c r="D196" s="504"/>
      <c r="E196" s="494"/>
      <c r="F196" s="494"/>
      <c r="G196" s="326"/>
      <c r="H196" s="362"/>
      <c r="I196" s="328"/>
      <c r="J196" s="329"/>
      <c r="K196" s="300"/>
      <c r="L196" s="330"/>
      <c r="M196" s="331"/>
      <c r="N196" s="332"/>
      <c r="O196" s="333"/>
      <c r="P196" s="334"/>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03"/>
      <c r="D197" s="504"/>
      <c r="E197" s="494"/>
      <c r="F197" s="494"/>
      <c r="G197" s="326"/>
      <c r="H197" s="362"/>
      <c r="I197" s="328"/>
      <c r="J197" s="329"/>
      <c r="K197" s="300"/>
      <c r="L197" s="330"/>
      <c r="M197" s="331"/>
      <c r="N197" s="332"/>
      <c r="O197" s="333"/>
      <c r="P197" s="334"/>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03"/>
      <c r="D198" s="504"/>
      <c r="E198" s="494"/>
      <c r="F198" s="494"/>
      <c r="G198" s="326"/>
      <c r="H198" s="362"/>
      <c r="I198" s="328"/>
      <c r="J198" s="329"/>
      <c r="K198" s="300"/>
      <c r="L198" s="330"/>
      <c r="M198" s="331"/>
      <c r="N198" s="332"/>
      <c r="O198" s="333"/>
      <c r="P198" s="334"/>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03"/>
      <c r="D199" s="504"/>
      <c r="E199" s="494"/>
      <c r="F199" s="494"/>
      <c r="G199" s="326"/>
      <c r="H199" s="327"/>
      <c r="I199" s="328"/>
      <c r="J199" s="329"/>
      <c r="K199" s="300"/>
      <c r="L199" s="330"/>
      <c r="M199" s="331"/>
      <c r="N199" s="332"/>
      <c r="O199" s="333"/>
      <c r="P199" s="334"/>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03"/>
      <c r="D200" s="504"/>
      <c r="E200" s="494"/>
      <c r="F200" s="494"/>
      <c r="G200" s="326"/>
      <c r="H200" s="327"/>
      <c r="I200" s="328"/>
      <c r="J200" s="329"/>
      <c r="K200" s="300"/>
      <c r="L200" s="330"/>
      <c r="M200" s="331"/>
      <c r="N200" s="332"/>
      <c r="O200" s="333"/>
      <c r="P200" s="334"/>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03"/>
      <c r="D201" s="504"/>
      <c r="E201" s="494"/>
      <c r="F201" s="494"/>
      <c r="G201" s="326"/>
      <c r="H201" s="327"/>
      <c r="I201" s="328"/>
      <c r="J201" s="329"/>
      <c r="K201" s="300"/>
      <c r="L201" s="330"/>
      <c r="M201" s="331"/>
      <c r="N201" s="332"/>
      <c r="O201" s="333"/>
      <c r="P201" s="334"/>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03"/>
      <c r="D202" s="504"/>
      <c r="E202" s="494"/>
      <c r="F202" s="494"/>
      <c r="G202" s="326"/>
      <c r="H202" s="327"/>
      <c r="I202" s="328"/>
      <c r="J202" s="329"/>
      <c r="K202" s="300"/>
      <c r="L202" s="330"/>
      <c r="M202" s="331"/>
      <c r="N202" s="336"/>
      <c r="O202" s="333"/>
      <c r="P202" s="334"/>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03"/>
      <c r="D203" s="504"/>
      <c r="E203" s="494"/>
      <c r="F203" s="494"/>
      <c r="G203" s="326"/>
      <c r="H203" s="327"/>
      <c r="I203" s="328"/>
      <c r="J203" s="329"/>
      <c r="K203" s="300"/>
      <c r="L203" s="330"/>
      <c r="M203" s="331"/>
      <c r="N203" s="332"/>
      <c r="O203" s="333"/>
      <c r="P203" s="334"/>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03"/>
      <c r="D204" s="504"/>
      <c r="E204" s="494"/>
      <c r="F204" s="494"/>
      <c r="G204" s="326"/>
      <c r="H204" s="327"/>
      <c r="I204" s="328"/>
      <c r="J204" s="329"/>
      <c r="K204" s="300"/>
      <c r="L204" s="330"/>
      <c r="M204" s="331"/>
      <c r="N204" s="332"/>
      <c r="O204" s="333"/>
      <c r="P204" s="334"/>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03"/>
      <c r="D205" s="504"/>
      <c r="E205" s="494"/>
      <c r="F205" s="494"/>
      <c r="G205" s="326"/>
      <c r="H205" s="327"/>
      <c r="I205" s="328"/>
      <c r="J205" s="329"/>
      <c r="K205" s="300"/>
      <c r="L205" s="330"/>
      <c r="M205" s="331"/>
      <c r="N205" s="332"/>
      <c r="O205" s="333"/>
      <c r="P205" s="334"/>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05"/>
      <c r="D206" s="506"/>
      <c r="E206" s="495"/>
      <c r="F206" s="495"/>
      <c r="G206" s="326"/>
      <c r="H206" s="327"/>
      <c r="I206" s="328"/>
      <c r="J206" s="329"/>
      <c r="K206" s="300"/>
      <c r="L206" s="330"/>
      <c r="M206" s="331"/>
      <c r="N206" s="336"/>
      <c r="O206" s="333"/>
      <c r="P206" s="334"/>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idden="1">
      <c r="A207" s="565"/>
      <c r="B207" s="525"/>
      <c r="C207" s="174"/>
      <c r="D207" s="88"/>
      <c r="E207" s="294"/>
      <c r="F207" s="339"/>
      <c r="G207" s="339"/>
      <c r="H207" s="340"/>
      <c r="I207" s="341"/>
      <c r="J207" s="342"/>
      <c r="K207" s="343"/>
      <c r="L207" s="344"/>
      <c r="M207" s="345"/>
      <c r="N207" s="346">
        <f>AE207</f>
        <v>0</v>
      </c>
      <c r="O207" s="347"/>
      <c r="P207" s="347"/>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t="15.6" hidden="1" customHeight="1">
      <c r="A208" s="565"/>
      <c r="B208" s="525" t="s">
        <v>155</v>
      </c>
      <c r="C208" s="501"/>
      <c r="D208" s="502"/>
      <c r="E208" s="494"/>
      <c r="F208" s="494"/>
      <c r="G208" s="295"/>
      <c r="H208" s="360"/>
      <c r="I208" s="328"/>
      <c r="J208" s="329"/>
      <c r="K208" s="300"/>
      <c r="L208" s="330"/>
      <c r="M208" s="331"/>
      <c r="N208" s="332"/>
      <c r="O208" s="333"/>
      <c r="P208" s="334"/>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3"/>
      <c r="D209" s="504"/>
      <c r="E209" s="494"/>
      <c r="F209" s="494"/>
      <c r="G209" s="326"/>
      <c r="H209" s="362"/>
      <c r="I209" s="328"/>
      <c r="J209" s="329"/>
      <c r="K209" s="300"/>
      <c r="L209" s="330"/>
      <c r="M209" s="331"/>
      <c r="N209" s="332"/>
      <c r="O209" s="333"/>
      <c r="P209" s="334"/>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3"/>
      <c r="D210" s="504"/>
      <c r="E210" s="494"/>
      <c r="F210" s="494"/>
      <c r="G210" s="326"/>
      <c r="H210" s="362"/>
      <c r="I210" s="328"/>
      <c r="J210" s="329"/>
      <c r="K210" s="300"/>
      <c r="L210" s="330"/>
      <c r="M210" s="331"/>
      <c r="N210" s="332"/>
      <c r="O210" s="333"/>
      <c r="P210" s="334"/>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3"/>
      <c r="D211" s="504"/>
      <c r="E211" s="494"/>
      <c r="F211" s="494"/>
      <c r="G211" s="326"/>
      <c r="H211" s="362"/>
      <c r="I211" s="328"/>
      <c r="J211" s="329"/>
      <c r="K211" s="300"/>
      <c r="L211" s="330"/>
      <c r="M211" s="331"/>
      <c r="N211" s="332"/>
      <c r="O211" s="333"/>
      <c r="P211" s="334"/>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3"/>
      <c r="D212" s="504"/>
      <c r="E212" s="494"/>
      <c r="F212" s="494"/>
      <c r="G212" s="326"/>
      <c r="H212" s="327"/>
      <c r="I212" s="328"/>
      <c r="J212" s="329"/>
      <c r="K212" s="300"/>
      <c r="L212" s="330"/>
      <c r="M212" s="331"/>
      <c r="N212" s="332"/>
      <c r="O212" s="333"/>
      <c r="P212" s="334"/>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3"/>
      <c r="D213" s="504"/>
      <c r="E213" s="494"/>
      <c r="F213" s="494"/>
      <c r="G213" s="326"/>
      <c r="H213" s="327"/>
      <c r="I213" s="328"/>
      <c r="J213" s="329"/>
      <c r="K213" s="300"/>
      <c r="L213" s="330"/>
      <c r="M213" s="331"/>
      <c r="N213" s="332"/>
      <c r="O213" s="333"/>
      <c r="P213" s="334"/>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3"/>
      <c r="D214" s="504"/>
      <c r="E214" s="494"/>
      <c r="F214" s="494"/>
      <c r="G214" s="326"/>
      <c r="H214" s="327"/>
      <c r="I214" s="328"/>
      <c r="J214" s="329"/>
      <c r="K214" s="300"/>
      <c r="L214" s="330"/>
      <c r="M214" s="331"/>
      <c r="N214" s="332"/>
      <c r="O214" s="333"/>
      <c r="P214" s="334"/>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3"/>
      <c r="D215" s="504"/>
      <c r="E215" s="494"/>
      <c r="F215" s="494"/>
      <c r="G215" s="326"/>
      <c r="H215" s="327"/>
      <c r="I215" s="328"/>
      <c r="J215" s="329"/>
      <c r="K215" s="300"/>
      <c r="L215" s="330"/>
      <c r="M215" s="331"/>
      <c r="N215" s="336"/>
      <c r="O215" s="333"/>
      <c r="P215" s="334"/>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3"/>
      <c r="D216" s="504"/>
      <c r="E216" s="494"/>
      <c r="F216" s="494"/>
      <c r="G216" s="326"/>
      <c r="H216" s="327"/>
      <c r="I216" s="328"/>
      <c r="J216" s="329"/>
      <c r="K216" s="300"/>
      <c r="L216" s="330"/>
      <c r="M216" s="331"/>
      <c r="N216" s="332"/>
      <c r="O216" s="333"/>
      <c r="P216" s="334"/>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3"/>
      <c r="D217" s="504"/>
      <c r="E217" s="494"/>
      <c r="F217" s="494"/>
      <c r="G217" s="326"/>
      <c r="H217" s="327"/>
      <c r="I217" s="328"/>
      <c r="J217" s="329"/>
      <c r="K217" s="300"/>
      <c r="L217" s="330"/>
      <c r="M217" s="331"/>
      <c r="N217" s="332"/>
      <c r="O217" s="333"/>
      <c r="P217" s="334"/>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3"/>
      <c r="D218" s="504"/>
      <c r="E218" s="494"/>
      <c r="F218" s="494"/>
      <c r="G218" s="326"/>
      <c r="H218" s="327"/>
      <c r="I218" s="328"/>
      <c r="J218" s="329"/>
      <c r="K218" s="300"/>
      <c r="L218" s="330"/>
      <c r="M218" s="331"/>
      <c r="N218" s="332"/>
      <c r="O218" s="333"/>
      <c r="P218" s="334"/>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05"/>
      <c r="D219" s="506"/>
      <c r="E219" s="495"/>
      <c r="F219" s="495"/>
      <c r="G219" s="326"/>
      <c r="H219" s="327"/>
      <c r="I219" s="328"/>
      <c r="J219" s="329"/>
      <c r="K219" s="300"/>
      <c r="L219" s="330"/>
      <c r="M219" s="331"/>
      <c r="N219" s="336"/>
      <c r="O219" s="333"/>
      <c r="P219" s="334"/>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t="16.149999999999999" hidden="1" thickBot="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90</v>
      </c>
      <c r="F273" s="208"/>
      <c r="G273" s="119"/>
      <c r="H273" s="122"/>
      <c r="I273" s="122"/>
      <c r="J273" s="120"/>
      <c r="K273" s="117"/>
      <c r="L273" s="117"/>
      <c r="M273" s="118"/>
      <c r="N273" s="143">
        <f>N155+N168+N181+N194+N207+N220+N233+N246+N259+N272</f>
        <v>763</v>
      </c>
      <c r="O273" s="120"/>
      <c r="P273" s="121"/>
      <c r="Q273" s="120"/>
      <c r="R273" s="120"/>
      <c r="S273" s="120"/>
      <c r="T273" s="125"/>
      <c r="U273" s="144"/>
      <c r="V273" s="123">
        <f>V155+V168+V181+V194+V207+V220+V233+V246+V259+V272</f>
        <v>0</v>
      </c>
      <c r="W273" s="123">
        <f>W155+W168+W181+W194+W207+W220+W233+W246+W259+W272</f>
        <v>0</v>
      </c>
      <c r="X273" s="123">
        <f>X155+X168+X181+X194+X207+X220+X233+X246+X259+X272</f>
        <v>0</v>
      </c>
      <c r="Y273" s="123">
        <f>Y155+Y168+Y181+Y194+Y207+Y220+Y233+Y246+Y259+Y272</f>
        <v>0</v>
      </c>
      <c r="Z273" s="145"/>
      <c r="AA273" s="122"/>
      <c r="AB273" s="124"/>
      <c r="AC273" s="122"/>
      <c r="AD273" s="146"/>
      <c r="AE273" s="147">
        <f>SUM(AE143:AE246)/2</f>
        <v>763</v>
      </c>
      <c r="AF273" s="148">
        <f>SUM(AF166:AF233)</f>
        <v>4864</v>
      </c>
    </row>
    <row r="274" spans="1:32" ht="16.149999999999999" thickBot="1">
      <c r="A274" s="19" t="s">
        <v>11</v>
      </c>
      <c r="B274" s="20"/>
      <c r="C274" s="20"/>
      <c r="D274" s="20"/>
      <c r="E274" s="20"/>
      <c r="F274" s="20"/>
      <c r="G274" s="20"/>
      <c r="H274" s="50"/>
      <c r="I274" s="50"/>
      <c r="J274" s="23"/>
      <c r="K274" s="20"/>
      <c r="L274" s="20"/>
      <c r="M274" s="21"/>
      <c r="N274" s="56">
        <f>N273+N142</f>
        <v>989</v>
      </c>
      <c r="O274" s="23"/>
      <c r="P274" s="24"/>
      <c r="Q274" s="23"/>
      <c r="R274" s="23"/>
      <c r="S274" s="23"/>
      <c r="T274" s="25"/>
      <c r="U274" s="21"/>
      <c r="V274" s="58">
        <f>V273+V142</f>
        <v>142</v>
      </c>
      <c r="W274" s="26">
        <f>W273+W142</f>
        <v>0</v>
      </c>
      <c r="X274" s="27">
        <f>X273+X142</f>
        <v>142</v>
      </c>
      <c r="Y274" s="28">
        <f>Y273+Y142</f>
        <v>173</v>
      </c>
      <c r="AC274" s="30"/>
      <c r="AE274" s="22">
        <f>AE273+AE142</f>
        <v>989</v>
      </c>
      <c r="AF274" s="29">
        <f>SUM(AF143:AF246)</f>
        <v>13328</v>
      </c>
    </row>
    <row r="275" spans="1:32" ht="18" customHeight="1">
      <c r="H275" s="169"/>
      <c r="O275" s="30"/>
    </row>
  </sheetData>
  <sheetProtection algorithmName="SHA-512" hashValue="yyNtrHSHotlMVWPGpH6Lo2DGHG10yhYRzloPWebZjOPLag7vHzugK21gTB4NFhIvmpFlrtYNkULMLVVlbOcAOA==" saltValue="bzrb8dnz90y6XyIufGqeLg==" spinCount="100000" sheet="1" formatCells="0" formatRows="0" insertRows="0" autoFilter="0"/>
  <mergeCells count="598">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R34:T34"/>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Q12:Q274">
    <cfRule type="cellIs" dxfId="5105" priority="1" operator="equal">
      <formula>"Mut+ext"</formula>
    </cfRule>
  </conditionalFormatting>
  <conditionalFormatting sqref="U273">
    <cfRule type="expression" dxfId="5104" priority="1249">
      <formula>$M273=#REF!</formula>
    </cfRule>
  </conditionalFormatting>
  <conditionalFormatting sqref="Z12:Z273">
    <cfRule type="expression" dxfId="5103" priority="9">
      <formula>$M12=#REF!</formula>
    </cfRule>
  </conditionalFormatting>
  <conditionalFormatting sqref="AA142:AB142">
    <cfRule type="expression" dxfId="5102" priority="1184">
      <formula>$M142=#REF!</formula>
    </cfRule>
  </conditionalFormatting>
  <conditionalFormatting sqref="AA273:AD273">
    <cfRule type="expression" dxfId="5101" priority="1172">
      <formula>$M273=#REF!</formula>
    </cfRule>
  </conditionalFormatting>
  <conditionalFormatting sqref="AC12:AD272">
    <cfRule type="expression" dxfId="5100" priority="14">
      <formula>$M12=#REF!</formula>
    </cfRule>
  </conditionalFormatting>
  <dataValidations count="9">
    <dataValidation type="list" allowBlank="1" showInputMessage="1" showErrorMessage="1" sqref="K64:K141 K12:K49 K51:K62 K143:K272" xr:uid="{00000000-0002-0000-0300-000000000000}">
      <formula1>"Obligatoire,Option"</formula1>
    </dataValidation>
    <dataValidation type="list" allowBlank="1" showInputMessage="1" showErrorMessage="1" sqref="L143:L207 L51:L62 L64:L141 L12:L49 L220:L272" xr:uid="{00000000-0002-0000-0300-000001000000}">
      <formula1>"1,2,3,4"</formula1>
    </dataValidation>
    <dataValidation type="list" allowBlank="1" showInputMessage="1" showErrorMessage="1" sqref="M76 M272 M259 M246 M128 M115 M102 M89 M181 M141 M233 M155 M167:M168 M37 M24 M194 M220 M207" xr:uid="{00000000-0002-0000-0300-000002000000}">
      <formula1>$B$9:$B$19</formula1>
    </dataValidation>
    <dataValidation type="list" allowBlank="1" showInputMessage="1" showErrorMessage="1" sqref="S182:S183 S192:S193 S188:S189" xr:uid="{00000000-0002-0000-0300-000003000000}">
      <formula1>"Oui,Non"</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300-000004000000}">
      <formula1>"Non,Mut,Mut+ext"</formula1>
    </dataValidation>
    <dataValidation type="list" allowBlank="1" showInputMessage="1" showErrorMessage="1" sqref="B3:C4" xr:uid="{00000000-0002-0000-0300-000005000000}">
      <formula1>"M1,M2"</formula1>
    </dataValidation>
    <dataValidation type="list" allowBlank="1" showInputMessage="1" showErrorMessage="1" sqref="B5:C6" xr:uid="{00000000-0002-0000-0300-000006000000}">
      <formula1>"P1,P2,P3,P4,P5,P6,P7,P8,P9,P10"</formula1>
    </dataValidation>
    <dataValidation type="list" allowBlank="1" showInputMessage="1" showErrorMessage="1" sqref="I6:K6" xr:uid="{00000000-0002-0000-0300-000007000000}">
      <formula1>"FI,Alternance,FC,Mixte"</formula1>
    </dataValidation>
    <dataValidation type="list" allowBlank="1" showInputMessage="1" showErrorMessage="1" sqref="F12:F23 F25:F36 F38:F49 F51:F62 F64:F75 F77:F88 F90:F101 F103:F114 F116:F127 F129:F140 F143:F154 F156:F167 F169:F180 F182:F193 F195:F206 F208:F219 F221:F232 F234:F245 F247:F258 F260:F271" xr:uid="{00000000-0002-0000-0300-000008000000}">
      <formula1>"Obligatoire,Optionnelle,Facultative"</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9000000}">
          <x14:formula1>
            <xm:f>Paramétrage!$G$6:$G$16</xm:f>
          </x14:formula1>
          <xm:sqref>I3</xm:sqref>
        </x14:dataValidation>
        <x14:dataValidation type="list" allowBlank="1" showInputMessage="1" showErrorMessage="1" xr:uid="{00000000-0002-0000-0300-00000A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300-00000B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300-00000C000000}">
          <x14:formula1>
            <xm:f>Paramétrage!$K$6:$K$41</xm:f>
          </x14:formula1>
          <xm:sqref>J247:J258 J12:J23 J234:J245 J116:J127 J103:J114 J90:J101 J77:J88 J195:J206 J38:J49 J143:J154 J129:J140 J208:J219 J25:J36 J182:J193 J169:J180 J156:J167 J221:J232 J64:J75 J51:J62 J260:J271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275"/>
  <sheetViews>
    <sheetView zoomScale="70" zoomScaleNormal="70" workbookViewId="0">
      <pane xSplit="9" ySplit="11" topLeftCell="J42" activePane="bottomRight" state="frozen"/>
      <selection pane="bottomRight" activeCell="F143" sqref="F143:F154"/>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9</v>
      </c>
      <c r="C3" s="524"/>
      <c r="G3" s="173"/>
      <c r="H3" s="193" t="s">
        <v>25</v>
      </c>
      <c r="I3" s="500" t="s">
        <v>26</v>
      </c>
      <c r="J3" s="500"/>
      <c r="K3" s="500"/>
      <c r="N3" s="11"/>
      <c r="O3" s="11"/>
      <c r="P3" s="11"/>
      <c r="U3" s="498" t="str">
        <f>Paramétrage!I6</f>
        <v>M - Mention</v>
      </c>
      <c r="V3" s="499"/>
      <c r="W3" s="32">
        <f>ROUND(SUMIFS($U$12:$U$273,$H$12:$H$273,$U3,$Q$12:$Q$273,"&lt;&gt;Mut+ext"),0)</f>
        <v>5</v>
      </c>
      <c r="X3" s="32">
        <f ca="1">SUMIF($H$12:$H$293,$U3,$Y$12:$Y$246)</f>
        <v>163</v>
      </c>
      <c r="AE3" s="572">
        <f>IF($B$3="M2",0,I7)</f>
        <v>18</v>
      </c>
      <c r="AF3" s="572"/>
      <c r="AG3" s="573">
        <f>IF($B$3="M1",0,I7)</f>
        <v>0</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5</v>
      </c>
      <c r="AF4" s="32">
        <f ca="1">IF($B$3="M2",0,X3)</f>
        <v>163</v>
      </c>
      <c r="AG4" s="32">
        <f>IF($B$3="M1",0,W3)</f>
        <v>0</v>
      </c>
      <c r="AH4" s="32">
        <f>IF($B$3="M1",0,X3)</f>
        <v>0</v>
      </c>
    </row>
    <row r="5" spans="1:34" ht="18" customHeight="1">
      <c r="A5" s="170"/>
      <c r="B5" s="524" t="s">
        <v>177</v>
      </c>
      <c r="C5" s="524"/>
      <c r="E5" s="6"/>
      <c r="F5" s="6"/>
      <c r="G5" s="6"/>
      <c r="H5" s="193" t="s">
        <v>29</v>
      </c>
      <c r="I5" s="500" t="s">
        <v>178</v>
      </c>
      <c r="J5" s="500"/>
      <c r="K5" s="500"/>
      <c r="U5" s="498" t="str">
        <f>Paramétrage!I8</f>
        <v>RFC - Recettes de FC</v>
      </c>
      <c r="V5" s="499"/>
      <c r="W5" s="32">
        <f>ROUND(SUMIFS($U$12:$U$273,$H$12:$H$273,$U5,$Q$12:$Q$273,"&lt;&gt;Mut+ext"),0)</f>
        <v>0</v>
      </c>
      <c r="X5" s="32">
        <f ca="1">SUMIF($H$12:$H$293,$U5,$Y$12:$Y$246)</f>
        <v>0</v>
      </c>
      <c r="AE5" s="32">
        <f t="shared" ref="AE5:AF8" si="0">IF($B$3="M2",0,W4)</f>
        <v>0</v>
      </c>
      <c r="AF5" s="32">
        <f t="shared" ca="1" si="0"/>
        <v>0</v>
      </c>
      <c r="AG5" s="32">
        <f t="shared" ref="AG5:AH8" si="1">IF($B$3="M1",0,W4)</f>
        <v>0</v>
      </c>
      <c r="AH5" s="32">
        <f t="shared" si="1"/>
        <v>0</v>
      </c>
    </row>
    <row r="6" spans="1:34" ht="18" customHeight="1">
      <c r="A6" s="170"/>
      <c r="B6" s="524"/>
      <c r="C6" s="524"/>
      <c r="E6" s="6"/>
      <c r="F6" s="6"/>
      <c r="H6" s="193" t="s">
        <v>31</v>
      </c>
      <c r="I6" s="518" t="s">
        <v>32</v>
      </c>
      <c r="J6" s="518"/>
      <c r="K6" s="518"/>
      <c r="U6" s="498" t="str">
        <f>Paramétrage!I9</f>
        <v>RA - Recettes d'apprentissage</v>
      </c>
      <c r="V6" s="499"/>
      <c r="W6" s="32">
        <f>ROUND(SUMIFS($U$12:$U$273,$H$12:$H$273,$U6,$Q$12:$Q$273,"&lt;&gt;Mut+ext"),0)</f>
        <v>0</v>
      </c>
      <c r="X6" s="32">
        <f ca="1">SUMIF($H$12:$H$293,$U6,$Y$12:$Y$246)</f>
        <v>0</v>
      </c>
      <c r="AE6" s="32">
        <f t="shared" si="0"/>
        <v>0</v>
      </c>
      <c r="AF6" s="32">
        <f t="shared" ca="1" si="0"/>
        <v>0</v>
      </c>
      <c r="AG6" s="32">
        <f t="shared" si="1"/>
        <v>0</v>
      </c>
      <c r="AH6" s="32">
        <f t="shared" si="1"/>
        <v>0</v>
      </c>
    </row>
    <row r="7" spans="1:34" ht="18" customHeight="1">
      <c r="A7" s="170"/>
      <c r="B7" s="170"/>
      <c r="C7" s="170"/>
      <c r="E7" s="6"/>
      <c r="F7" s="6"/>
      <c r="G7" s="6"/>
      <c r="H7" s="194" t="s">
        <v>33</v>
      </c>
      <c r="I7" s="500">
        <v>18</v>
      </c>
      <c r="J7" s="500"/>
      <c r="K7" s="500"/>
      <c r="U7" s="498" t="str">
        <f>Paramétrage!I10</f>
        <v>RP - Recettes propres autres</v>
      </c>
      <c r="V7" s="499"/>
      <c r="W7" s="32">
        <f>ROUND(SUMIFS($U$12:$U$273,$H$12:$H$273,$U7,$Q$12:$Q$273,"&lt;&gt;Mut+ext"),0)</f>
        <v>0</v>
      </c>
      <c r="X7" s="32">
        <f ca="1">SUMIF($H$12:$H$293,$U7,$Y$12:$Y$246)</f>
        <v>0</v>
      </c>
      <c r="AE7" s="32">
        <f t="shared" si="0"/>
        <v>0</v>
      </c>
      <c r="AF7" s="32">
        <f t="shared" ca="1" si="0"/>
        <v>0</v>
      </c>
      <c r="AG7" s="32">
        <f t="shared" si="1"/>
        <v>0</v>
      </c>
      <c r="AH7" s="32">
        <f t="shared" si="1"/>
        <v>0</v>
      </c>
    </row>
    <row r="8" spans="1:34" ht="18" customHeight="1">
      <c r="A8" s="40"/>
      <c r="B8" s="40"/>
      <c r="C8" s="40"/>
      <c r="D8" s="6"/>
      <c r="E8" s="6"/>
      <c r="F8" s="6"/>
      <c r="G8" s="6"/>
      <c r="H8" s="12"/>
      <c r="U8" s="12"/>
      <c r="AE8" s="32">
        <f t="shared" si="0"/>
        <v>0</v>
      </c>
      <c r="AF8" s="32">
        <f t="shared" ca="1" si="0"/>
        <v>0</v>
      </c>
      <c r="AG8" s="32">
        <f t="shared" si="1"/>
        <v>0</v>
      </c>
      <c r="AH8" s="32">
        <f t="shared" si="1"/>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142</v>
      </c>
      <c r="W11" s="70">
        <f>W142+W273</f>
        <v>0</v>
      </c>
      <c r="X11" s="70">
        <f>X142+X273</f>
        <v>142</v>
      </c>
      <c r="Y11" s="206">
        <f>Y142+Y273</f>
        <v>163</v>
      </c>
      <c r="Z11" s="549"/>
      <c r="AA11" s="546"/>
      <c r="AB11" s="546"/>
      <c r="AC11" s="514"/>
      <c r="AD11" s="539"/>
      <c r="AE11" s="523"/>
      <c r="AF11" s="533"/>
    </row>
    <row r="12" spans="1:34" ht="15.6" customHeight="1">
      <c r="A12" s="560" t="s">
        <v>61</v>
      </c>
      <c r="B12" s="525" t="s">
        <v>62</v>
      </c>
      <c r="C12" s="501" t="s">
        <v>170</v>
      </c>
      <c r="D12" s="502"/>
      <c r="E12" s="526">
        <v>12</v>
      </c>
      <c r="F12" s="492" t="s">
        <v>64</v>
      </c>
      <c r="G12" s="391" t="s">
        <v>65</v>
      </c>
      <c r="H12" s="49" t="s">
        <v>66</v>
      </c>
      <c r="I12" s="213" t="s">
        <v>67</v>
      </c>
      <c r="J12" s="214">
        <v>4</v>
      </c>
      <c r="K12" s="392" t="s">
        <v>64</v>
      </c>
      <c r="L12" s="215"/>
      <c r="M12" s="233" t="s">
        <v>68</v>
      </c>
      <c r="N12" s="222">
        <v>22</v>
      </c>
      <c r="O12" s="230">
        <v>100</v>
      </c>
      <c r="P12" s="234">
        <v>100</v>
      </c>
      <c r="Q12" s="237" t="s">
        <v>76</v>
      </c>
      <c r="R12" s="519" t="s">
        <v>179</v>
      </c>
      <c r="S12" s="520"/>
      <c r="T12" s="521"/>
      <c r="U12" s="104">
        <f>IF(OR(P12="",M12=Paramétrage!$C$10,M12=Paramétrage!$C$13,M12=Paramétrage!$C$17,M12=Paramétrage!$C$20,M12=Paramétrage!$C$24,M12=Paramétrage!$C$27,AND(M12&lt;&gt;Paramétrage!$C$9,Q12="Mut+ext")),0,ROUNDUP(O12/P12,0))</f>
        <v>0</v>
      </c>
      <c r="V12" s="106">
        <f>IF(OR(M12="",Q12="Mut+ext"),0,IF(VLOOKUP(M12,Paramétrage!$C$6:$E$29,2,0)=0,0,IF(P12="","saisir capacité",N12*U12*VLOOKUP(M12,Paramétrage!$C$6:$E$29,2,0))))</f>
        <v>0</v>
      </c>
      <c r="W12" s="45"/>
      <c r="X12" s="103">
        <f t="shared" ref="X12:X23" si="2">IF(OR(M12="",Q12="Mut+ext"),0,IF(ISERROR(V12+W12)=TRUE,V12,V12+W12))</f>
        <v>0</v>
      </c>
      <c r="Y12" s="105">
        <f>IF(OR(M12="",Q12="Mut+ext"),0,IF(ISERROR(W12+V12*VLOOKUP(M12,Paramétrage!$C$6:$E$29,3,0))=TRUE,X12,W12+V12*VLOOKUP(M12,Paramétrage!$C$6:$E$29,3,0)))</f>
        <v>0</v>
      </c>
      <c r="Z12" s="550"/>
      <c r="AA12" s="516"/>
      <c r="AB12" s="551"/>
      <c r="AC12" s="72"/>
      <c r="AD12" s="46"/>
      <c r="AE12" s="73">
        <f t="shared" ref="AE12:AE23" si="3">IF(G12="",0,IF(K12="",0,IF(SUMIF($G$12:$G$23,G12,$O$12:$O$23)=0,0,IF(OR(L12="",K12="obligatoire"),AF12/SUMIF($G$12:$G$23,G12,$O$12:$O$23),AF12/(SUMIF($G$12:$G$23,G12,$O$12:$O$23)/L12)))))</f>
        <v>22</v>
      </c>
      <c r="AF12" s="17">
        <f t="shared" ref="AF12:AF23" si="4">N12*O12</f>
        <v>2200</v>
      </c>
    </row>
    <row r="13" spans="1:34">
      <c r="A13" s="561"/>
      <c r="B13" s="525"/>
      <c r="C13" s="503"/>
      <c r="D13" s="504"/>
      <c r="E13" s="526"/>
      <c r="F13" s="492"/>
      <c r="G13" s="391" t="s">
        <v>70</v>
      </c>
      <c r="H13" s="49" t="s">
        <v>66</v>
      </c>
      <c r="I13" s="213" t="s">
        <v>67</v>
      </c>
      <c r="J13" s="214">
        <v>4</v>
      </c>
      <c r="K13" s="393" t="s">
        <v>64</v>
      </c>
      <c r="L13" s="228"/>
      <c r="M13" s="221" t="s">
        <v>71</v>
      </c>
      <c r="N13" s="222">
        <v>20</v>
      </c>
      <c r="O13" s="230">
        <v>100</v>
      </c>
      <c r="P13" s="234">
        <v>30</v>
      </c>
      <c r="Q13" s="237" t="s">
        <v>76</v>
      </c>
      <c r="R13" s="519" t="s">
        <v>179</v>
      </c>
      <c r="S13" s="520"/>
      <c r="T13" s="521"/>
      <c r="U13" s="104">
        <f>IF(OR(P13="",M13=Paramétrage!$C$10,M13=Paramétrage!$C$13,M13=Paramétrage!$C$17,M13=Paramétrage!$C$20,M13=Paramétrage!$C$24,M13=Paramétrage!$C$27,AND(M13&lt;&gt;Paramétrage!$C$9,Q13="Mut+ext")),0,ROUNDUP(O13/P13,0))</f>
        <v>0</v>
      </c>
      <c r="V13" s="106">
        <f>IF(OR(M13="",Q13="Mut+ext"),0,IF(VLOOKUP(M13,Paramétrage!$C$6:$E$29,2,0)=0,0,IF(P13="","saisir capacité",N13*U13*VLOOKUP(M13,Paramétrage!$C$6:$E$29,2,0))))</f>
        <v>0</v>
      </c>
      <c r="W13" s="45"/>
      <c r="X13" s="103">
        <f t="shared" si="2"/>
        <v>0</v>
      </c>
      <c r="Y13" s="105">
        <f>IF(OR(M13="",Q13="Mut+ext"),0,IF(ISERROR(W13+V13*VLOOKUP(M13,Paramétrage!$C$6:$E$29,3,0))=TRUE,X13,W13+V13*VLOOKUP(M13,Paramétrage!$C$6:$E$29,3,0)))</f>
        <v>0</v>
      </c>
      <c r="Z13" s="550"/>
      <c r="AA13" s="516"/>
      <c r="AB13" s="551"/>
      <c r="AC13" s="163"/>
      <c r="AD13" s="46"/>
      <c r="AE13" s="73">
        <f t="shared" si="3"/>
        <v>20</v>
      </c>
      <c r="AF13" s="18">
        <f t="shared" si="4"/>
        <v>2000</v>
      </c>
    </row>
    <row r="14" spans="1:34">
      <c r="A14" s="561"/>
      <c r="B14" s="525"/>
      <c r="C14" s="503"/>
      <c r="D14" s="504"/>
      <c r="E14" s="526"/>
      <c r="F14" s="492"/>
      <c r="G14" s="391" t="s">
        <v>72</v>
      </c>
      <c r="H14" s="49" t="s">
        <v>66</v>
      </c>
      <c r="I14" s="394" t="s">
        <v>75</v>
      </c>
      <c r="J14" s="214">
        <v>4</v>
      </c>
      <c r="K14" s="220" t="s">
        <v>64</v>
      </c>
      <c r="L14" s="228"/>
      <c r="M14" s="221" t="s">
        <v>68</v>
      </c>
      <c r="N14" s="222">
        <v>22</v>
      </c>
      <c r="O14" s="230">
        <v>100</v>
      </c>
      <c r="P14" s="234">
        <v>100</v>
      </c>
      <c r="Q14" s="237" t="s">
        <v>69</v>
      </c>
      <c r="R14" s="519"/>
      <c r="S14" s="520"/>
      <c r="T14" s="521"/>
      <c r="U14" s="104">
        <f>IF(OR(P14="",M14=Paramétrage!$C$10,M14=Paramétrage!$C$13,M14=Paramétrage!$C$17,M14=Paramétrage!$C$20,M14=Paramétrage!$C$24,M14=Paramétrage!$C$27,AND(M14&lt;&gt;Paramétrage!$C$9,Q14="Mut+ext")),0,ROUNDUP(O14/P14,0))</f>
        <v>1</v>
      </c>
      <c r="V14" s="106">
        <f>IF(OR(M14="",Q14="Mut+ext"),0,IF(VLOOKUP(M14,Paramétrage!$C$6:$E$29,2,0)=0,0,IF(P14="","saisir capacité",N14*U14*VLOOKUP(M14,Paramétrage!$C$6:$E$29,2,0))))</f>
        <v>22</v>
      </c>
      <c r="W14" s="45"/>
      <c r="X14" s="103">
        <f t="shared" si="2"/>
        <v>22</v>
      </c>
      <c r="Y14" s="105">
        <f>IF(OR(M14="",Q14="Mut+ext"),0,IF(ISERROR(W14+V14*VLOOKUP(M14,Paramétrage!$C$6:$E$29,3,0))=TRUE,X14,W14+V14*VLOOKUP(M14,Paramétrage!$C$6:$E$29,3,0)))</f>
        <v>33</v>
      </c>
      <c r="Z14" s="550"/>
      <c r="AA14" s="516"/>
      <c r="AB14" s="551"/>
      <c r="AC14" s="163"/>
      <c r="AD14" s="46"/>
      <c r="AE14" s="73">
        <f t="shared" si="3"/>
        <v>22</v>
      </c>
      <c r="AF14" s="18">
        <f t="shared" si="4"/>
        <v>2200</v>
      </c>
    </row>
    <row r="15" spans="1:34">
      <c r="A15" s="561"/>
      <c r="B15" s="525"/>
      <c r="C15" s="503"/>
      <c r="D15" s="504"/>
      <c r="E15" s="526"/>
      <c r="F15" s="492"/>
      <c r="G15" s="395" t="s">
        <v>74</v>
      </c>
      <c r="H15" s="49" t="s">
        <v>66</v>
      </c>
      <c r="I15" s="213" t="s">
        <v>73</v>
      </c>
      <c r="J15" s="214">
        <v>4</v>
      </c>
      <c r="K15" s="220" t="s">
        <v>81</v>
      </c>
      <c r="L15" s="228">
        <v>1</v>
      </c>
      <c r="M15" s="221" t="s">
        <v>68</v>
      </c>
      <c r="N15" s="222">
        <v>22</v>
      </c>
      <c r="O15" s="230">
        <v>100</v>
      </c>
      <c r="P15" s="234">
        <v>100</v>
      </c>
      <c r="Q15" s="237" t="s">
        <v>76</v>
      </c>
      <c r="R15" s="519" t="s">
        <v>179</v>
      </c>
      <c r="S15" s="520"/>
      <c r="T15" s="521"/>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2"/>
        <v>0</v>
      </c>
      <c r="Y15" s="105">
        <f>IF(OR(M15="",Q15="Mut+ext"),0,IF(ISERROR(W15+V15*VLOOKUP(M15,Paramétrage!$C$6:$E$29,3,0))=TRUE,X15,W15+V15*VLOOKUP(M15,Paramétrage!$C$6:$E$29,3,0)))</f>
        <v>0</v>
      </c>
      <c r="Z15" s="550"/>
      <c r="AA15" s="516"/>
      <c r="AB15" s="551"/>
      <c r="AC15" s="62"/>
      <c r="AD15" s="46"/>
      <c r="AE15" s="73">
        <f t="shared" si="3"/>
        <v>11</v>
      </c>
      <c r="AF15" s="18">
        <f t="shared" si="4"/>
        <v>2200</v>
      </c>
    </row>
    <row r="16" spans="1:34">
      <c r="A16" s="561"/>
      <c r="B16" s="525"/>
      <c r="C16" s="503"/>
      <c r="D16" s="504"/>
      <c r="E16" s="526"/>
      <c r="F16" s="492"/>
      <c r="G16" s="395" t="s">
        <v>74</v>
      </c>
      <c r="H16" s="49" t="s">
        <v>66</v>
      </c>
      <c r="I16" s="213" t="s">
        <v>172</v>
      </c>
      <c r="J16" s="214">
        <v>4</v>
      </c>
      <c r="K16" s="220" t="s">
        <v>81</v>
      </c>
      <c r="L16" s="228">
        <v>1</v>
      </c>
      <c r="M16" s="221" t="s">
        <v>68</v>
      </c>
      <c r="N16" s="225">
        <v>22</v>
      </c>
      <c r="O16" s="230">
        <v>100</v>
      </c>
      <c r="P16" s="234">
        <v>100</v>
      </c>
      <c r="Q16" s="237" t="s">
        <v>76</v>
      </c>
      <c r="R16" s="519" t="s">
        <v>180</v>
      </c>
      <c r="S16" s="520"/>
      <c r="T16" s="521"/>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c r="AA16" s="516"/>
      <c r="AB16" s="551"/>
      <c r="AC16" s="163"/>
      <c r="AD16" s="46"/>
      <c r="AE16" s="73">
        <f t="shared" si="3"/>
        <v>11</v>
      </c>
      <c r="AF16" s="18">
        <f t="shared" si="4"/>
        <v>2200</v>
      </c>
    </row>
    <row r="17" spans="1:32">
      <c r="A17" s="561"/>
      <c r="B17" s="525"/>
      <c r="C17" s="503"/>
      <c r="D17" s="504"/>
      <c r="E17" s="526"/>
      <c r="F17" s="492"/>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c r="A18" s="561"/>
      <c r="B18" s="525"/>
      <c r="C18" s="503"/>
      <c r="D18" s="504"/>
      <c r="E18" s="526"/>
      <c r="F18" s="492"/>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c r="A19" s="561"/>
      <c r="B19" s="525"/>
      <c r="C19" s="503"/>
      <c r="D19" s="504"/>
      <c r="E19" s="526"/>
      <c r="F19" s="492"/>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c r="A20" s="561"/>
      <c r="B20" s="525"/>
      <c r="C20" s="503"/>
      <c r="D20" s="504"/>
      <c r="E20" s="526"/>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c r="A21" s="561"/>
      <c r="B21" s="525"/>
      <c r="C21" s="503"/>
      <c r="D21" s="504"/>
      <c r="E21" s="526"/>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c r="A22" s="561"/>
      <c r="B22" s="525"/>
      <c r="C22" s="503"/>
      <c r="D22" s="504"/>
      <c r="E22" s="526"/>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05"/>
      <c r="D23" s="506"/>
      <c r="E23" s="527"/>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86</v>
      </c>
      <c r="O24" s="79"/>
      <c r="P24" s="79"/>
      <c r="Q24" s="82"/>
      <c r="R24" s="80"/>
      <c r="S24" s="80"/>
      <c r="T24" s="81"/>
      <c r="U24" s="127"/>
      <c r="V24" s="83">
        <f>SUM(V12:V23)</f>
        <v>22</v>
      </c>
      <c r="W24" s="84">
        <f>SUM(W12:W23)</f>
        <v>0</v>
      </c>
      <c r="X24" s="85">
        <f>SUM(X12:X23)</f>
        <v>22</v>
      </c>
      <c r="Y24" s="86">
        <f>SUM(Y12:Y23)</f>
        <v>33</v>
      </c>
      <c r="Z24" s="128"/>
      <c r="AA24" s="129"/>
      <c r="AB24" s="130"/>
      <c r="AC24" s="131"/>
      <c r="AD24" s="132"/>
      <c r="AE24" s="133">
        <f>SUM(AE12:AE23)</f>
        <v>86</v>
      </c>
      <c r="AF24" s="134">
        <f>SUM(AF12:AF23)</f>
        <v>10800</v>
      </c>
    </row>
    <row r="25" spans="1:32" ht="15.6" customHeight="1">
      <c r="A25" s="561"/>
      <c r="B25" s="525" t="s">
        <v>77</v>
      </c>
      <c r="C25" s="501" t="s">
        <v>78</v>
      </c>
      <c r="D25" s="502"/>
      <c r="E25" s="526">
        <v>12</v>
      </c>
      <c r="F25" s="526" t="s">
        <v>64</v>
      </c>
      <c r="G25" s="247" t="s">
        <v>79</v>
      </c>
      <c r="H25" s="247" t="s">
        <v>66</v>
      </c>
      <c r="I25" s="248" t="s">
        <v>84</v>
      </c>
      <c r="J25" s="214">
        <v>4</v>
      </c>
      <c r="K25" s="220" t="s">
        <v>64</v>
      </c>
      <c r="L25" s="396"/>
      <c r="M25" s="221" t="s">
        <v>68</v>
      </c>
      <c r="N25" s="222">
        <v>20</v>
      </c>
      <c r="O25" s="230">
        <v>100</v>
      </c>
      <c r="P25" s="234">
        <v>100</v>
      </c>
      <c r="Q25" s="237" t="s">
        <v>69</v>
      </c>
      <c r="R25" s="519"/>
      <c r="S25" s="520"/>
      <c r="T25" s="521"/>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20</v>
      </c>
      <c r="W25" s="45"/>
      <c r="X25" s="103">
        <f t="shared" ref="X25:X36" si="5">IF(OR(M25="",Q25="Mut+ext"),0,IF(ISERROR(V25+W25)=TRUE,V25,V25+W25))</f>
        <v>20</v>
      </c>
      <c r="Y25" s="105">
        <f>IF(OR(M25="",Q25="Mut+ext"),0,IF(ISERROR(W25+V25*VLOOKUP(M25,Paramétrage!$C$6:$E$29,3,0))=TRUE,X25,W25+V25*VLOOKUP(M25,Paramétrage!$C$6:$E$29,3,0)))</f>
        <v>30</v>
      </c>
      <c r="Z25" s="550"/>
      <c r="AA25" s="516"/>
      <c r="AB25" s="551"/>
      <c r="AC25" s="72"/>
      <c r="AD25" s="46"/>
      <c r="AE25" s="73">
        <f t="shared" ref="AE25:AE36" si="6">IF(G25="",0,IF(K25="",0,IF(SUMIF($G$25:$G$36,G25,$O$25:$O$36)=0,0,IF(OR(L25="",K25="obligatoire"),AF25/SUMIF($G$25:$G$36,G25,$O$25:$O$36),AF25/(SUMIF($G$25:$G$36,G25,$O$25:$O$36)/L25)))))</f>
        <v>20</v>
      </c>
      <c r="AF25" s="17">
        <f t="shared" ref="AF25:AF36" si="7">N25*O25</f>
        <v>2000</v>
      </c>
    </row>
    <row r="26" spans="1:32">
      <c r="A26" s="561"/>
      <c r="B26" s="525"/>
      <c r="C26" s="503"/>
      <c r="D26" s="504"/>
      <c r="E26" s="526"/>
      <c r="F26" s="526"/>
      <c r="G26" s="247" t="s">
        <v>83</v>
      </c>
      <c r="H26" s="247" t="s">
        <v>66</v>
      </c>
      <c r="I26" s="248" t="s">
        <v>181</v>
      </c>
      <c r="J26" s="214">
        <v>4</v>
      </c>
      <c r="K26" s="220" t="s">
        <v>81</v>
      </c>
      <c r="L26" s="396">
        <v>2</v>
      </c>
      <c r="M26" s="221" t="s">
        <v>68</v>
      </c>
      <c r="N26" s="222">
        <v>20</v>
      </c>
      <c r="O26" s="230">
        <v>100</v>
      </c>
      <c r="P26" s="234">
        <v>100</v>
      </c>
      <c r="Q26" s="237" t="s">
        <v>76</v>
      </c>
      <c r="R26" s="519"/>
      <c r="S26" s="520"/>
      <c r="T26" s="521"/>
      <c r="U26" s="104">
        <f>IF(OR(P26="",M26=Paramétrage!$C$10,M26=Paramétrage!$C$13,M26=Paramétrage!$C$17,M26=Paramétrage!$C$20,M26=Paramétrage!$C$24,M26=Paramétrage!$C$27,AND(M26&lt;&gt;Paramétrage!$C$9,Q26="Mut+ext")),0,ROUNDUP(O26/P26,0))</f>
        <v>0</v>
      </c>
      <c r="V26" s="106">
        <f>IF(OR(M26="",Q26="Mut+ext"),0,IF(VLOOKUP(M26,Paramétrage!$C$6:$E$29,2,0)=0,0,IF(P26="","saisir capacité",N26*U26*VLOOKUP(M26,Paramétrage!$C$6:$E$29,2,0))))</f>
        <v>0</v>
      </c>
      <c r="W26" s="45"/>
      <c r="X26" s="103">
        <f t="shared" si="5"/>
        <v>0</v>
      </c>
      <c r="Y26" s="105">
        <f>IF(OR(M26="",Q26="Mut+ext"),0,IF(ISERROR(W26+V26*VLOOKUP(M26,Paramétrage!$C$6:$E$29,3,0))=TRUE,X26,W26+V26*VLOOKUP(M26,Paramétrage!$C$6:$E$29,3,0)))</f>
        <v>0</v>
      </c>
      <c r="Z26" s="550"/>
      <c r="AA26" s="516"/>
      <c r="AB26" s="551"/>
      <c r="AC26" s="163"/>
      <c r="AD26" s="46"/>
      <c r="AE26" s="73">
        <f t="shared" si="6"/>
        <v>4.4444444444444446</v>
      </c>
      <c r="AF26" s="18">
        <f t="shared" si="7"/>
        <v>2000</v>
      </c>
    </row>
    <row r="27" spans="1:32">
      <c r="A27" s="561"/>
      <c r="B27" s="525"/>
      <c r="C27" s="503"/>
      <c r="D27" s="504"/>
      <c r="E27" s="526"/>
      <c r="F27" s="526"/>
      <c r="G27" s="247" t="s">
        <v>83</v>
      </c>
      <c r="H27" s="247" t="s">
        <v>66</v>
      </c>
      <c r="I27" s="248" t="s">
        <v>85</v>
      </c>
      <c r="J27" s="214">
        <v>4</v>
      </c>
      <c r="K27" s="220" t="s">
        <v>81</v>
      </c>
      <c r="L27" s="396">
        <v>2</v>
      </c>
      <c r="M27" s="221" t="s">
        <v>68</v>
      </c>
      <c r="N27" s="222">
        <v>20</v>
      </c>
      <c r="O27" s="230">
        <v>100</v>
      </c>
      <c r="P27" s="234">
        <v>100</v>
      </c>
      <c r="Q27" s="237" t="s">
        <v>76</v>
      </c>
      <c r="R27" s="519"/>
      <c r="S27" s="520"/>
      <c r="T27" s="521"/>
      <c r="U27" s="104">
        <f>IF(OR(P27="",M27=Paramétrage!$C$10,M27=Paramétrage!$C$13,M27=Paramétrage!$C$17,M27=Paramétrage!$C$20,M27=Paramétrage!$C$24,M27=Paramétrage!$C$27,AND(M27&lt;&gt;Paramétrage!$C$9,Q27="Mut+ext")),0,ROUNDUP(O27/P27,0))</f>
        <v>0</v>
      </c>
      <c r="V27" s="106">
        <f>IF(OR(M27="",Q27="Mut+ext"),0,IF(VLOOKUP(M27,Paramétrage!$C$6:$E$29,2,0)=0,0,IF(P27="","saisir capacité",N27*U27*VLOOKUP(M27,Paramétrage!$C$6:$E$29,2,0))))</f>
        <v>0</v>
      </c>
      <c r="W27" s="45"/>
      <c r="X27" s="103">
        <f t="shared" si="5"/>
        <v>0</v>
      </c>
      <c r="Y27" s="105">
        <f>IF(OR(M27="",Q27="Mut+ext"),0,IF(ISERROR(W27+V27*VLOOKUP(M27,Paramétrage!$C$6:$E$29,3,0))=TRUE,X27,W27+V27*VLOOKUP(M27,Paramétrage!$C$6:$E$29,3,0)))</f>
        <v>0</v>
      </c>
      <c r="Z27" s="550"/>
      <c r="AA27" s="516"/>
      <c r="AB27" s="551"/>
      <c r="AC27" s="163"/>
      <c r="AD27" s="46"/>
      <c r="AE27" s="73">
        <f t="shared" si="6"/>
        <v>4.4444444444444446</v>
      </c>
      <c r="AF27" s="18">
        <f t="shared" si="7"/>
        <v>2000</v>
      </c>
    </row>
    <row r="28" spans="1:32">
      <c r="A28" s="561"/>
      <c r="B28" s="525"/>
      <c r="C28" s="503"/>
      <c r="D28" s="504"/>
      <c r="E28" s="526"/>
      <c r="F28" s="526"/>
      <c r="G28" s="247" t="s">
        <v>83</v>
      </c>
      <c r="H28" s="247" t="s">
        <v>66</v>
      </c>
      <c r="I28" s="248" t="s">
        <v>86</v>
      </c>
      <c r="J28" s="214">
        <v>4</v>
      </c>
      <c r="K28" s="220" t="s">
        <v>81</v>
      </c>
      <c r="L28" s="396">
        <v>2</v>
      </c>
      <c r="M28" s="221" t="s">
        <v>68</v>
      </c>
      <c r="N28" s="222">
        <v>20</v>
      </c>
      <c r="O28" s="230">
        <v>100</v>
      </c>
      <c r="P28" s="234">
        <v>100</v>
      </c>
      <c r="Q28" s="237" t="s">
        <v>76</v>
      </c>
      <c r="R28" s="519"/>
      <c r="S28" s="520"/>
      <c r="T28" s="521"/>
      <c r="U28" s="104">
        <f>IF(OR(P28="",M28=Paramétrage!$C$10,M28=Paramétrage!$C$13,M28=Paramétrage!$C$17,M28=Paramétrage!$C$20,M28=Paramétrage!$C$24,M28=Paramétrage!$C$27,AND(M28&lt;&gt;Paramétrage!$C$9,Q28="Mut+ext")),0,ROUNDUP(O28/P28,0))</f>
        <v>0</v>
      </c>
      <c r="V28" s="106">
        <f>IF(OR(M28="",Q28="Mut+ext"),0,IF(VLOOKUP(M28,Paramétrage!$C$6:$E$29,2,0)=0,0,IF(P28="","saisir capacité",N28*U28*VLOOKUP(M28,Paramétrage!$C$6:$E$29,2,0))))</f>
        <v>0</v>
      </c>
      <c r="W28" s="45"/>
      <c r="X28" s="103">
        <f t="shared" si="5"/>
        <v>0</v>
      </c>
      <c r="Y28" s="105">
        <f>IF(OR(M28="",Q28="Mut+ext"),0,IF(ISERROR(W28+V28*VLOOKUP(M28,Paramétrage!$C$6:$E$29,3,0))=TRUE,X28,W28+V28*VLOOKUP(M28,Paramétrage!$C$6:$E$29,3,0)))</f>
        <v>0</v>
      </c>
      <c r="Z28" s="550"/>
      <c r="AA28" s="516"/>
      <c r="AB28" s="551"/>
      <c r="AC28" s="62"/>
      <c r="AD28" s="46"/>
      <c r="AE28" s="73">
        <f t="shared" si="6"/>
        <v>4.4444444444444446</v>
      </c>
      <c r="AF28" s="18">
        <f t="shared" si="7"/>
        <v>2000</v>
      </c>
    </row>
    <row r="29" spans="1:32">
      <c r="A29" s="561"/>
      <c r="B29" s="525"/>
      <c r="C29" s="503"/>
      <c r="D29" s="504"/>
      <c r="E29" s="526"/>
      <c r="F29" s="526"/>
      <c r="G29" s="247" t="s">
        <v>83</v>
      </c>
      <c r="H29" s="247" t="s">
        <v>66</v>
      </c>
      <c r="I29" s="397" t="s">
        <v>87</v>
      </c>
      <c r="J29" s="214">
        <v>4</v>
      </c>
      <c r="K29" s="220" t="s">
        <v>81</v>
      </c>
      <c r="L29" s="396">
        <v>2</v>
      </c>
      <c r="M29" s="221" t="s">
        <v>68</v>
      </c>
      <c r="N29" s="222">
        <v>20</v>
      </c>
      <c r="O29" s="230">
        <v>100</v>
      </c>
      <c r="P29" s="234">
        <v>100</v>
      </c>
      <c r="Q29" s="237" t="s">
        <v>76</v>
      </c>
      <c r="R29" s="519"/>
      <c r="S29" s="520"/>
      <c r="T29" s="521"/>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5"/>
        <v>0</v>
      </c>
      <c r="Y29" s="105">
        <f>IF(OR(M29="",Q29="Mut+ext"),0,IF(ISERROR(W29+V29*VLOOKUP(M29,Paramétrage!$C$6:$E$29,3,0))=TRUE,X29,W29+V29*VLOOKUP(M29,Paramétrage!$C$6:$E$29,3,0)))</f>
        <v>0</v>
      </c>
      <c r="Z29" s="550"/>
      <c r="AA29" s="516"/>
      <c r="AB29" s="551"/>
      <c r="AC29" s="163"/>
      <c r="AD29" s="46"/>
      <c r="AE29" s="73">
        <f t="shared" si="6"/>
        <v>4.4444444444444446</v>
      </c>
      <c r="AF29" s="18">
        <f t="shared" si="7"/>
        <v>2000</v>
      </c>
    </row>
    <row r="30" spans="1:32">
      <c r="A30" s="561"/>
      <c r="B30" s="525"/>
      <c r="C30" s="503"/>
      <c r="D30" s="504"/>
      <c r="E30" s="526"/>
      <c r="F30" s="526"/>
      <c r="G30" s="247" t="s">
        <v>83</v>
      </c>
      <c r="H30" s="253" t="s">
        <v>66</v>
      </c>
      <c r="I30" s="243" t="s">
        <v>88</v>
      </c>
      <c r="J30" s="233">
        <v>4</v>
      </c>
      <c r="K30" s="220" t="s">
        <v>81</v>
      </c>
      <c r="L30" s="396">
        <v>2</v>
      </c>
      <c r="M30" s="221" t="s">
        <v>68</v>
      </c>
      <c r="N30" s="222">
        <v>20</v>
      </c>
      <c r="O30" s="230">
        <v>100</v>
      </c>
      <c r="P30" s="234">
        <v>100</v>
      </c>
      <c r="Q30" s="237" t="s">
        <v>76</v>
      </c>
      <c r="R30" s="519"/>
      <c r="S30" s="520"/>
      <c r="T30" s="521"/>
      <c r="U30" s="104">
        <f>IF(OR(P30="",M30=Paramétrage!$C$10,M30=Paramétrage!$C$13,M30=Paramétrage!$C$17,M30=Paramétrage!$C$20,M30=Paramétrage!$C$24,M30=Paramétrage!$C$27,AND(M30&lt;&gt;Paramétrage!$C$9,Q30="Mut+ext")),0,ROUNDUP(O30/P30,0))</f>
        <v>0</v>
      </c>
      <c r="V30" s="106">
        <f>IF(OR(M30="",Q30="Mut+ext"),0,IF(VLOOKUP(M30,Paramétrage!$C$6:$E$29,2,0)=0,0,IF(P30="","saisir capacité",N30*U30*VLOOKUP(M30,Paramétrage!$C$6:$E$29,2,0))))</f>
        <v>0</v>
      </c>
      <c r="W30" s="45"/>
      <c r="X30" s="103">
        <f t="shared" si="5"/>
        <v>0</v>
      </c>
      <c r="Y30" s="105">
        <f>IF(OR(M30="",Q30="Mut+ext"),0,IF(ISERROR(W30+V30*VLOOKUP(M30,Paramétrage!$C$6:$E$29,3,0))=TRUE,X30,W30+V30*VLOOKUP(M30,Paramétrage!$C$6:$E$29,3,0)))</f>
        <v>0</v>
      </c>
      <c r="Z30" s="550"/>
      <c r="AA30" s="516"/>
      <c r="AB30" s="551"/>
      <c r="AC30" s="163"/>
      <c r="AD30" s="46"/>
      <c r="AE30" s="73">
        <f t="shared" si="6"/>
        <v>4.4444444444444446</v>
      </c>
      <c r="AF30" s="18">
        <f t="shared" si="7"/>
        <v>2000</v>
      </c>
    </row>
    <row r="31" spans="1:32">
      <c r="A31" s="561"/>
      <c r="B31" s="525"/>
      <c r="C31" s="503"/>
      <c r="D31" s="504"/>
      <c r="E31" s="526"/>
      <c r="F31" s="526"/>
      <c r="G31" s="247" t="s">
        <v>83</v>
      </c>
      <c r="H31" s="288" t="s">
        <v>66</v>
      </c>
      <c r="I31" s="289" t="s">
        <v>89</v>
      </c>
      <c r="J31" s="233">
        <v>4</v>
      </c>
      <c r="K31" s="220" t="s">
        <v>81</v>
      </c>
      <c r="L31" s="396">
        <v>2</v>
      </c>
      <c r="M31" s="221" t="s">
        <v>68</v>
      </c>
      <c r="N31" s="222">
        <v>20</v>
      </c>
      <c r="O31" s="230">
        <v>100</v>
      </c>
      <c r="P31" s="234">
        <v>100</v>
      </c>
      <c r="Q31" s="237" t="s">
        <v>76</v>
      </c>
      <c r="R31" s="519"/>
      <c r="S31" s="520"/>
      <c r="T31" s="521"/>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4.4444444444444446</v>
      </c>
      <c r="AF31" s="18">
        <f t="shared" si="7"/>
        <v>2000</v>
      </c>
    </row>
    <row r="32" spans="1:32">
      <c r="A32" s="561"/>
      <c r="B32" s="525"/>
      <c r="C32" s="503"/>
      <c r="D32" s="504"/>
      <c r="E32" s="526"/>
      <c r="F32" s="526"/>
      <c r="G32" s="247" t="s">
        <v>83</v>
      </c>
      <c r="H32" s="253" t="s">
        <v>66</v>
      </c>
      <c r="I32" s="243" t="s">
        <v>91</v>
      </c>
      <c r="J32" s="233">
        <v>4</v>
      </c>
      <c r="K32" s="371" t="s">
        <v>81</v>
      </c>
      <c r="L32" s="396">
        <v>2</v>
      </c>
      <c r="M32" s="223" t="s">
        <v>71</v>
      </c>
      <c r="N32" s="222">
        <v>20</v>
      </c>
      <c r="O32" s="230">
        <v>100</v>
      </c>
      <c r="P32" s="234">
        <v>100</v>
      </c>
      <c r="Q32" s="237" t="s">
        <v>76</v>
      </c>
      <c r="R32" s="519"/>
      <c r="S32" s="520"/>
      <c r="T32" s="521"/>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4.4444444444444446</v>
      </c>
      <c r="AF32" s="18">
        <f t="shared" si="7"/>
        <v>2000</v>
      </c>
    </row>
    <row r="33" spans="1:32">
      <c r="A33" s="561"/>
      <c r="B33" s="525"/>
      <c r="C33" s="503"/>
      <c r="D33" s="504"/>
      <c r="E33" s="526"/>
      <c r="F33" s="526"/>
      <c r="G33" s="247" t="s">
        <v>83</v>
      </c>
      <c r="H33" s="253" t="s">
        <v>66</v>
      </c>
      <c r="I33" s="398" t="s">
        <v>93</v>
      </c>
      <c r="J33" s="256">
        <v>4</v>
      </c>
      <c r="K33" s="371" t="s">
        <v>81</v>
      </c>
      <c r="L33" s="399">
        <v>2</v>
      </c>
      <c r="M33" s="226" t="s">
        <v>71</v>
      </c>
      <c r="N33" s="222">
        <v>20</v>
      </c>
      <c r="O33" s="259">
        <v>100</v>
      </c>
      <c r="P33" s="400">
        <v>100</v>
      </c>
      <c r="Q33" s="260" t="s">
        <v>76</v>
      </c>
      <c r="R33" s="519"/>
      <c r="S33" s="520"/>
      <c r="T33" s="521"/>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4.4444444444444446</v>
      </c>
      <c r="AF33" s="18">
        <f t="shared" si="7"/>
        <v>2000</v>
      </c>
    </row>
    <row r="34" spans="1:32">
      <c r="A34" s="561"/>
      <c r="B34" s="525"/>
      <c r="C34" s="503"/>
      <c r="D34" s="504"/>
      <c r="E34" s="526"/>
      <c r="F34" s="526"/>
      <c r="G34" s="247" t="s">
        <v>83</v>
      </c>
      <c r="H34" s="261" t="s">
        <v>66</v>
      </c>
      <c r="I34" s="243" t="s">
        <v>92</v>
      </c>
      <c r="J34" s="240">
        <v>4</v>
      </c>
      <c r="K34" s="364" t="s">
        <v>81</v>
      </c>
      <c r="L34" s="283">
        <v>2</v>
      </c>
      <c r="M34" s="264" t="s">
        <v>68</v>
      </c>
      <c r="N34" s="222">
        <v>20</v>
      </c>
      <c r="O34" s="264">
        <v>100</v>
      </c>
      <c r="P34" s="264">
        <v>100</v>
      </c>
      <c r="Q34" s="266" t="s">
        <v>76</v>
      </c>
      <c r="R34" s="246"/>
      <c r="S34" s="246"/>
      <c r="T34" s="249"/>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4.4444444444444446</v>
      </c>
      <c r="AF34" s="18">
        <f t="shared" si="7"/>
        <v>2000</v>
      </c>
    </row>
    <row r="35" spans="1:32">
      <c r="A35" s="561"/>
      <c r="B35" s="525"/>
      <c r="C35" s="503"/>
      <c r="D35" s="504"/>
      <c r="E35" s="526"/>
      <c r="F35" s="526"/>
      <c r="G35" s="247"/>
      <c r="H35" s="253"/>
      <c r="I35" s="401"/>
      <c r="J35" s="221"/>
      <c r="K35" s="402"/>
      <c r="L35" s="396"/>
      <c r="M35" s="223"/>
      <c r="N35" s="225"/>
      <c r="O35" s="223"/>
      <c r="P35" s="224"/>
      <c r="Q35" s="403"/>
      <c r="R35" s="519"/>
      <c r="S35" s="520"/>
      <c r="T35" s="521"/>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03"/>
      <c r="D36" s="504"/>
      <c r="E36" s="527"/>
      <c r="F36" s="527"/>
      <c r="G36" s="373"/>
      <c r="H36" s="278"/>
      <c r="I36" s="375"/>
      <c r="J36" s="244"/>
      <c r="K36" s="371"/>
      <c r="L36" s="228"/>
      <c r="M36" s="223"/>
      <c r="N36" s="229"/>
      <c r="O36" s="223"/>
      <c r="P36" s="224"/>
      <c r="Q36" s="372"/>
      <c r="R36" s="578"/>
      <c r="S36" s="579"/>
      <c r="T36" s="580"/>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59.999999999999986</v>
      </c>
      <c r="O37" s="79"/>
      <c r="P37" s="79"/>
      <c r="Q37" s="82"/>
      <c r="R37" s="80"/>
      <c r="S37" s="80"/>
      <c r="T37" s="81"/>
      <c r="U37" s="127"/>
      <c r="V37" s="83">
        <f>SUM(V25:V36)</f>
        <v>20</v>
      </c>
      <c r="W37" s="84">
        <f>SUM(W25:W36)</f>
        <v>0</v>
      </c>
      <c r="X37" s="85">
        <f>SUM(X25:X36)</f>
        <v>20</v>
      </c>
      <c r="Y37" s="86">
        <f>SUM(Y25:Y36)</f>
        <v>30</v>
      </c>
      <c r="Z37" s="128"/>
      <c r="AA37" s="129"/>
      <c r="AB37" s="130"/>
      <c r="AC37" s="131"/>
      <c r="AD37" s="132"/>
      <c r="AE37" s="133">
        <f>SUM(AE25:AE36)</f>
        <v>59.999999999999986</v>
      </c>
      <c r="AF37" s="134">
        <f>SUM(AF25:AF36)</f>
        <v>20000</v>
      </c>
    </row>
    <row r="38" spans="1:32" ht="15.6" customHeight="1">
      <c r="A38" s="561"/>
      <c r="B38" s="525" t="s">
        <v>94</v>
      </c>
      <c r="C38" s="501" t="s">
        <v>95</v>
      </c>
      <c r="D38" s="502"/>
      <c r="E38" s="526">
        <v>6</v>
      </c>
      <c r="F38" s="526" t="s">
        <v>64</v>
      </c>
      <c r="G38" s="267" t="s">
        <v>96</v>
      </c>
      <c r="H38" s="268" t="s">
        <v>66</v>
      </c>
      <c r="I38" s="269" t="s">
        <v>97</v>
      </c>
      <c r="J38" s="270">
        <v>4</v>
      </c>
      <c r="K38" s="271" t="s">
        <v>64</v>
      </c>
      <c r="L38" s="272"/>
      <c r="M38" s="273" t="s">
        <v>71</v>
      </c>
      <c r="N38" s="274">
        <v>10</v>
      </c>
      <c r="O38" s="270">
        <v>45</v>
      </c>
      <c r="P38" s="275">
        <v>20</v>
      </c>
      <c r="Q38" s="237" t="s">
        <v>76</v>
      </c>
      <c r="R38" s="515"/>
      <c r="S38" s="516"/>
      <c r="T38" s="517"/>
      <c r="U38" s="104">
        <f>IF(OR(P38="",M38=Paramétrage!$C$10,M38=Paramétrage!$C$13,M38=Paramétrage!$C$17,M38=Paramétrage!$C$20,M38=Paramétrage!$C$24,M38=Paramétrage!$C$27,AND(M38&lt;&gt;Paramétrage!$C$9,Q38="Mut+ext")),0,ROUNDUP(O38/P38,0))</f>
        <v>0</v>
      </c>
      <c r="V38" s="106">
        <f>IF(OR(M38="",Q38="Mut+ext"),0,IF(VLOOKUP(M38,Paramétrage!$C$6:$E$29,2,0)=0,0,IF(P38="","saisir capacité",N38*U38*VLOOKUP(M38,Paramétrage!$C$6:$E$29,2,0))))</f>
        <v>0</v>
      </c>
      <c r="W38" s="45"/>
      <c r="X38" s="103">
        <f t="shared" ref="X38:X49" si="8">IF(OR(M38="",Q38="Mut+ext"),0,IF(ISERROR(V38+W38)=TRUE,V38,V38+W38))</f>
        <v>0</v>
      </c>
      <c r="Y38" s="105">
        <f>IF(OR(M38="",Q38="Mut+ext"),0,IF(ISERROR(W38+V38*VLOOKUP(M38,Paramétrage!$C$6:$E$29,3,0))=TRUE,X38,W38+V38*VLOOKUP(M38,Paramétrage!$C$6:$E$29,3,0)))</f>
        <v>0</v>
      </c>
      <c r="Z38" s="550"/>
      <c r="AA38" s="516"/>
      <c r="AB38" s="551"/>
      <c r="AC38" s="72"/>
      <c r="AD38" s="46"/>
      <c r="AE38" s="73">
        <f>IF(G38="",0,IF(K38="",0,IF(SUMIF(G38:G49,G38,O38:O49)=0,0,IF(OR(L38="",K38="obligatoire"),AF38/SUMIF(G38:G49,G38,O38:O49),AF38/(SUMIF(G38:G49,G38,O38:O49)/L38)))))</f>
        <v>10</v>
      </c>
      <c r="AF38" s="17">
        <f>N38*O38</f>
        <v>450</v>
      </c>
    </row>
    <row r="39" spans="1:32">
      <c r="A39" s="561"/>
      <c r="B39" s="525"/>
      <c r="C39" s="503"/>
      <c r="D39" s="504"/>
      <c r="E39" s="526"/>
      <c r="F39" s="526"/>
      <c r="G39" s="267" t="s">
        <v>98</v>
      </c>
      <c r="H39" s="267" t="s">
        <v>66</v>
      </c>
      <c r="I39" s="269" t="s">
        <v>99</v>
      </c>
      <c r="J39" s="276">
        <v>4</v>
      </c>
      <c r="K39" s="271" t="s">
        <v>64</v>
      </c>
      <c r="L39" s="272"/>
      <c r="M39" s="273" t="s">
        <v>71</v>
      </c>
      <c r="N39" s="274">
        <v>10</v>
      </c>
      <c r="O39" s="276">
        <v>45</v>
      </c>
      <c r="P39" s="275">
        <v>30</v>
      </c>
      <c r="Q39" s="237" t="s">
        <v>76</v>
      </c>
      <c r="R39" s="515"/>
      <c r="S39" s="516"/>
      <c r="T39" s="517"/>
      <c r="U39" s="104">
        <f>IF(OR(P39="",M39=Paramétrage!$C$10,M39=Paramétrage!$C$13,M39=Paramétrage!$C$17,M39=Paramétrage!$C$20,M39=Paramétrage!$C$24,M39=Paramétrage!$C$27,AND(M39&lt;&gt;Paramétrage!$C$9,Q39="Mut+ext")),0,ROUNDUP(O39/P39,0))</f>
        <v>0</v>
      </c>
      <c r="V39" s="106">
        <f>IF(OR(M39="",Q39="Mut+ext"),0,IF(VLOOKUP(M39,Paramétrage!$C$6:$E$29,2,0)=0,0,IF(P39="","saisir capacité",N39*U39*VLOOKUP(M39,Paramétrage!$C$6:$E$29,2,0))))</f>
        <v>0</v>
      </c>
      <c r="W39" s="45"/>
      <c r="X39" s="103">
        <f t="shared" si="8"/>
        <v>0</v>
      </c>
      <c r="Y39" s="105">
        <f>IF(OR(M39="",Q39="Mut+ext"),0,IF(ISERROR(W39+V39*VLOOKUP(M39,Paramétrage!$C$6:$E$29,3,0))=TRUE,X39,W39+V39*VLOOKUP(M39,Paramétrage!$C$6:$E$29,3,0)))</f>
        <v>0</v>
      </c>
      <c r="Z39" s="550"/>
      <c r="AA39" s="516"/>
      <c r="AB39" s="551"/>
      <c r="AC39" s="163"/>
      <c r="AD39" s="46"/>
      <c r="AE39" s="73">
        <f>IF(G39="",0,IF(K39="",0,IF(SUMIF(G38:G49,G39,O38:O49)=0,0,IF(OR(L39="",K39="obligatoire"),AF39/SUMIF(G38:G49,G39,O38:O49),AF39/(SUMIF(G38:G49,G39,O38:O49)/L39)))))</f>
        <v>10</v>
      </c>
      <c r="AF39" s="17">
        <f t="shared" ref="AF39:AF49" si="9">N39*O39</f>
        <v>450</v>
      </c>
    </row>
    <row r="40" spans="1:32">
      <c r="A40" s="561"/>
      <c r="B40" s="525"/>
      <c r="C40" s="503"/>
      <c r="D40" s="504"/>
      <c r="E40" s="526"/>
      <c r="F40" s="526"/>
      <c r="G40" s="277" t="s">
        <v>100</v>
      </c>
      <c r="H40" s="278" t="s">
        <v>66</v>
      </c>
      <c r="I40" s="464" t="s">
        <v>101</v>
      </c>
      <c r="J40" s="223">
        <v>11</v>
      </c>
      <c r="K40" s="271" t="s">
        <v>64</v>
      </c>
      <c r="L40" s="228"/>
      <c r="M40" s="223" t="s">
        <v>71</v>
      </c>
      <c r="N40" s="222">
        <v>20</v>
      </c>
      <c r="O40" s="223">
        <v>100</v>
      </c>
      <c r="P40" s="224">
        <v>100</v>
      </c>
      <c r="Q40" s="237" t="s">
        <v>76</v>
      </c>
      <c r="R40" s="515"/>
      <c r="S40" s="516"/>
      <c r="T40" s="517"/>
      <c r="U40" s="104">
        <f>IF(OR(P40="",M40=Paramétrage!$C$10,M40=Paramétrage!$C$13,M40=Paramétrage!$C$17,M40=Paramétrage!$C$20,M40=Paramétrage!$C$24,M40=Paramétrage!$C$27,AND(M40&lt;&gt;Paramétrage!$C$9,Q40="Mut+ext")),0,ROUNDUP(O40/P40,0))</f>
        <v>0</v>
      </c>
      <c r="V40" s="106">
        <f>IF(OR(M40="",Q40="Mut+ext"),0,IF(VLOOKUP(M40,Paramétrage!$C$6:$E$29,2,0)=0,0,IF(P40="","saisir capacité",N40*U40*VLOOKUP(M40,Paramétrage!$C$6:$E$29,2,0))))</f>
        <v>0</v>
      </c>
      <c r="W40" s="45"/>
      <c r="X40" s="103">
        <f t="shared" si="8"/>
        <v>0</v>
      </c>
      <c r="Y40" s="105">
        <f>IF(OR(M40="",Q40="Mut+ext"),0,IF(ISERROR(W40+V40*VLOOKUP(M40,Paramétrage!$C$6:$E$29,3,0))=TRUE,X40,W40+V40*VLOOKUP(M40,Paramétrage!$C$6:$E$29,3,0)))</f>
        <v>0</v>
      </c>
      <c r="Z40" s="550"/>
      <c r="AA40" s="516"/>
      <c r="AB40" s="551"/>
      <c r="AC40" s="163"/>
      <c r="AD40" s="46"/>
      <c r="AE40" s="73">
        <f>IF(G40="",0,IF(K40="",0,IF(SUMIF(G38:G49,G40,O38:O49)=0,0,IF(OR(L40="",K40="obligatoire"),AF40/SUMIF(G38:G49,G40,O38:O49),AF40/(SUMIF(G38:G49,G40,O38:O49)/L40)))))</f>
        <v>20</v>
      </c>
      <c r="AF40" s="17">
        <f t="shared" si="9"/>
        <v>2000</v>
      </c>
    </row>
    <row r="41" spans="1:32">
      <c r="A41" s="561"/>
      <c r="B41" s="525"/>
      <c r="C41" s="503"/>
      <c r="D41" s="504"/>
      <c r="E41" s="526"/>
      <c r="F41" s="526"/>
      <c r="G41" s="160"/>
      <c r="H41" s="65"/>
      <c r="I41" s="164"/>
      <c r="J41" s="61"/>
      <c r="K41" s="60"/>
      <c r="L41" s="42"/>
      <c r="M41" s="43"/>
      <c r="N41" s="54"/>
      <c r="O41" s="52"/>
      <c r="P41" s="59"/>
      <c r="Q41" s="44"/>
      <c r="R41" s="515"/>
      <c r="S41" s="516"/>
      <c r="T41" s="517"/>
      <c r="U41" s="104">
        <f>IF(OR(P41="",M41=Paramétrage!$C$10,M41=Paramétrage!$C$13,M41=Paramétrage!$C$17,M41=Paramétrage!$C$20,M41=Paramétrage!$C$24,M41=Paramétrage!$C$27,AND(M41&lt;&gt;Paramétrage!$C$9,Q41="Mut+ext")),0,ROUNDUP(O41/P41,0))</f>
        <v>0</v>
      </c>
      <c r="V41" s="106">
        <f>IF(OR(M41="",Q41="Mut+ext"),0,IF(VLOOKUP(M41,Paramétrage!$C$6:$E$29,2,0)=0,0,IF(P41="","saisir capacité",N41*U41*VLOOKUP(M41,Paramétrage!$C$6:$E$29,2,0))))</f>
        <v>0</v>
      </c>
      <c r="W41" s="45"/>
      <c r="X41" s="103">
        <f t="shared" si="8"/>
        <v>0</v>
      </c>
      <c r="Y41" s="105">
        <f>IF(OR(M41="",Q41="Mut+ext"),0,IF(ISERROR(W41+V41*VLOOKUP(M41,Paramétrage!$C$6:$E$29,3,0))=TRUE,X41,W41+V41*VLOOKUP(M41,Paramétrage!$C$6:$E$29,3,0)))</f>
        <v>0</v>
      </c>
      <c r="Z41" s="550"/>
      <c r="AA41" s="516"/>
      <c r="AB41" s="551"/>
      <c r="AC41" s="62"/>
      <c r="AD41" s="46"/>
      <c r="AE41" s="73">
        <f>IF(G41="",0,IF(K41="",0,IF(SUMIF(G38:G49,G41,O38:O49)=0,0,IF(OR(L41="",K41="obligatoire"),AF41/SUMIF(G38:G49,G41,O38:O49),AF41/(SUMIF(G38:G49,G41,O38:O49)/L41)))))</f>
        <v>0</v>
      </c>
      <c r="AF41" s="17">
        <f t="shared" si="9"/>
        <v>0</v>
      </c>
    </row>
    <row r="42" spans="1:32">
      <c r="A42" s="561"/>
      <c r="B42" s="525"/>
      <c r="C42" s="503"/>
      <c r="D42" s="504"/>
      <c r="E42" s="526"/>
      <c r="F42" s="526"/>
      <c r="G42" s="160"/>
      <c r="H42" s="65"/>
      <c r="I42" s="164"/>
      <c r="J42" s="61"/>
      <c r="K42" s="60"/>
      <c r="L42" s="42"/>
      <c r="M42" s="43"/>
      <c r="N42" s="54"/>
      <c r="O42" s="52"/>
      <c r="P42" s="59"/>
      <c r="Q42" s="44"/>
      <c r="R42" s="515"/>
      <c r="S42" s="516"/>
      <c r="T42" s="517"/>
      <c r="U42" s="104">
        <f>IF(OR(P42="",M42=Paramétrage!$C$10,M42=Paramétrage!$C$13,M42=Paramétrage!$C$17,M42=Paramétrage!$C$20,M42=Paramétrage!$C$24,M42=Paramétrage!$C$27,AND(M42&lt;&gt;Paramétrage!$C$9,Q42="Mut+ext")),0,ROUNDUP(O42/P42,0))</f>
        <v>0</v>
      </c>
      <c r="V42" s="106">
        <f>IF(OR(M42="",Q42="Mut+ext"),0,IF(VLOOKUP(M42,Paramétrage!$C$6:$E$29,2,0)=0,0,IF(P42="","saisir capacité",N42*U42*VLOOKUP(M42,Paramétrage!$C$6:$E$29,2,0))))</f>
        <v>0</v>
      </c>
      <c r="W42" s="45"/>
      <c r="X42" s="103">
        <f t="shared" si="8"/>
        <v>0</v>
      </c>
      <c r="Y42" s="105">
        <f>IF(OR(M42="",Q42="Mut+ext"),0,IF(ISERROR(W42+V42*VLOOKUP(M42,Paramétrage!$C$6:$E$29,3,0))=TRUE,X42,W42+V42*VLOOKUP(M42,Paramétrage!$C$6:$E$29,3,0)))</f>
        <v>0</v>
      </c>
      <c r="Z42" s="550"/>
      <c r="AA42" s="516"/>
      <c r="AB42" s="551"/>
      <c r="AC42" s="163"/>
      <c r="AD42" s="46"/>
      <c r="AE42" s="73">
        <f>IF(G42="",0,IF(K42="",0,IF(SUMIF(G34:G45,G42,O34:O45)=0,0,IF(OR(L42="",K42="obligatoire"),AF42/SUMIF(G34:G45,G42,O34:O45),AF42/(SUMIF(G34:G45,G42,O34:O45)/L42)))))</f>
        <v>0</v>
      </c>
      <c r="AF42" s="17">
        <f t="shared" si="9"/>
        <v>0</v>
      </c>
    </row>
    <row r="43" spans="1:32">
      <c r="A43" s="561"/>
      <c r="B43" s="525"/>
      <c r="C43" s="503"/>
      <c r="D43" s="504"/>
      <c r="E43" s="526"/>
      <c r="F43" s="526"/>
      <c r="G43" s="160"/>
      <c r="H43" s="65"/>
      <c r="I43" s="164"/>
      <c r="J43" s="61"/>
      <c r="K43" s="60"/>
      <c r="L43" s="42"/>
      <c r="M43" s="43"/>
      <c r="N43" s="54"/>
      <c r="O43" s="52"/>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3"/>
      <c r="D44" s="504"/>
      <c r="E44" s="526"/>
      <c r="F44" s="526"/>
      <c r="G44" s="160"/>
      <c r="H44" s="65"/>
      <c r="I44" s="164"/>
      <c r="J44" s="61"/>
      <c r="K44" s="60"/>
      <c r="L44" s="42"/>
      <c r="M44" s="43"/>
      <c r="N44" s="54"/>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3"/>
      <c r="D45" s="504"/>
      <c r="E45" s="526"/>
      <c r="F45" s="526"/>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3"/>
      <c r="D46" s="504"/>
      <c r="E46" s="526"/>
      <c r="F46" s="526"/>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3"/>
      <c r="D47" s="504"/>
      <c r="E47" s="526"/>
      <c r="F47" s="526"/>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3"/>
      <c r="D48" s="504"/>
      <c r="E48" s="526"/>
      <c r="F48" s="526"/>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05"/>
      <c r="D49" s="506"/>
      <c r="E49" s="527"/>
      <c r="F49" s="527"/>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ht="16.149999999999999" thickBot="1">
      <c r="A50" s="561"/>
      <c r="B50" s="525"/>
      <c r="C50" s="171"/>
      <c r="D50" s="172"/>
      <c r="E50" s="75"/>
      <c r="F50" s="75"/>
      <c r="G50" s="75"/>
      <c r="H50" s="167"/>
      <c r="I50" s="165"/>
      <c r="J50" s="126"/>
      <c r="K50" s="76"/>
      <c r="L50" s="77"/>
      <c r="M50" s="84"/>
      <c r="N50" s="78">
        <f>AE50</f>
        <v>40</v>
      </c>
      <c r="O50" s="79"/>
      <c r="P50" s="79"/>
      <c r="Q50" s="82"/>
      <c r="R50" s="80"/>
      <c r="S50" s="80"/>
      <c r="T50" s="81"/>
      <c r="U50" s="127"/>
      <c r="V50" s="83">
        <f>SUM(V38:V49)</f>
        <v>0</v>
      </c>
      <c r="W50" s="84">
        <f>SUM(W38:W49)</f>
        <v>0</v>
      </c>
      <c r="X50" s="85">
        <f>SUM(X38:X49)</f>
        <v>0</v>
      </c>
      <c r="Y50" s="86">
        <f>SUM(Y38:Y49)</f>
        <v>0</v>
      </c>
      <c r="Z50" s="128"/>
      <c r="AA50" s="129"/>
      <c r="AB50" s="130"/>
      <c r="AC50" s="131"/>
      <c r="AD50" s="132"/>
      <c r="AE50" s="133">
        <f>SUM(AE38:AE49)</f>
        <v>40</v>
      </c>
      <c r="AF50" s="134">
        <f>SUM(AF38:AF49)</f>
        <v>2900</v>
      </c>
    </row>
    <row r="51" spans="1:32" hidden="1">
      <c r="A51" s="561"/>
      <c r="B51" s="525" t="s">
        <v>102</v>
      </c>
      <c r="C51" s="507" t="s">
        <v>103</v>
      </c>
      <c r="D51" s="508"/>
      <c r="E51" s="492"/>
      <c r="F51" s="492" t="s">
        <v>64</v>
      </c>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0"/>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1">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0"/>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1"/>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si="10"/>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si="11"/>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idden="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30</v>
      </c>
      <c r="F142" s="135"/>
      <c r="G142" s="110"/>
      <c r="H142" s="139"/>
      <c r="I142" s="139"/>
      <c r="J142" s="136"/>
      <c r="K142" s="109"/>
      <c r="L142" s="109"/>
      <c r="M142" s="111"/>
      <c r="N142" s="112">
        <f>N89+N76+N63+N50+N37+N24+N102+N115+N128+N141</f>
        <v>186</v>
      </c>
      <c r="O142" s="113"/>
      <c r="P142" s="109"/>
      <c r="Q142" s="137"/>
      <c r="R142" s="113"/>
      <c r="S142" s="113"/>
      <c r="T142" s="114"/>
      <c r="U142" s="136"/>
      <c r="V142" s="115">
        <f>V89+V76+V63+V50+V37+V24+V102+V115+V128+V141</f>
        <v>42</v>
      </c>
      <c r="W142" s="115">
        <f>W89+W76+W63+W50+W37+W24+W102+W115+W128+W141</f>
        <v>0</v>
      </c>
      <c r="X142" s="115">
        <f>X89+X76+X63+X50+X37+X24+X102+X115+X128+X141</f>
        <v>42</v>
      </c>
      <c r="Y142" s="115">
        <f>Y89+Y76+Y63+Y50+Y37+Y24+Y102+Y115+Y128+Y141</f>
        <v>63</v>
      </c>
      <c r="Z142" s="138"/>
      <c r="AA142" s="139"/>
      <c r="AB142" s="116"/>
      <c r="AC142" s="139"/>
      <c r="AD142" s="140"/>
      <c r="AE142" s="141">
        <f>SUM(AE12:AE89)/2</f>
        <v>186.00000000000006</v>
      </c>
      <c r="AF142" s="142">
        <f>SUM(AF12:AF76)</f>
        <v>67400</v>
      </c>
    </row>
    <row r="143" spans="1:32" ht="14.65" customHeight="1">
      <c r="A143" s="564" t="s">
        <v>122</v>
      </c>
      <c r="B143" s="525" t="s">
        <v>123</v>
      </c>
      <c r="C143" s="558" t="s">
        <v>175</v>
      </c>
      <c r="D143" s="559"/>
      <c r="E143" s="585">
        <v>30</v>
      </c>
      <c r="F143" s="587" t="s">
        <v>64</v>
      </c>
      <c r="G143" s="281" t="s">
        <v>126</v>
      </c>
      <c r="H143" s="282" t="s">
        <v>66</v>
      </c>
      <c r="I143" s="232" t="s">
        <v>127</v>
      </c>
      <c r="J143" s="240">
        <v>4</v>
      </c>
      <c r="K143" s="220" t="s">
        <v>64</v>
      </c>
      <c r="L143" s="283"/>
      <c r="M143" s="284" t="s">
        <v>176</v>
      </c>
      <c r="N143" s="265">
        <v>300</v>
      </c>
      <c r="O143" s="285">
        <v>22</v>
      </c>
      <c r="P143" s="264">
        <v>22</v>
      </c>
      <c r="Q143" s="286" t="s">
        <v>76</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300</v>
      </c>
      <c r="AF143" s="17">
        <f t="shared" ref="AF143:AF154" si="25">N143*O143</f>
        <v>6600</v>
      </c>
    </row>
    <row r="144" spans="1:32">
      <c r="A144" s="565"/>
      <c r="B144" s="525"/>
      <c r="C144" s="503"/>
      <c r="D144" s="504"/>
      <c r="E144" s="585"/>
      <c r="F144" s="587"/>
      <c r="G144" s="287" t="s">
        <v>130</v>
      </c>
      <c r="H144" s="288" t="s">
        <v>66</v>
      </c>
      <c r="I144" s="289" t="s">
        <v>131</v>
      </c>
      <c r="J144" s="290">
        <v>4</v>
      </c>
      <c r="K144" s="220" t="s">
        <v>64</v>
      </c>
      <c r="L144" s="291"/>
      <c r="M144" s="290" t="s">
        <v>71</v>
      </c>
      <c r="N144" s="292">
        <v>15</v>
      </c>
      <c r="O144" s="290">
        <v>15</v>
      </c>
      <c r="P144" s="290">
        <v>15</v>
      </c>
      <c r="Q144" s="286" t="s">
        <v>76</v>
      </c>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5"/>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15</v>
      </c>
      <c r="AF144" s="18">
        <f t="shared" si="25"/>
        <v>225</v>
      </c>
    </row>
    <row r="145" spans="1:32">
      <c r="A145" s="565"/>
      <c r="B145" s="525"/>
      <c r="C145" s="503"/>
      <c r="D145" s="504"/>
      <c r="E145" s="585"/>
      <c r="F145" s="587"/>
      <c r="G145" s="160"/>
      <c r="H145" s="41"/>
      <c r="I145" s="66"/>
      <c r="J145" s="61"/>
      <c r="K145" s="60"/>
      <c r="L145" s="42"/>
      <c r="M145" s="43"/>
      <c r="N145" s="54"/>
      <c r="O145" s="51"/>
      <c r="P145" s="59"/>
      <c r="Q145" s="44"/>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hidden="1">
      <c r="A146" s="565"/>
      <c r="B146" s="525"/>
      <c r="C146" s="503"/>
      <c r="D146" s="504"/>
      <c r="E146" s="585"/>
      <c r="F146" s="587"/>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hidden="1">
      <c r="A147" s="565"/>
      <c r="B147" s="525"/>
      <c r="C147" s="503"/>
      <c r="D147" s="504"/>
      <c r="E147" s="585"/>
      <c r="F147" s="587"/>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hidden="1">
      <c r="A148" s="565"/>
      <c r="B148" s="525"/>
      <c r="C148" s="503"/>
      <c r="D148" s="504"/>
      <c r="E148" s="585"/>
      <c r="F148" s="587"/>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hidden="1">
      <c r="A149" s="565"/>
      <c r="B149" s="525"/>
      <c r="C149" s="503"/>
      <c r="D149" s="504"/>
      <c r="E149" s="585"/>
      <c r="F149" s="587"/>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hidden="1">
      <c r="A150" s="565"/>
      <c r="B150" s="525"/>
      <c r="C150" s="503"/>
      <c r="D150" s="504"/>
      <c r="E150" s="585"/>
      <c r="F150" s="587"/>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hidden="1">
      <c r="A151" s="565"/>
      <c r="B151" s="525"/>
      <c r="C151" s="503"/>
      <c r="D151" s="504"/>
      <c r="E151" s="585"/>
      <c r="F151" s="587"/>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hidden="1">
      <c r="A152" s="565"/>
      <c r="B152" s="525"/>
      <c r="C152" s="503"/>
      <c r="D152" s="504"/>
      <c r="E152" s="585"/>
      <c r="F152" s="587"/>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hidden="1">
      <c r="A153" s="565"/>
      <c r="B153" s="525"/>
      <c r="C153" s="503"/>
      <c r="D153" s="504"/>
      <c r="E153" s="585"/>
      <c r="F153" s="587"/>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83"/>
      <c r="D154" s="584"/>
      <c r="E154" s="586"/>
      <c r="F154" s="588"/>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c r="A155" s="565"/>
      <c r="B155" s="525"/>
      <c r="C155" s="174"/>
      <c r="D155" s="88"/>
      <c r="E155" s="87"/>
      <c r="F155" s="88"/>
      <c r="G155" s="88"/>
      <c r="H155" s="168"/>
      <c r="I155" s="166"/>
      <c r="J155" s="90"/>
      <c r="K155" s="89"/>
      <c r="L155" s="91"/>
      <c r="M155" s="92"/>
      <c r="N155" s="93">
        <f>AE155</f>
        <v>315</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315</v>
      </c>
      <c r="AF155" s="156">
        <f>SUM(AF143:AF154)</f>
        <v>6825</v>
      </c>
    </row>
    <row r="156" spans="1:32" ht="15.6" customHeight="1">
      <c r="A156" s="565"/>
      <c r="B156" s="525" t="s">
        <v>132</v>
      </c>
      <c r="C156" s="501" t="s">
        <v>133</v>
      </c>
      <c r="D156" s="502"/>
      <c r="E156" s="492">
        <v>30</v>
      </c>
      <c r="F156" s="492" t="s">
        <v>64</v>
      </c>
      <c r="G156" s="461" t="s">
        <v>134</v>
      </c>
      <c r="H156" s="49" t="s">
        <v>66</v>
      </c>
      <c r="I156" s="66" t="s">
        <v>133</v>
      </c>
      <c r="J156" s="61">
        <v>4</v>
      </c>
      <c r="K156" s="60" t="s">
        <v>64</v>
      </c>
      <c r="L156" s="42"/>
      <c r="M156" s="43" t="s">
        <v>128</v>
      </c>
      <c r="N156" s="54">
        <v>300</v>
      </c>
      <c r="O156" s="51">
        <v>18</v>
      </c>
      <c r="P156" s="59">
        <v>25</v>
      </c>
      <c r="Q156" s="48" t="s">
        <v>69</v>
      </c>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300</v>
      </c>
      <c r="AF156" s="17">
        <f t="shared" ref="AF156:AF167" si="27">N156*O156</f>
        <v>5400</v>
      </c>
    </row>
    <row r="157" spans="1:32">
      <c r="A157" s="565"/>
      <c r="B157" s="525"/>
      <c r="C157" s="503"/>
      <c r="D157" s="504"/>
      <c r="E157" s="492"/>
      <c r="F157" s="492"/>
      <c r="G157" s="293" t="s">
        <v>135</v>
      </c>
      <c r="H157" s="253" t="s">
        <v>66</v>
      </c>
      <c r="I157" s="243" t="s">
        <v>182</v>
      </c>
      <c r="J157" s="240">
        <v>4</v>
      </c>
      <c r="K157" s="220" t="s">
        <v>64</v>
      </c>
      <c r="L157" s="291" t="s">
        <v>137</v>
      </c>
      <c r="M157" s="290" t="s">
        <v>71</v>
      </c>
      <c r="N157" s="292">
        <v>20</v>
      </c>
      <c r="O157" s="290">
        <v>50</v>
      </c>
      <c r="P157" s="290">
        <v>25</v>
      </c>
      <c r="Q157" s="286" t="s">
        <v>69</v>
      </c>
      <c r="R157" s="515"/>
      <c r="S157" s="516"/>
      <c r="T157" s="517"/>
      <c r="U157" s="107">
        <f>IF(OR(P157="",M157=Paramétrage!$C$10,M157=Paramétrage!$C$13,M157=Paramétrage!$C$17,M157=Paramétrage!$C$20,M157=Paramétrage!$C$24,M157=Paramétrage!$C$27,AND(M157&lt;&gt;Paramétrage!$C$9,Q157="Mut+ext")),0,ROUNDUP(O157/P157,0))</f>
        <v>2</v>
      </c>
      <c r="V157" s="101">
        <f>IF(OR(M157="",Q157="Mut+ext"),0,IF(VLOOKUP(M157,Paramétrage!$C$6:$E$29,2,0)=0,0,IF(P157="","saisir capacité",N157*U157*VLOOKUP(M157,Paramétrage!$C$6:$E$29,2,0))))</f>
        <v>40</v>
      </c>
      <c r="W157" s="45"/>
      <c r="X157" s="102">
        <f t="shared" si="26"/>
        <v>40</v>
      </c>
      <c r="Y157" s="108">
        <f>IF(OR(M157="",Q157="Mut+ext"),0,IF(ISERROR(W157+V157*VLOOKUP(M157,Paramétrage!$C$6:$E$29,3,0))=TRUE,X157,W157+V157*VLOOKUP(M157,Paramétrage!$C$6:$E$29,3,0)))</f>
        <v>40</v>
      </c>
      <c r="Z157" s="550" t="s">
        <v>183</v>
      </c>
      <c r="AA157" s="516"/>
      <c r="AB157" s="551"/>
      <c r="AC157" s="163"/>
      <c r="AD157" s="46"/>
      <c r="AE157" s="73">
        <f>IF(G157="",0,IF(K157="",0,IF(SUMIF(G156:G167,G157,O156:O167)=0,0,IF(OR(L157="",K157="obligatoire"),AF157/SUMIF(G156:G167,G157,O156:O167),AF157/(SUMIF(G156:G167,G157,O156:O167)/L157)))))</f>
        <v>20</v>
      </c>
      <c r="AF157" s="18">
        <f t="shared" si="27"/>
        <v>1000</v>
      </c>
    </row>
    <row r="158" spans="1:32">
      <c r="A158" s="565"/>
      <c r="B158" s="525"/>
      <c r="C158" s="503"/>
      <c r="D158" s="504"/>
      <c r="E158" s="492"/>
      <c r="F158" s="492"/>
      <c r="G158" s="404" t="s">
        <v>140</v>
      </c>
      <c r="H158" s="49" t="s">
        <v>66</v>
      </c>
      <c r="I158" s="231" t="s">
        <v>184</v>
      </c>
      <c r="J158" s="233">
        <v>4</v>
      </c>
      <c r="K158" s="405" t="s">
        <v>185</v>
      </c>
      <c r="L158" s="368"/>
      <c r="M158" s="406" t="s">
        <v>71</v>
      </c>
      <c r="N158" s="407">
        <v>60</v>
      </c>
      <c r="O158" s="230">
        <v>18</v>
      </c>
      <c r="P158" s="234">
        <v>18</v>
      </c>
      <c r="Q158" s="286" t="s">
        <v>173</v>
      </c>
      <c r="R158" s="515"/>
      <c r="S158" s="516"/>
      <c r="T158" s="517"/>
      <c r="U158" s="107">
        <f>IF(OR(P158="",M158=Paramétrage!$C$10,M158=Paramétrage!$C$13,M158=Paramétrage!$C$17,M158=Paramétrage!$C$20,M158=Paramétrage!$C$24,M158=Paramétrage!$C$27,AND(M158&lt;&gt;Paramétrage!$C$9,Q158="Mut+ext")),0,ROUNDUP(O158/P158,0))</f>
        <v>1</v>
      </c>
      <c r="V158" s="101">
        <f>IF(OR(M158="",Q158="Mut+ext"),0,IF(VLOOKUP(M158,Paramétrage!$C$6:$E$29,2,0)=0,0,IF(P158="","saisir capacité",N158*U158*VLOOKUP(M158,Paramétrage!$C$6:$E$29,2,0))))</f>
        <v>60</v>
      </c>
      <c r="W158" s="45"/>
      <c r="X158" s="102">
        <f t="shared" si="26"/>
        <v>60</v>
      </c>
      <c r="Y158" s="108">
        <f>IF(OR(M158="",Q158="Mut+ext"),0,IF(ISERROR(W158+V158*VLOOKUP(M158,Paramétrage!$C$6:$E$29,3,0))=TRUE,X158,W158+V158*VLOOKUP(M158,Paramétrage!$C$6:$E$29,3,0)))</f>
        <v>60</v>
      </c>
      <c r="Z158" s="550" t="s">
        <v>186</v>
      </c>
      <c r="AA158" s="516"/>
      <c r="AB158" s="551"/>
      <c r="AC158" s="163"/>
      <c r="AD158" s="46"/>
      <c r="AE158" s="73">
        <f>IF(G158="",0,IF(K158="",0,IF(SUMIF(G152:G163,G158,O152:O163)=0,0,IF(OR(L158="",K158="obligatoire"),AF158/SUMIF(G152:G163,G158,O152:O163),AF158/(SUMIF(G152:G163,G158,O152:O163)/L158)))))</f>
        <v>60</v>
      </c>
      <c r="AF158" s="18">
        <f t="shared" si="27"/>
        <v>1080</v>
      </c>
    </row>
    <row r="159" spans="1:32">
      <c r="A159" s="565"/>
      <c r="B159" s="525"/>
      <c r="C159" s="503"/>
      <c r="D159" s="504"/>
      <c r="E159" s="492"/>
      <c r="F159" s="492"/>
      <c r="G159" s="293" t="s">
        <v>187</v>
      </c>
      <c r="H159" s="253" t="s">
        <v>66</v>
      </c>
      <c r="I159" s="289" t="s">
        <v>141</v>
      </c>
      <c r="J159" s="264">
        <v>4</v>
      </c>
      <c r="K159" s="220" t="s">
        <v>81</v>
      </c>
      <c r="L159" s="291">
        <v>1</v>
      </c>
      <c r="M159" s="290" t="s">
        <v>68</v>
      </c>
      <c r="N159" s="292">
        <v>20</v>
      </c>
      <c r="O159" s="290">
        <v>17</v>
      </c>
      <c r="P159" s="290">
        <v>50</v>
      </c>
      <c r="Q159" s="286" t="s">
        <v>76</v>
      </c>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4</v>
      </c>
      <c r="AF159" s="18">
        <f t="shared" si="27"/>
        <v>340</v>
      </c>
    </row>
    <row r="160" spans="1:32">
      <c r="A160" s="565"/>
      <c r="B160" s="525"/>
      <c r="C160" s="503"/>
      <c r="D160" s="504"/>
      <c r="E160" s="492"/>
      <c r="F160" s="492"/>
      <c r="G160" s="293" t="s">
        <v>187</v>
      </c>
      <c r="H160" s="253" t="s">
        <v>66</v>
      </c>
      <c r="I160" s="289" t="s">
        <v>142</v>
      </c>
      <c r="J160" s="264">
        <v>4</v>
      </c>
      <c r="K160" s="220" t="s">
        <v>81</v>
      </c>
      <c r="L160" s="291">
        <v>1</v>
      </c>
      <c r="M160" s="290" t="s">
        <v>68</v>
      </c>
      <c r="N160" s="292">
        <v>20</v>
      </c>
      <c r="O160" s="290">
        <v>17</v>
      </c>
      <c r="P160" s="285">
        <v>50</v>
      </c>
      <c r="Q160" s="286" t="s">
        <v>76</v>
      </c>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4</v>
      </c>
      <c r="AF160" s="18">
        <f t="shared" si="27"/>
        <v>340</v>
      </c>
    </row>
    <row r="161" spans="1:32">
      <c r="A161" s="565"/>
      <c r="B161" s="525"/>
      <c r="C161" s="503"/>
      <c r="D161" s="504"/>
      <c r="E161" s="492"/>
      <c r="F161" s="492"/>
      <c r="G161" s="293" t="s">
        <v>187</v>
      </c>
      <c r="H161" s="253" t="s">
        <v>66</v>
      </c>
      <c r="I161" s="289" t="s">
        <v>143</v>
      </c>
      <c r="J161" s="264">
        <v>4</v>
      </c>
      <c r="K161" s="220" t="s">
        <v>81</v>
      </c>
      <c r="L161" s="291">
        <v>1</v>
      </c>
      <c r="M161" s="290" t="s">
        <v>68</v>
      </c>
      <c r="N161" s="292">
        <v>20</v>
      </c>
      <c r="O161" s="290">
        <v>17</v>
      </c>
      <c r="P161" s="290">
        <v>50</v>
      </c>
      <c r="Q161" s="286" t="s">
        <v>76</v>
      </c>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4</v>
      </c>
      <c r="AF161" s="18">
        <f t="shared" si="27"/>
        <v>340</v>
      </c>
    </row>
    <row r="162" spans="1:32">
      <c r="A162" s="565"/>
      <c r="B162" s="525"/>
      <c r="C162" s="503"/>
      <c r="D162" s="504"/>
      <c r="E162" s="492"/>
      <c r="F162" s="492"/>
      <c r="G162" s="293" t="s">
        <v>187</v>
      </c>
      <c r="H162" s="247" t="s">
        <v>66</v>
      </c>
      <c r="I162" s="248" t="s">
        <v>144</v>
      </c>
      <c r="J162" s="214">
        <v>4</v>
      </c>
      <c r="K162" s="220" t="s">
        <v>81</v>
      </c>
      <c r="L162" s="291">
        <v>1</v>
      </c>
      <c r="M162" s="244" t="s">
        <v>68</v>
      </c>
      <c r="N162" s="292">
        <v>20</v>
      </c>
      <c r="O162" s="290">
        <v>17</v>
      </c>
      <c r="P162" s="290">
        <v>50</v>
      </c>
      <c r="Q162" s="286" t="s">
        <v>76</v>
      </c>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4</v>
      </c>
      <c r="AF162" s="18">
        <f t="shared" si="27"/>
        <v>340</v>
      </c>
    </row>
    <row r="163" spans="1:32">
      <c r="A163" s="565"/>
      <c r="B163" s="525"/>
      <c r="C163" s="503"/>
      <c r="D163" s="504"/>
      <c r="E163" s="492"/>
      <c r="F163" s="492"/>
      <c r="G163" s="293" t="s">
        <v>187</v>
      </c>
      <c r="H163" s="253" t="s">
        <v>66</v>
      </c>
      <c r="I163" s="289" t="s">
        <v>145</v>
      </c>
      <c r="J163" s="264">
        <v>4</v>
      </c>
      <c r="K163" s="220" t="s">
        <v>81</v>
      </c>
      <c r="L163" s="291">
        <v>1</v>
      </c>
      <c r="M163" s="290" t="s">
        <v>68</v>
      </c>
      <c r="N163" s="292">
        <v>20</v>
      </c>
      <c r="O163" s="290">
        <v>17</v>
      </c>
      <c r="P163" s="290">
        <v>50</v>
      </c>
      <c r="Q163" s="286" t="s">
        <v>76</v>
      </c>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4</v>
      </c>
      <c r="AF163" s="18">
        <f t="shared" si="27"/>
        <v>340</v>
      </c>
    </row>
    <row r="164" spans="1:32">
      <c r="A164" s="565"/>
      <c r="B164" s="525"/>
      <c r="C164" s="503"/>
      <c r="D164" s="504"/>
      <c r="E164" s="492"/>
      <c r="F164" s="492"/>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c r="A165" s="565"/>
      <c r="B165" s="525"/>
      <c r="C165" s="503"/>
      <c r="D165" s="504"/>
      <c r="E165" s="492"/>
      <c r="F165" s="492"/>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c r="A166" s="565"/>
      <c r="B166" s="525"/>
      <c r="C166" s="503"/>
      <c r="D166" s="504"/>
      <c r="E166" s="492"/>
      <c r="F166" s="492"/>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c r="A167" s="565"/>
      <c r="B167" s="525"/>
      <c r="C167" s="505"/>
      <c r="D167" s="506"/>
      <c r="E167" s="493"/>
      <c r="F167" s="493"/>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ht="16.149999999999999" thickBot="1">
      <c r="A168" s="565"/>
      <c r="B168" s="525"/>
      <c r="C168" s="174"/>
      <c r="D168" s="88"/>
      <c r="E168" s="87"/>
      <c r="F168" s="88"/>
      <c r="G168" s="88"/>
      <c r="H168" s="168"/>
      <c r="I168" s="166"/>
      <c r="J168" s="157"/>
      <c r="K168" s="89"/>
      <c r="L168" s="91"/>
      <c r="M168" s="92"/>
      <c r="N168" s="93">
        <f>AE168</f>
        <v>400</v>
      </c>
      <c r="O168" s="94"/>
      <c r="P168" s="94"/>
      <c r="Q168" s="97"/>
      <c r="R168" s="95"/>
      <c r="S168" s="95"/>
      <c r="T168" s="96"/>
      <c r="U168" s="149"/>
      <c r="V168" s="98">
        <f>SUM(V156:V167)</f>
        <v>100</v>
      </c>
      <c r="W168" s="92">
        <f>SUM(W156:W167)</f>
        <v>0</v>
      </c>
      <c r="X168" s="99">
        <f>SUM(X156:X167)</f>
        <v>100</v>
      </c>
      <c r="Y168" s="100">
        <f>SUM(Y156:Y167)</f>
        <v>100</v>
      </c>
      <c r="Z168" s="150"/>
      <c r="AA168" s="151"/>
      <c r="AB168" s="152"/>
      <c r="AC168" s="153"/>
      <c r="AD168" s="154"/>
      <c r="AE168" s="155">
        <f>SUM(AE156:AE167)</f>
        <v>400</v>
      </c>
      <c r="AF168" s="156">
        <f>SUM(AF156:AF167)</f>
        <v>9180</v>
      </c>
    </row>
    <row r="169" spans="1:32" ht="15.6" hidden="1" customHeight="1">
      <c r="A169" s="565"/>
      <c r="B169" s="525" t="s">
        <v>146</v>
      </c>
      <c r="C169" s="552"/>
      <c r="D169" s="553"/>
      <c r="E169" s="494"/>
      <c r="F169" s="494"/>
      <c r="G169" s="296"/>
      <c r="H169" s="297"/>
      <c r="I169" s="298"/>
      <c r="J169" s="299"/>
      <c r="K169" s="300"/>
      <c r="L169" s="301"/>
      <c r="M169" s="299"/>
      <c r="N169" s="302"/>
      <c r="O169" s="299"/>
      <c r="P169" s="299"/>
      <c r="Q169" s="286"/>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0</v>
      </c>
      <c r="AF169" s="17">
        <f t="shared" ref="AF169:AF180" si="29">N169*O169</f>
        <v>0</v>
      </c>
    </row>
    <row r="170" spans="1:32" hidden="1">
      <c r="A170" s="565"/>
      <c r="B170" s="525"/>
      <c r="C170" s="554"/>
      <c r="D170" s="555"/>
      <c r="E170" s="494"/>
      <c r="F170" s="494"/>
      <c r="G170" s="296"/>
      <c r="H170" s="297"/>
      <c r="I170" s="298"/>
      <c r="J170" s="299"/>
      <c r="K170" s="300"/>
      <c r="L170" s="301"/>
      <c r="M170" s="299"/>
      <c r="N170" s="302"/>
      <c r="O170" s="299"/>
      <c r="P170" s="299"/>
      <c r="Q170" s="286"/>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0</v>
      </c>
      <c r="AF170" s="18">
        <f t="shared" si="29"/>
        <v>0</v>
      </c>
    </row>
    <row r="171" spans="1:32" hidden="1">
      <c r="A171" s="565"/>
      <c r="B171" s="525"/>
      <c r="C171" s="554"/>
      <c r="D171" s="555"/>
      <c r="E171" s="494"/>
      <c r="F171" s="494"/>
      <c r="G171" s="296"/>
      <c r="H171" s="297"/>
      <c r="I171" s="298"/>
      <c r="J171" s="299"/>
      <c r="K171" s="300"/>
      <c r="L171" s="301"/>
      <c r="M171" s="299"/>
      <c r="N171" s="302"/>
      <c r="O171" s="299"/>
      <c r="P171" s="316"/>
      <c r="Q171" s="286"/>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0</v>
      </c>
      <c r="AF171" s="18">
        <f t="shared" si="29"/>
        <v>0</v>
      </c>
    </row>
    <row r="172" spans="1:32" hidden="1">
      <c r="A172" s="565"/>
      <c r="B172" s="525"/>
      <c r="C172" s="554"/>
      <c r="D172" s="555"/>
      <c r="E172" s="494"/>
      <c r="F172" s="494"/>
      <c r="G172" s="296"/>
      <c r="H172" s="297"/>
      <c r="I172" s="298"/>
      <c r="J172" s="299"/>
      <c r="K172" s="300"/>
      <c r="L172" s="301"/>
      <c r="M172" s="299"/>
      <c r="N172" s="302"/>
      <c r="O172" s="299"/>
      <c r="P172" s="299"/>
      <c r="Q172" s="286"/>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0</v>
      </c>
      <c r="AF172" s="18">
        <f t="shared" si="29"/>
        <v>0</v>
      </c>
    </row>
    <row r="173" spans="1:32" hidden="1">
      <c r="A173" s="565"/>
      <c r="B173" s="525"/>
      <c r="C173" s="554"/>
      <c r="D173" s="555"/>
      <c r="E173" s="494"/>
      <c r="F173" s="494"/>
      <c r="G173" s="296"/>
      <c r="H173" s="317"/>
      <c r="I173" s="318"/>
      <c r="J173" s="319"/>
      <c r="K173" s="300"/>
      <c r="L173" s="301"/>
      <c r="M173" s="320"/>
      <c r="N173" s="321"/>
      <c r="O173" s="299"/>
      <c r="P173" s="299"/>
      <c r="Q173" s="286"/>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0</v>
      </c>
      <c r="AF173" s="18">
        <f t="shared" si="29"/>
        <v>0</v>
      </c>
    </row>
    <row r="174" spans="1:32" hidden="1">
      <c r="A174" s="565"/>
      <c r="B174" s="525"/>
      <c r="C174" s="554"/>
      <c r="D174" s="555"/>
      <c r="E174" s="494"/>
      <c r="F174" s="494"/>
      <c r="G174" s="296"/>
      <c r="H174" s="297"/>
      <c r="I174" s="298"/>
      <c r="J174" s="299"/>
      <c r="K174" s="300"/>
      <c r="L174" s="301"/>
      <c r="M174" s="299"/>
      <c r="N174" s="302"/>
      <c r="O174" s="299"/>
      <c r="P174" s="299"/>
      <c r="Q174" s="286"/>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0</v>
      </c>
      <c r="AF174" s="18">
        <f t="shared" si="29"/>
        <v>0</v>
      </c>
    </row>
    <row r="175" spans="1:32" hidden="1">
      <c r="A175" s="565"/>
      <c r="B175" s="525"/>
      <c r="C175" s="554"/>
      <c r="D175" s="555"/>
      <c r="E175" s="494"/>
      <c r="F175" s="494"/>
      <c r="G175" s="326"/>
      <c r="H175" s="327"/>
      <c r="I175" s="328"/>
      <c r="J175" s="329"/>
      <c r="K175" s="300"/>
      <c r="L175" s="330"/>
      <c r="M175" s="331"/>
      <c r="N175" s="332"/>
      <c r="O175" s="333"/>
      <c r="P175" s="334"/>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hidden="1">
      <c r="A176" s="565"/>
      <c r="B176" s="525"/>
      <c r="C176" s="554"/>
      <c r="D176" s="555"/>
      <c r="E176" s="494"/>
      <c r="F176" s="494"/>
      <c r="G176" s="326"/>
      <c r="H176" s="327"/>
      <c r="I176" s="328"/>
      <c r="J176" s="329"/>
      <c r="K176" s="300"/>
      <c r="L176" s="330"/>
      <c r="M176" s="331"/>
      <c r="N176" s="336"/>
      <c r="O176" s="333"/>
      <c r="P176" s="334"/>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hidden="1">
      <c r="A177" s="565"/>
      <c r="B177" s="525"/>
      <c r="C177" s="554"/>
      <c r="D177" s="555"/>
      <c r="E177" s="494"/>
      <c r="F177" s="494"/>
      <c r="G177" s="326"/>
      <c r="H177" s="327"/>
      <c r="I177" s="328"/>
      <c r="J177" s="329"/>
      <c r="K177" s="300"/>
      <c r="L177" s="330"/>
      <c r="M177" s="331"/>
      <c r="N177" s="332"/>
      <c r="O177" s="333"/>
      <c r="P177" s="334"/>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hidden="1">
      <c r="A178" s="565"/>
      <c r="B178" s="525"/>
      <c r="C178" s="554"/>
      <c r="D178" s="555"/>
      <c r="E178" s="494"/>
      <c r="F178" s="494"/>
      <c r="G178" s="326"/>
      <c r="H178" s="327"/>
      <c r="I178" s="328"/>
      <c r="J178" s="329"/>
      <c r="K178" s="300"/>
      <c r="L178" s="330"/>
      <c r="M178" s="331"/>
      <c r="N178" s="332"/>
      <c r="O178" s="333"/>
      <c r="P178" s="334"/>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hidden="1">
      <c r="A179" s="565"/>
      <c r="B179" s="525"/>
      <c r="C179" s="554"/>
      <c r="D179" s="555"/>
      <c r="E179" s="494"/>
      <c r="F179" s="494"/>
      <c r="G179" s="326"/>
      <c r="H179" s="327"/>
      <c r="I179" s="328"/>
      <c r="J179" s="329"/>
      <c r="K179" s="300"/>
      <c r="L179" s="330"/>
      <c r="M179" s="331"/>
      <c r="N179" s="332"/>
      <c r="O179" s="333"/>
      <c r="P179" s="334"/>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hidden="1">
      <c r="A180" s="565"/>
      <c r="B180" s="525"/>
      <c r="C180" s="556"/>
      <c r="D180" s="557"/>
      <c r="E180" s="495"/>
      <c r="F180" s="495"/>
      <c r="G180" s="326"/>
      <c r="H180" s="327"/>
      <c r="I180" s="328"/>
      <c r="J180" s="329"/>
      <c r="K180" s="300"/>
      <c r="L180" s="330"/>
      <c r="M180" s="331"/>
      <c r="N180" s="336"/>
      <c r="O180" s="333"/>
      <c r="P180" s="334"/>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idden="1">
      <c r="A181" s="565"/>
      <c r="B181" s="525"/>
      <c r="C181" s="338"/>
      <c r="D181" s="339"/>
      <c r="E181" s="294"/>
      <c r="F181" s="339"/>
      <c r="G181" s="339"/>
      <c r="H181" s="340"/>
      <c r="I181" s="341"/>
      <c r="J181" s="342"/>
      <c r="K181" s="343"/>
      <c r="L181" s="344"/>
      <c r="M181" s="345"/>
      <c r="N181" s="346">
        <f>AE181</f>
        <v>0</v>
      </c>
      <c r="O181" s="347"/>
      <c r="P181" s="347"/>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0</v>
      </c>
      <c r="AF181" s="156">
        <f>SUM(AF169:AF180)</f>
        <v>0</v>
      </c>
    </row>
    <row r="182" spans="1:32" ht="15.6" hidden="1" customHeight="1">
      <c r="A182" s="565"/>
      <c r="B182" s="525" t="s">
        <v>153</v>
      </c>
      <c r="C182" s="552"/>
      <c r="D182" s="553"/>
      <c r="E182" s="494"/>
      <c r="F182" s="494"/>
      <c r="G182" s="295"/>
      <c r="H182" s="360"/>
      <c r="I182" s="328"/>
      <c r="J182" s="329"/>
      <c r="K182" s="300"/>
      <c r="L182" s="330"/>
      <c r="M182" s="331"/>
      <c r="N182" s="332"/>
      <c r="O182" s="333"/>
      <c r="P182" s="334"/>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54"/>
      <c r="D183" s="555"/>
      <c r="E183" s="494"/>
      <c r="F183" s="494"/>
      <c r="G183" s="326"/>
      <c r="H183" s="362"/>
      <c r="I183" s="328"/>
      <c r="J183" s="329"/>
      <c r="K183" s="300"/>
      <c r="L183" s="330"/>
      <c r="M183" s="331"/>
      <c r="N183" s="332"/>
      <c r="O183" s="333"/>
      <c r="P183" s="334"/>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54"/>
      <c r="D184" s="555"/>
      <c r="E184" s="494"/>
      <c r="F184" s="494"/>
      <c r="G184" s="326"/>
      <c r="H184" s="362"/>
      <c r="I184" s="328"/>
      <c r="J184" s="329"/>
      <c r="K184" s="300"/>
      <c r="L184" s="330"/>
      <c r="M184" s="331"/>
      <c r="N184" s="332"/>
      <c r="O184" s="333"/>
      <c r="P184" s="334"/>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54"/>
      <c r="D185" s="555"/>
      <c r="E185" s="494"/>
      <c r="F185" s="494"/>
      <c r="G185" s="337"/>
      <c r="H185" s="362"/>
      <c r="I185" s="328"/>
      <c r="J185" s="329"/>
      <c r="K185" s="300"/>
      <c r="L185" s="330"/>
      <c r="M185" s="331"/>
      <c r="N185" s="332"/>
      <c r="O185" s="333"/>
      <c r="P185" s="334"/>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54"/>
      <c r="D186" s="555"/>
      <c r="E186" s="494"/>
      <c r="F186" s="494"/>
      <c r="G186" s="326"/>
      <c r="H186" s="327"/>
      <c r="I186" s="328"/>
      <c r="J186" s="329"/>
      <c r="K186" s="300"/>
      <c r="L186" s="330"/>
      <c r="M186" s="331"/>
      <c r="N186" s="332"/>
      <c r="O186" s="333"/>
      <c r="P186" s="334"/>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54"/>
      <c r="D187" s="555"/>
      <c r="E187" s="494"/>
      <c r="F187" s="494"/>
      <c r="G187" s="326"/>
      <c r="H187" s="327"/>
      <c r="I187" s="328"/>
      <c r="J187" s="329"/>
      <c r="K187" s="300"/>
      <c r="L187" s="330"/>
      <c r="M187" s="331"/>
      <c r="N187" s="332"/>
      <c r="O187" s="333"/>
      <c r="P187" s="334"/>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54"/>
      <c r="D188" s="555"/>
      <c r="E188" s="494"/>
      <c r="F188" s="494"/>
      <c r="G188" s="326"/>
      <c r="H188" s="327"/>
      <c r="I188" s="328"/>
      <c r="J188" s="329"/>
      <c r="K188" s="300"/>
      <c r="L188" s="330"/>
      <c r="M188" s="331"/>
      <c r="N188" s="332"/>
      <c r="O188" s="333"/>
      <c r="P188" s="334"/>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54"/>
      <c r="D189" s="555"/>
      <c r="E189" s="494"/>
      <c r="F189" s="494"/>
      <c r="G189" s="326"/>
      <c r="H189" s="327"/>
      <c r="I189" s="328"/>
      <c r="J189" s="329"/>
      <c r="K189" s="300"/>
      <c r="L189" s="330"/>
      <c r="M189" s="331"/>
      <c r="N189" s="336"/>
      <c r="O189" s="333"/>
      <c r="P189" s="334"/>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54"/>
      <c r="D190" s="555"/>
      <c r="E190" s="494"/>
      <c r="F190" s="494"/>
      <c r="G190" s="326"/>
      <c r="H190" s="327"/>
      <c r="I190" s="328"/>
      <c r="J190" s="329"/>
      <c r="K190" s="300"/>
      <c r="L190" s="330"/>
      <c r="M190" s="331"/>
      <c r="N190" s="332"/>
      <c r="O190" s="333"/>
      <c r="P190" s="334"/>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54"/>
      <c r="D191" s="555"/>
      <c r="E191" s="494"/>
      <c r="F191" s="494"/>
      <c r="G191" s="326"/>
      <c r="H191" s="327"/>
      <c r="I191" s="328"/>
      <c r="J191" s="329"/>
      <c r="K191" s="300"/>
      <c r="L191" s="330"/>
      <c r="M191" s="331"/>
      <c r="N191" s="332"/>
      <c r="O191" s="333"/>
      <c r="P191" s="334"/>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54"/>
      <c r="D192" s="555"/>
      <c r="E192" s="494"/>
      <c r="F192" s="494"/>
      <c r="G192" s="326"/>
      <c r="H192" s="327"/>
      <c r="I192" s="328"/>
      <c r="J192" s="329"/>
      <c r="K192" s="300"/>
      <c r="L192" s="330"/>
      <c r="M192" s="331"/>
      <c r="N192" s="332"/>
      <c r="O192" s="333"/>
      <c r="P192" s="334"/>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56"/>
      <c r="D193" s="557"/>
      <c r="E193" s="495"/>
      <c r="F193" s="495"/>
      <c r="G193" s="326"/>
      <c r="H193" s="327"/>
      <c r="I193" s="328"/>
      <c r="J193" s="329"/>
      <c r="K193" s="300"/>
      <c r="L193" s="330"/>
      <c r="M193" s="331"/>
      <c r="N193" s="336"/>
      <c r="O193" s="333"/>
      <c r="P193" s="334"/>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87"/>
      <c r="F194" s="88"/>
      <c r="G194" s="88"/>
      <c r="H194" s="168"/>
      <c r="I194" s="166"/>
      <c r="J194" s="157"/>
      <c r="K194" s="89"/>
      <c r="L194" s="91"/>
      <c r="M194" s="92"/>
      <c r="N194" s="93">
        <f>AE194</f>
        <v>0</v>
      </c>
      <c r="O194" s="94"/>
      <c r="P194" s="94"/>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89"/>
      <c r="D195" s="590"/>
      <c r="E195" s="494"/>
      <c r="F195" s="494"/>
      <c r="G195" s="295"/>
      <c r="H195" s="360"/>
      <c r="I195" s="328"/>
      <c r="J195" s="329"/>
      <c r="K195" s="300"/>
      <c r="L195" s="330"/>
      <c r="M195" s="331"/>
      <c r="N195" s="332"/>
      <c r="O195" s="333"/>
      <c r="P195" s="334"/>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91"/>
      <c r="D196" s="592"/>
      <c r="E196" s="494"/>
      <c r="F196" s="494"/>
      <c r="G196" s="326"/>
      <c r="H196" s="362"/>
      <c r="I196" s="328"/>
      <c r="J196" s="329"/>
      <c r="K196" s="300"/>
      <c r="L196" s="330"/>
      <c r="M196" s="331"/>
      <c r="N196" s="332"/>
      <c r="O196" s="333"/>
      <c r="P196" s="334"/>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91"/>
      <c r="D197" s="592"/>
      <c r="E197" s="494"/>
      <c r="F197" s="494"/>
      <c r="G197" s="326"/>
      <c r="H197" s="362"/>
      <c r="I197" s="328"/>
      <c r="J197" s="329"/>
      <c r="K197" s="300"/>
      <c r="L197" s="330"/>
      <c r="M197" s="331"/>
      <c r="N197" s="332"/>
      <c r="O197" s="333"/>
      <c r="P197" s="334"/>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91"/>
      <c r="D198" s="592"/>
      <c r="E198" s="494"/>
      <c r="F198" s="494"/>
      <c r="G198" s="326"/>
      <c r="H198" s="362"/>
      <c r="I198" s="328"/>
      <c r="J198" s="329"/>
      <c r="K198" s="300"/>
      <c r="L198" s="330"/>
      <c r="M198" s="331"/>
      <c r="N198" s="332"/>
      <c r="O198" s="333"/>
      <c r="P198" s="334"/>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91"/>
      <c r="D199" s="592"/>
      <c r="E199" s="494"/>
      <c r="F199" s="494"/>
      <c r="G199" s="326"/>
      <c r="H199" s="327"/>
      <c r="I199" s="328"/>
      <c r="J199" s="329"/>
      <c r="K199" s="300"/>
      <c r="L199" s="330"/>
      <c r="M199" s="331"/>
      <c r="N199" s="332"/>
      <c r="O199" s="333"/>
      <c r="P199" s="334"/>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91"/>
      <c r="D200" s="592"/>
      <c r="E200" s="494"/>
      <c r="F200" s="494"/>
      <c r="G200" s="326"/>
      <c r="H200" s="327"/>
      <c r="I200" s="328"/>
      <c r="J200" s="329"/>
      <c r="K200" s="300"/>
      <c r="L200" s="330"/>
      <c r="M200" s="331"/>
      <c r="N200" s="332"/>
      <c r="O200" s="333"/>
      <c r="P200" s="334"/>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91"/>
      <c r="D201" s="592"/>
      <c r="E201" s="494"/>
      <c r="F201" s="494"/>
      <c r="G201" s="326"/>
      <c r="H201" s="327"/>
      <c r="I201" s="328"/>
      <c r="J201" s="329"/>
      <c r="K201" s="300"/>
      <c r="L201" s="330"/>
      <c r="M201" s="331"/>
      <c r="N201" s="332"/>
      <c r="O201" s="333"/>
      <c r="P201" s="334"/>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91"/>
      <c r="D202" s="592"/>
      <c r="E202" s="494"/>
      <c r="F202" s="494"/>
      <c r="G202" s="326"/>
      <c r="H202" s="327"/>
      <c r="I202" s="328"/>
      <c r="J202" s="329"/>
      <c r="K202" s="300"/>
      <c r="L202" s="330"/>
      <c r="M202" s="331"/>
      <c r="N202" s="336"/>
      <c r="O202" s="333"/>
      <c r="P202" s="334"/>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91"/>
      <c r="D203" s="592"/>
      <c r="E203" s="494"/>
      <c r="F203" s="494"/>
      <c r="G203" s="326"/>
      <c r="H203" s="327"/>
      <c r="I203" s="328"/>
      <c r="J203" s="329"/>
      <c r="K203" s="300"/>
      <c r="L203" s="330"/>
      <c r="M203" s="331"/>
      <c r="N203" s="332"/>
      <c r="O203" s="333"/>
      <c r="P203" s="334"/>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91"/>
      <c r="D204" s="592"/>
      <c r="E204" s="494"/>
      <c r="F204" s="494"/>
      <c r="G204" s="326"/>
      <c r="H204" s="327"/>
      <c r="I204" s="328"/>
      <c r="J204" s="329"/>
      <c r="K204" s="300"/>
      <c r="L204" s="330"/>
      <c r="M204" s="331"/>
      <c r="N204" s="332"/>
      <c r="O204" s="333"/>
      <c r="P204" s="334"/>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91"/>
      <c r="D205" s="592"/>
      <c r="E205" s="494"/>
      <c r="F205" s="494"/>
      <c r="G205" s="326"/>
      <c r="H205" s="327"/>
      <c r="I205" s="328"/>
      <c r="J205" s="329"/>
      <c r="K205" s="300"/>
      <c r="L205" s="330"/>
      <c r="M205" s="331"/>
      <c r="N205" s="332"/>
      <c r="O205" s="333"/>
      <c r="P205" s="334"/>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93"/>
      <c r="D206" s="594"/>
      <c r="E206" s="495"/>
      <c r="F206" s="495"/>
      <c r="G206" s="326"/>
      <c r="H206" s="327"/>
      <c r="I206" s="328"/>
      <c r="J206" s="329"/>
      <c r="K206" s="300"/>
      <c r="L206" s="330"/>
      <c r="M206" s="331"/>
      <c r="N206" s="336"/>
      <c r="O206" s="333"/>
      <c r="P206" s="334"/>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t="16.149999999999999" hidden="1" thickBot="1">
      <c r="A207" s="565"/>
      <c r="B207" s="525"/>
      <c r="C207" s="174"/>
      <c r="D207" s="88"/>
      <c r="E207" s="87"/>
      <c r="F207" s="88"/>
      <c r="G207" s="88"/>
      <c r="H207" s="168"/>
      <c r="I207" s="166"/>
      <c r="J207" s="157"/>
      <c r="K207" s="89"/>
      <c r="L207" s="91"/>
      <c r="M207" s="92"/>
      <c r="N207" s="93">
        <f>AE207</f>
        <v>0</v>
      </c>
      <c r="O207" s="94"/>
      <c r="P207" s="94"/>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idden="1">
      <c r="A208" s="565"/>
      <c r="B208" s="525" t="s">
        <v>155</v>
      </c>
      <c r="C208" s="507" t="s">
        <v>188</v>
      </c>
      <c r="D208" s="508"/>
      <c r="E208" s="492"/>
      <c r="F208" s="492" t="s">
        <v>64</v>
      </c>
      <c r="G208" s="161" t="s">
        <v>189</v>
      </c>
      <c r="H208" s="49"/>
      <c r="I208" s="66"/>
      <c r="J208" s="61"/>
      <c r="K208" s="60"/>
      <c r="L208" s="42"/>
      <c r="M208" s="43"/>
      <c r="N208" s="54"/>
      <c r="O208" s="51"/>
      <c r="P208" s="59"/>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9"/>
      <c r="D209" s="510"/>
      <c r="E209" s="492"/>
      <c r="F209" s="492"/>
      <c r="G209" s="160" t="s">
        <v>190</v>
      </c>
      <c r="H209" s="41"/>
      <c r="I209" s="66"/>
      <c r="J209" s="61"/>
      <c r="K209" s="60"/>
      <c r="L209" s="42"/>
      <c r="M209" s="43"/>
      <c r="N209" s="54"/>
      <c r="O209" s="51"/>
      <c r="P209" s="59"/>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9"/>
      <c r="D210" s="510"/>
      <c r="E210" s="492"/>
      <c r="F210" s="492"/>
      <c r="G210" s="160" t="s">
        <v>191</v>
      </c>
      <c r="H210" s="41"/>
      <c r="I210" s="66"/>
      <c r="J210" s="61"/>
      <c r="K210" s="60"/>
      <c r="L210" s="42"/>
      <c r="M210" s="43"/>
      <c r="N210" s="54"/>
      <c r="O210" s="51"/>
      <c r="P210" s="59"/>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9"/>
      <c r="D211" s="510"/>
      <c r="E211" s="492"/>
      <c r="F211" s="492"/>
      <c r="G211" s="160" t="s">
        <v>192</v>
      </c>
      <c r="H211" s="41"/>
      <c r="I211" s="66"/>
      <c r="J211" s="61"/>
      <c r="K211" s="60"/>
      <c r="L211" s="42"/>
      <c r="M211" s="43"/>
      <c r="N211" s="54"/>
      <c r="O211" s="51"/>
      <c r="P211" s="59"/>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9"/>
      <c r="D212" s="510"/>
      <c r="E212" s="492"/>
      <c r="F212" s="492"/>
      <c r="G212" s="160"/>
      <c r="H212" s="65"/>
      <c r="I212" s="66"/>
      <c r="J212" s="61"/>
      <c r="K212" s="60"/>
      <c r="L212" s="42"/>
      <c r="M212" s="43"/>
      <c r="N212" s="54"/>
      <c r="O212" s="51"/>
      <c r="P212" s="59"/>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9"/>
      <c r="D213" s="510"/>
      <c r="E213" s="492"/>
      <c r="F213" s="492"/>
      <c r="G213" s="160"/>
      <c r="H213" s="65"/>
      <c r="I213" s="66"/>
      <c r="J213" s="61"/>
      <c r="K213" s="60"/>
      <c r="L213" s="42"/>
      <c r="M213" s="43"/>
      <c r="N213" s="54"/>
      <c r="O213" s="51"/>
      <c r="P213" s="59"/>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9"/>
      <c r="D214" s="510"/>
      <c r="E214" s="492"/>
      <c r="F214" s="492"/>
      <c r="G214" s="160"/>
      <c r="H214" s="65"/>
      <c r="I214" s="66"/>
      <c r="J214" s="61"/>
      <c r="K214" s="60"/>
      <c r="L214" s="42"/>
      <c r="M214" s="43"/>
      <c r="N214" s="54"/>
      <c r="O214" s="51"/>
      <c r="P214" s="59"/>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9"/>
      <c r="D215" s="510"/>
      <c r="E215" s="492"/>
      <c r="F215" s="492"/>
      <c r="G215" s="160"/>
      <c r="H215" s="65"/>
      <c r="I215" s="66"/>
      <c r="J215" s="61"/>
      <c r="K215" s="60"/>
      <c r="L215" s="42"/>
      <c r="M215" s="43"/>
      <c r="N215" s="55"/>
      <c r="O215" s="51"/>
      <c r="P215" s="59"/>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9"/>
      <c r="D216" s="510"/>
      <c r="E216" s="492"/>
      <c r="F216" s="492"/>
      <c r="G216" s="160"/>
      <c r="H216" s="65"/>
      <c r="I216" s="66"/>
      <c r="J216" s="61"/>
      <c r="K216" s="60"/>
      <c r="L216" s="42"/>
      <c r="M216" s="43"/>
      <c r="N216" s="54"/>
      <c r="O216" s="51"/>
      <c r="P216" s="59"/>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9"/>
      <c r="D217" s="510"/>
      <c r="E217" s="492"/>
      <c r="F217" s="492"/>
      <c r="G217" s="160"/>
      <c r="H217" s="65"/>
      <c r="I217" s="66"/>
      <c r="J217" s="61"/>
      <c r="K217" s="60"/>
      <c r="L217" s="42"/>
      <c r="M217" s="43"/>
      <c r="N217" s="54"/>
      <c r="O217" s="51"/>
      <c r="P217" s="59"/>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9"/>
      <c r="D218" s="510"/>
      <c r="E218" s="492"/>
      <c r="F218" s="492"/>
      <c r="G218" s="160"/>
      <c r="H218" s="65"/>
      <c r="I218" s="66"/>
      <c r="J218" s="61"/>
      <c r="K218" s="60"/>
      <c r="L218" s="42"/>
      <c r="M218" s="43"/>
      <c r="N218" s="54"/>
      <c r="O218" s="51"/>
      <c r="P218" s="59"/>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11"/>
      <c r="D219" s="512"/>
      <c r="E219" s="493"/>
      <c r="F219" s="493"/>
      <c r="G219" s="160"/>
      <c r="H219" s="65"/>
      <c r="I219" s="66"/>
      <c r="J219" s="61"/>
      <c r="K219" s="60"/>
      <c r="L219" s="42"/>
      <c r="M219" s="43"/>
      <c r="N219" s="55"/>
      <c r="O219" s="51"/>
      <c r="P219" s="59"/>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idden="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idden="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idden="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idden="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idden="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60</v>
      </c>
      <c r="F273" s="208"/>
      <c r="G273" s="119"/>
      <c r="H273" s="122"/>
      <c r="I273" s="122"/>
      <c r="J273" s="120"/>
      <c r="K273" s="117"/>
      <c r="L273" s="117"/>
      <c r="M273" s="118"/>
      <c r="N273" s="143">
        <f>N155+N168+N181+N194+N207+N220+N233+N246+N259+N272</f>
        <v>715</v>
      </c>
      <c r="O273" s="120"/>
      <c r="P273" s="121"/>
      <c r="Q273" s="120"/>
      <c r="R273" s="120"/>
      <c r="S273" s="120"/>
      <c r="T273" s="125"/>
      <c r="U273" s="144"/>
      <c r="V273" s="123">
        <f>V155+V168+V181+V194+V207+V220+V233+V246+V259+V272</f>
        <v>100</v>
      </c>
      <c r="W273" s="123">
        <f>W155+W168+W181+W194+W207+W220+W233+W246+W259+W272</f>
        <v>0</v>
      </c>
      <c r="X273" s="123">
        <f>X155+X168+X181+X194+X207+X220+X233+X246+X259+X272</f>
        <v>100</v>
      </c>
      <c r="Y273" s="123">
        <f>Y155+Y168+Y181+Y194+Y207+Y220+Y233+Y246+Y259+Y272</f>
        <v>100</v>
      </c>
      <c r="Z273" s="145"/>
      <c r="AA273" s="122"/>
      <c r="AB273" s="124"/>
      <c r="AC273" s="122"/>
      <c r="AD273" s="146"/>
      <c r="AE273" s="147">
        <f>SUM(AE143:AE246)/2</f>
        <v>715</v>
      </c>
      <c r="AF273" s="148">
        <f>SUM(AF166:AF233)</f>
        <v>9180</v>
      </c>
    </row>
    <row r="274" spans="1:32" ht="16.149999999999999" thickBot="1">
      <c r="A274" s="19" t="s">
        <v>11</v>
      </c>
      <c r="B274" s="20"/>
      <c r="C274" s="20"/>
      <c r="D274" s="20"/>
      <c r="E274" s="20"/>
      <c r="F274" s="20"/>
      <c r="G274" s="20"/>
      <c r="H274" s="50"/>
      <c r="I274" s="50"/>
      <c r="J274" s="23"/>
      <c r="K274" s="20"/>
      <c r="L274" s="20"/>
      <c r="M274" s="21"/>
      <c r="N274" s="56">
        <f>N273+N142</f>
        <v>901</v>
      </c>
      <c r="O274" s="23"/>
      <c r="P274" s="24"/>
      <c r="Q274" s="23"/>
      <c r="R274" s="23"/>
      <c r="S274" s="23"/>
      <c r="T274" s="25"/>
      <c r="U274" s="21"/>
      <c r="V274" s="58">
        <f>V273+V142</f>
        <v>142</v>
      </c>
      <c r="W274" s="26">
        <f>W273+W142</f>
        <v>0</v>
      </c>
      <c r="X274" s="27">
        <f>X273+X142</f>
        <v>142</v>
      </c>
      <c r="Y274" s="28">
        <f>Y273+Y142</f>
        <v>163</v>
      </c>
      <c r="AC274" s="30"/>
      <c r="AE274" s="22">
        <f>AE273+AE142</f>
        <v>901</v>
      </c>
      <c r="AF274" s="29">
        <f>SUM(AF143:AF246)</f>
        <v>32010</v>
      </c>
    </row>
    <row r="275" spans="1:32" ht="18" customHeight="1">
      <c r="H275" s="169"/>
      <c r="O275" s="30"/>
    </row>
  </sheetData>
  <sheetProtection algorithmName="SHA-512" hashValue="76AfdbKN2v4n6qnjMeyDPFhBaN9hRIdMpXp0cyJUiaMsBfnetprObznc2MN0RpW1lwFAN5U/Zg3G+8Yqgp1YZw==" saltValue="j/852QMXzyzPVnlcECp0gQ==" spinCount="100000" sheet="1" formatCells="0" formatRows="0" insertRows="0" autoFilter="0"/>
  <mergeCells count="597">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Q12:Q274">
    <cfRule type="cellIs" dxfId="5099" priority="1" operator="equal">
      <formula>"Mut+ext"</formula>
    </cfRule>
  </conditionalFormatting>
  <conditionalFormatting sqref="U273">
    <cfRule type="expression" dxfId="5098" priority="1253">
      <formula>$M273=#REF!</formula>
    </cfRule>
  </conditionalFormatting>
  <conditionalFormatting sqref="Z12:Z273">
    <cfRule type="expression" dxfId="5097" priority="13">
      <formula>$M12=#REF!</formula>
    </cfRule>
  </conditionalFormatting>
  <conditionalFormatting sqref="AA142:AB142">
    <cfRule type="expression" dxfId="5096" priority="1188">
      <formula>$M142=#REF!</formula>
    </cfRule>
  </conditionalFormatting>
  <conditionalFormatting sqref="AA273:AD273">
    <cfRule type="expression" dxfId="5095" priority="1176">
      <formula>$M273=#REF!</formula>
    </cfRule>
  </conditionalFormatting>
  <conditionalFormatting sqref="AC12:AD272">
    <cfRule type="expression" dxfId="5094" priority="18">
      <formula>$M12=#REF!</formula>
    </cfRule>
  </conditionalFormatting>
  <dataValidations count="9">
    <dataValidation type="list" allowBlank="1" showInputMessage="1" showErrorMessage="1" sqref="F12:F23 F25:F36 F38:F49 F51:F62 F64:F75 F77:F88 F90:F101 F103:F114 F116:F127 F129:F140 F143:F154 F156:F167 F169:F180 F182:F193 F195:F206 F208:F219 F221:F232 F234:F245 F247:F258 F260:F271" xr:uid="{00000000-0002-0000-0400-000000000000}">
      <formula1>"Obligatoire,Optionnelle,Facultative"</formula1>
    </dataValidation>
    <dataValidation type="list" allowBlank="1" showInputMessage="1" showErrorMessage="1" sqref="I6:K6" xr:uid="{00000000-0002-0000-0400-000001000000}">
      <formula1>"FI,Alternance,FC,Mixte"</formula1>
    </dataValidation>
    <dataValidation type="list" allowBlank="1" showInputMessage="1" showErrorMessage="1" sqref="B5:C6" xr:uid="{00000000-0002-0000-0400-000002000000}">
      <formula1>"P1,P2,P3,P4,P5,P6,P7,P8,P9,P10"</formula1>
    </dataValidation>
    <dataValidation type="list" allowBlank="1" showInputMessage="1" showErrorMessage="1" sqref="B3:C4" xr:uid="{00000000-0002-0000-0400-000003000000}">
      <formula1>"M1,M2"</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400-000004000000}">
      <formula1>"Non,Mut,Mut+ext"</formula1>
    </dataValidation>
    <dataValidation type="list" allowBlank="1" showInputMessage="1" showErrorMessage="1" sqref="S182:S183 S192:S193 S188:S189" xr:uid="{00000000-0002-0000-0400-000005000000}">
      <formula1>"Oui,Non"</formula1>
    </dataValidation>
    <dataValidation type="list" allowBlank="1" showInputMessage="1" showErrorMessage="1" sqref="M76 M272 M259 M246 M128 M115 M102 M89 M181 M141 M233 M155 M167:M168 M37 M24 M194 M220 M207" xr:uid="{00000000-0002-0000-0400-000006000000}">
      <formula1>$B$9:$B$19</formula1>
    </dataValidation>
    <dataValidation type="list" allowBlank="1" showInputMessage="1" showErrorMessage="1" sqref="L143:L207 L51:L62 L64:L141 L12:L49 L220:L272" xr:uid="{00000000-0002-0000-0400-000007000000}">
      <formula1>"1,2,3,4"</formula1>
    </dataValidation>
    <dataValidation type="list" allowBlank="1" showInputMessage="1" showErrorMessage="1" sqref="K64:K141 K12:K49 K51:K62 K143:K272" xr:uid="{00000000-0002-0000-0400-000008000000}">
      <formula1>"Obligatoire,Option"</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9000000}">
          <x14:formula1>
            <xm:f>Paramétrage!$K$6:$K$41</xm:f>
          </x14:formula1>
          <xm:sqref>J247:J258 J12:J23 J234:J245 J116:J127 J103:J114 J90:J101 J77:J88 J195:J206 J38:J49 J143:J154 J129:J140 J208:J219 J25:J36 J182:J193 J169:J180 J156:J167 J221:J232 J64:J75 J51:J62 J260:J271</xm:sqref>
        </x14:dataValidation>
        <x14:dataValidation type="list" allowBlank="1" showInputMessage="1" showErrorMessage="1" xr:uid="{00000000-0002-0000-0400-00000A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400-00000B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400-00000C000000}">
          <x14:formula1>
            <xm:f>Paramétrage!$G$6:$G$16</xm:f>
          </x14:formula1>
          <xm:sqref>I3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I275"/>
  <sheetViews>
    <sheetView zoomScale="70" zoomScaleNormal="70" workbookViewId="0">
      <pane xSplit="9" ySplit="11" topLeftCell="P38" activePane="bottomRight" state="frozen"/>
      <selection pane="bottomRight" activeCell="I41" sqref="I41"/>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10</v>
      </c>
      <c r="C3" s="524"/>
      <c r="G3" s="173"/>
      <c r="H3" s="193" t="s">
        <v>25</v>
      </c>
      <c r="I3" s="500" t="s">
        <v>26</v>
      </c>
      <c r="J3" s="500"/>
      <c r="K3" s="500"/>
      <c r="N3" s="11"/>
      <c r="O3" s="11"/>
      <c r="P3" s="11"/>
      <c r="U3" s="498" t="str">
        <f>Paramétrage!I6</f>
        <v>M - Mention</v>
      </c>
      <c r="V3" s="499"/>
      <c r="W3" s="32">
        <f>ROUND(SUMIFS($U$12:$U$273,$H$12:$H$273,$U3,$Q$12:$Q$273,"&lt;&gt;Mut+ext"),0)</f>
        <v>16</v>
      </c>
      <c r="X3" s="32">
        <f ca="1">SUMIF($H$12:$H$293,$U3,$Y$12:$Y$246)</f>
        <v>232</v>
      </c>
      <c r="AE3" s="572">
        <f>IF($B$3="M2",0,I7)</f>
        <v>0</v>
      </c>
      <c r="AF3" s="572"/>
      <c r="AG3" s="573">
        <f>IF($B$3="M1",0,I7)</f>
        <v>15</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0</v>
      </c>
      <c r="AF4" s="32">
        <f>IF($B$3="M2",0,X3)</f>
        <v>0</v>
      </c>
      <c r="AG4" s="32">
        <f>IF($B$3="M1",0,W3)</f>
        <v>16</v>
      </c>
      <c r="AH4" s="32">
        <f ca="1">IF($B$3="M1",0,X3)</f>
        <v>232</v>
      </c>
    </row>
    <row r="5" spans="1:34" ht="18" customHeight="1">
      <c r="A5" s="170"/>
      <c r="B5" s="524" t="s">
        <v>28</v>
      </c>
      <c r="C5" s="524"/>
      <c r="E5" s="6"/>
      <c r="F5" s="6"/>
      <c r="G5" s="6"/>
      <c r="H5" s="193" t="s">
        <v>29</v>
      </c>
      <c r="I5" s="500" t="s">
        <v>193</v>
      </c>
      <c r="J5" s="500"/>
      <c r="K5" s="500"/>
      <c r="U5" s="498" t="str">
        <f>Paramétrage!I8</f>
        <v>RFC - Recettes de FC</v>
      </c>
      <c r="V5" s="499"/>
      <c r="W5" s="32">
        <f>ROUND(SUMIFS($U$12:$U$273,$H$12:$H$273,$U5,$Q$12:$Q$273,"&lt;&gt;Mut+ext"),0)</f>
        <v>0</v>
      </c>
      <c r="X5" s="32">
        <f ca="1">SUMIF($H$12:$H$293,$U5,$Y$12:$Y$246)</f>
        <v>0</v>
      </c>
      <c r="AE5" s="32">
        <f t="shared" ref="AE5:AF8" si="0">IF($B$3="M2",0,W4)</f>
        <v>0</v>
      </c>
      <c r="AF5" s="32">
        <f t="shared" si="0"/>
        <v>0</v>
      </c>
      <c r="AG5" s="32">
        <f t="shared" ref="AG5:AH8" si="1">IF($B$3="M1",0,W4)</f>
        <v>0</v>
      </c>
      <c r="AH5" s="32">
        <f t="shared" ca="1" si="1"/>
        <v>0</v>
      </c>
    </row>
    <row r="6" spans="1:34" ht="18" customHeight="1">
      <c r="A6" s="170"/>
      <c r="B6" s="524"/>
      <c r="C6" s="524"/>
      <c r="E6" s="6"/>
      <c r="F6" s="6"/>
      <c r="H6" s="193" t="s">
        <v>31</v>
      </c>
      <c r="I6" s="518" t="s">
        <v>32</v>
      </c>
      <c r="J6" s="518"/>
      <c r="K6" s="518"/>
      <c r="U6" s="498" t="str">
        <f>Paramétrage!I9</f>
        <v>RA - Recettes d'apprentissage</v>
      </c>
      <c r="V6" s="499"/>
      <c r="W6" s="32">
        <f>ROUND(SUMIFS($U$12:$U$273,$H$12:$H$273,$U6,$Q$12:$Q$273,"&lt;&gt;Mut+ext"),0)</f>
        <v>0</v>
      </c>
      <c r="X6" s="32">
        <f ca="1">SUMIF($H$12:$H$293,$U6,$Y$12:$Y$246)</f>
        <v>0</v>
      </c>
      <c r="AE6" s="32">
        <f t="shared" si="0"/>
        <v>0</v>
      </c>
      <c r="AF6" s="32">
        <f t="shared" si="0"/>
        <v>0</v>
      </c>
      <c r="AG6" s="32">
        <f t="shared" si="1"/>
        <v>0</v>
      </c>
      <c r="AH6" s="32">
        <f t="shared" ca="1" si="1"/>
        <v>0</v>
      </c>
    </row>
    <row r="7" spans="1:34" ht="18" customHeight="1">
      <c r="A7" s="170"/>
      <c r="B7" s="170"/>
      <c r="C7" s="170"/>
      <c r="E7" s="6"/>
      <c r="F7" s="6"/>
      <c r="G7" s="6"/>
      <c r="H7" s="194" t="s">
        <v>33</v>
      </c>
      <c r="I7" s="518">
        <v>15</v>
      </c>
      <c r="J7" s="518"/>
      <c r="K7" s="518"/>
      <c r="U7" s="498" t="str">
        <f>Paramétrage!I10</f>
        <v>RP - Recettes propres autres</v>
      </c>
      <c r="V7" s="499"/>
      <c r="W7" s="32">
        <f>ROUND(SUMIFS($U$12:$U$273,$H$12:$H$273,$U7,$Q$12:$Q$273,"&lt;&gt;Mut+ext"),0)</f>
        <v>0</v>
      </c>
      <c r="X7" s="32">
        <f ca="1">SUMIF($H$12:$H$293,$U7,$Y$12:$Y$246)</f>
        <v>0</v>
      </c>
      <c r="AE7" s="32">
        <f t="shared" si="0"/>
        <v>0</v>
      </c>
      <c r="AF7" s="32">
        <f t="shared" si="0"/>
        <v>0</v>
      </c>
      <c r="AG7" s="32">
        <f t="shared" si="1"/>
        <v>0</v>
      </c>
      <c r="AH7" s="32">
        <f t="shared" ca="1" si="1"/>
        <v>0</v>
      </c>
    </row>
    <row r="8" spans="1:34" ht="18" customHeight="1">
      <c r="A8" s="40"/>
      <c r="B8" s="40"/>
      <c r="C8" s="40"/>
      <c r="D8" s="6"/>
      <c r="E8" s="6"/>
      <c r="F8" s="6"/>
      <c r="G8" s="6"/>
      <c r="H8" s="12"/>
      <c r="U8" s="12"/>
      <c r="AE8" s="32">
        <f t="shared" si="0"/>
        <v>0</v>
      </c>
      <c r="AF8" s="32">
        <f t="shared" si="0"/>
        <v>0</v>
      </c>
      <c r="AG8" s="32">
        <f t="shared" si="1"/>
        <v>0</v>
      </c>
      <c r="AH8" s="32">
        <f t="shared" ca="1" si="1"/>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224</v>
      </c>
      <c r="W11" s="70">
        <f>W142+W273</f>
        <v>8</v>
      </c>
      <c r="X11" s="70">
        <f>X142+X273</f>
        <v>232</v>
      </c>
      <c r="Y11" s="206">
        <f>Y142+Y273</f>
        <v>232</v>
      </c>
      <c r="Z11" s="549"/>
      <c r="AA11" s="546"/>
      <c r="AB11" s="546"/>
      <c r="AC11" s="514"/>
      <c r="AD11" s="539"/>
      <c r="AE11" s="523"/>
      <c r="AF11" s="533"/>
    </row>
    <row r="12" spans="1:34" ht="15.6" customHeight="1">
      <c r="A12" s="560" t="s">
        <v>61</v>
      </c>
      <c r="B12" s="525" t="s">
        <v>62</v>
      </c>
      <c r="C12" s="507" t="s">
        <v>194</v>
      </c>
      <c r="D12" s="508"/>
      <c r="E12" s="492">
        <v>10</v>
      </c>
      <c r="F12" s="492" t="s">
        <v>64</v>
      </c>
      <c r="G12" s="160" t="s">
        <v>65</v>
      </c>
      <c r="H12" s="49" t="s">
        <v>66</v>
      </c>
      <c r="I12" s="415" t="s">
        <v>195</v>
      </c>
      <c r="J12" s="61">
        <v>4</v>
      </c>
      <c r="K12" s="71" t="s">
        <v>64</v>
      </c>
      <c r="L12" s="416"/>
      <c r="M12" s="43" t="s">
        <v>71</v>
      </c>
      <c r="N12" s="55">
        <v>21</v>
      </c>
      <c r="O12" s="52">
        <v>15</v>
      </c>
      <c r="P12" s="59">
        <v>15</v>
      </c>
      <c r="Q12" s="417" t="s">
        <v>173</v>
      </c>
      <c r="R12" s="595"/>
      <c r="S12" s="596"/>
      <c r="T12" s="59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21</v>
      </c>
      <c r="W12" s="45"/>
      <c r="X12" s="103">
        <f t="shared" ref="X12:X23" si="2">IF(OR(M12="",Q12="Mut+ext"),0,IF(ISERROR(V12+W12)=TRUE,V12,V12+W12))</f>
        <v>21</v>
      </c>
      <c r="Y12" s="105">
        <f>IF(OR(M12="",Q12="Mut+ext"),0,IF(ISERROR(W12+V12*VLOOKUP(M12,Paramétrage!$C$6:$E$29,3,0))=TRUE,X12,W12+V12*VLOOKUP(M12,Paramétrage!$C$6:$E$29,3,0)))</f>
        <v>21</v>
      </c>
      <c r="Z12" s="550"/>
      <c r="AA12" s="516"/>
      <c r="AB12" s="551"/>
      <c r="AC12" s="72"/>
      <c r="AD12" s="46"/>
      <c r="AE12" s="73">
        <f t="shared" ref="AE12:AE23" si="3">IF(G12="",0,IF(K12="",0,IF(SUMIF($G$12:$G$23,G12,$O$12:$O$23)=0,0,IF(OR(L12="",K12="obligatoire"),AF12/SUMIF($G$12:$G$23,G12,$O$12:$O$23),AF12/(SUMIF($G$12:$G$23,G12,$O$12:$O$23)/L12)))))</f>
        <v>21</v>
      </c>
      <c r="AF12" s="17">
        <f t="shared" ref="AF12:AF23" si="4">N12*O12</f>
        <v>315</v>
      </c>
    </row>
    <row r="13" spans="1:34">
      <c r="A13" s="561"/>
      <c r="B13" s="525"/>
      <c r="C13" s="509"/>
      <c r="D13" s="510"/>
      <c r="E13" s="492"/>
      <c r="F13" s="492"/>
      <c r="G13" s="160" t="s">
        <v>70</v>
      </c>
      <c r="H13" s="49" t="s">
        <v>66</v>
      </c>
      <c r="I13" s="415" t="s">
        <v>196</v>
      </c>
      <c r="J13" s="61">
        <v>4</v>
      </c>
      <c r="K13" s="71" t="s">
        <v>64</v>
      </c>
      <c r="L13" s="416"/>
      <c r="M13" s="43" t="s">
        <v>71</v>
      </c>
      <c r="N13" s="55">
        <v>21</v>
      </c>
      <c r="O13" s="52">
        <v>15</v>
      </c>
      <c r="P13" s="59">
        <v>50</v>
      </c>
      <c r="Q13" s="418" t="s">
        <v>69</v>
      </c>
      <c r="R13" s="595"/>
      <c r="S13" s="596"/>
      <c r="T13" s="597"/>
      <c r="U13" s="104">
        <f>IF(OR(P13="",M13=Paramétrage!$C$10,M13=Paramétrage!$C$13,M13=Paramétrage!$C$17,M13=Paramétrage!$C$20,M13=Paramétrage!$C$24,M13=Paramétrage!$C$27,AND(M13&lt;&gt;Paramétrage!$C$9,Q13="Mut+ext")),0,ROUNDUP(O13/P13,0))</f>
        <v>1</v>
      </c>
      <c r="V13" s="106">
        <f>IF(OR(M13="",Q13="Mut+ext"),0,IF(VLOOKUP(M13,Paramétrage!$C$6:$E$29,2,0)=0,0,IF(P13="","saisir capacité",N13*U13*VLOOKUP(M13,Paramétrage!$C$6:$E$29,2,0))))</f>
        <v>21</v>
      </c>
      <c r="W13" s="45"/>
      <c r="X13" s="103">
        <f t="shared" si="2"/>
        <v>21</v>
      </c>
      <c r="Y13" s="105">
        <f>IF(OR(M13="",Q13="Mut+ext"),0,IF(ISERROR(W13+V13*VLOOKUP(M13,Paramétrage!$C$6:$E$29,3,0))=TRUE,X13,W13+V13*VLOOKUP(M13,Paramétrage!$C$6:$E$29,3,0)))</f>
        <v>21</v>
      </c>
      <c r="Z13" s="550"/>
      <c r="AA13" s="516"/>
      <c r="AB13" s="551"/>
      <c r="AC13" s="163"/>
      <c r="AD13" s="46"/>
      <c r="AE13" s="73">
        <f t="shared" si="3"/>
        <v>21</v>
      </c>
      <c r="AF13" s="18">
        <f t="shared" si="4"/>
        <v>315</v>
      </c>
    </row>
    <row r="14" spans="1:34">
      <c r="A14" s="561"/>
      <c r="B14" s="525"/>
      <c r="C14" s="509"/>
      <c r="D14" s="510"/>
      <c r="E14" s="492"/>
      <c r="F14" s="492"/>
      <c r="G14" s="160" t="s">
        <v>72</v>
      </c>
      <c r="H14" s="49" t="s">
        <v>66</v>
      </c>
      <c r="I14" s="415" t="s">
        <v>197</v>
      </c>
      <c r="J14" s="61">
        <v>4</v>
      </c>
      <c r="K14" s="71" t="s">
        <v>64</v>
      </c>
      <c r="L14" s="416"/>
      <c r="M14" s="43" t="s">
        <v>71</v>
      </c>
      <c r="N14" s="55">
        <v>21</v>
      </c>
      <c r="O14" s="52">
        <v>15</v>
      </c>
      <c r="P14" s="59">
        <v>40</v>
      </c>
      <c r="Q14" s="418" t="s">
        <v>69</v>
      </c>
      <c r="R14" s="595"/>
      <c r="S14" s="596"/>
      <c r="T14" s="597"/>
      <c r="U14" s="104">
        <f>IF(OR(P14="",M14=Paramétrage!$C$10,M14=Paramétrage!$C$13,M14=Paramétrage!$C$17,M14=Paramétrage!$C$20,M14=Paramétrage!$C$24,M14=Paramétrage!$C$27,AND(M14&lt;&gt;Paramétrage!$C$9,Q14="Mut+ext")),0,ROUNDUP(O14/P14,0))</f>
        <v>1</v>
      </c>
      <c r="V14" s="106">
        <f>IF(OR(M14="",Q14="Mut+ext"),0,IF(VLOOKUP(M14,Paramétrage!$C$6:$E$29,2,0)=0,0,IF(P14="","saisir capacité",N14*U14*VLOOKUP(M14,Paramétrage!$C$6:$E$29,2,0))))</f>
        <v>21</v>
      </c>
      <c r="W14" s="45"/>
      <c r="X14" s="103">
        <f t="shared" si="2"/>
        <v>21</v>
      </c>
      <c r="Y14" s="105">
        <f>IF(OR(M14="",Q14="Mut+ext"),0,IF(ISERROR(W14+V14*VLOOKUP(M14,Paramétrage!$C$6:$E$29,3,0))=TRUE,X14,W14+V14*VLOOKUP(M14,Paramétrage!$C$6:$E$29,3,0)))</f>
        <v>21</v>
      </c>
      <c r="Z14" s="550"/>
      <c r="AA14" s="516"/>
      <c r="AB14" s="551"/>
      <c r="AC14" s="163"/>
      <c r="AD14" s="46"/>
      <c r="AE14" s="73">
        <f t="shared" si="3"/>
        <v>21</v>
      </c>
      <c r="AF14" s="18">
        <f t="shared" si="4"/>
        <v>315</v>
      </c>
    </row>
    <row r="15" spans="1:34">
      <c r="A15" s="561"/>
      <c r="B15" s="525"/>
      <c r="C15" s="509"/>
      <c r="D15" s="510"/>
      <c r="E15" s="492"/>
      <c r="F15" s="492"/>
      <c r="G15" s="160" t="s">
        <v>74</v>
      </c>
      <c r="H15" s="49" t="s">
        <v>66</v>
      </c>
      <c r="I15" s="419" t="s">
        <v>198</v>
      </c>
      <c r="J15" s="61">
        <v>4</v>
      </c>
      <c r="K15" s="71" t="s">
        <v>81</v>
      </c>
      <c r="L15" s="416"/>
      <c r="M15" s="43" t="s">
        <v>71</v>
      </c>
      <c r="N15" s="55">
        <v>21</v>
      </c>
      <c r="O15" s="52">
        <v>15</v>
      </c>
      <c r="P15" s="59">
        <v>15</v>
      </c>
      <c r="Q15" s="418" t="s">
        <v>76</v>
      </c>
      <c r="R15" s="595"/>
      <c r="S15" s="596"/>
      <c r="T15" s="597"/>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2"/>
        <v>0</v>
      </c>
      <c r="Y15" s="105">
        <f>IF(OR(M15="",Q15="Mut+ext"),0,IF(ISERROR(W15+V15*VLOOKUP(M15,Paramétrage!$C$6:$E$29,3,0))=TRUE,X15,W15+V15*VLOOKUP(M15,Paramétrage!$C$6:$E$29,3,0)))</f>
        <v>0</v>
      </c>
      <c r="Z15" s="550"/>
      <c r="AA15" s="516"/>
      <c r="AB15" s="551"/>
      <c r="AC15" s="62"/>
      <c r="AD15" s="46"/>
      <c r="AE15" s="73">
        <f t="shared" si="3"/>
        <v>21</v>
      </c>
      <c r="AF15" s="18">
        <f t="shared" si="4"/>
        <v>315</v>
      </c>
    </row>
    <row r="16" spans="1:34" hidden="1">
      <c r="A16" s="561"/>
      <c r="B16" s="525"/>
      <c r="C16" s="509"/>
      <c r="D16" s="510"/>
      <c r="E16" s="492"/>
      <c r="F16" s="492"/>
      <c r="G16" s="160"/>
      <c r="H16" s="49"/>
      <c r="I16" s="420"/>
      <c r="J16" s="61"/>
      <c r="K16" s="71"/>
      <c r="L16" s="416"/>
      <c r="M16" s="43"/>
      <c r="N16" s="55"/>
      <c r="O16" s="52"/>
      <c r="P16" s="59"/>
      <c r="Q16" s="418"/>
      <c r="R16" s="595"/>
      <c r="S16" s="596"/>
      <c r="T16" s="59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c r="AA16" s="516"/>
      <c r="AB16" s="551"/>
      <c r="AC16" s="163"/>
      <c r="AD16" s="46"/>
      <c r="AE16" s="73">
        <f t="shared" si="3"/>
        <v>0</v>
      </c>
      <c r="AF16" s="18">
        <f t="shared" si="4"/>
        <v>0</v>
      </c>
    </row>
    <row r="17" spans="1:32" hidden="1">
      <c r="A17" s="561"/>
      <c r="B17" s="525"/>
      <c r="C17" s="509"/>
      <c r="D17" s="510"/>
      <c r="E17" s="492"/>
      <c r="F17" s="492"/>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hidden="1">
      <c r="A18" s="561"/>
      <c r="B18" s="525"/>
      <c r="C18" s="509"/>
      <c r="D18" s="510"/>
      <c r="E18" s="492"/>
      <c r="F18" s="492"/>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hidden="1">
      <c r="A19" s="561"/>
      <c r="B19" s="525"/>
      <c r="C19" s="509"/>
      <c r="D19" s="510"/>
      <c r="E19" s="492"/>
      <c r="F19" s="492"/>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hidden="1">
      <c r="A20" s="561"/>
      <c r="B20" s="525"/>
      <c r="C20" s="509"/>
      <c r="D20" s="510"/>
      <c r="E20" s="492"/>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hidden="1">
      <c r="A21" s="561"/>
      <c r="B21" s="525"/>
      <c r="C21" s="509"/>
      <c r="D21" s="510"/>
      <c r="E21" s="492"/>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hidden="1">
      <c r="A22" s="561"/>
      <c r="B22" s="525"/>
      <c r="C22" s="509"/>
      <c r="D22" s="510"/>
      <c r="E22" s="492"/>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11"/>
      <c r="D23" s="512"/>
      <c r="E23" s="493"/>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84</v>
      </c>
      <c r="O24" s="79"/>
      <c r="P24" s="79"/>
      <c r="Q24" s="82"/>
      <c r="R24" s="80"/>
      <c r="S24" s="80"/>
      <c r="T24" s="81"/>
      <c r="U24" s="127"/>
      <c r="V24" s="83">
        <f>SUM(V12:V23)</f>
        <v>63</v>
      </c>
      <c r="W24" s="84">
        <f>SUM(W12:W23)</f>
        <v>0</v>
      </c>
      <c r="X24" s="85">
        <f>SUM(X12:X23)</f>
        <v>63</v>
      </c>
      <c r="Y24" s="86">
        <f>SUM(Y12:Y23)</f>
        <v>63</v>
      </c>
      <c r="Z24" s="128"/>
      <c r="AA24" s="129"/>
      <c r="AB24" s="130"/>
      <c r="AC24" s="131"/>
      <c r="AD24" s="132"/>
      <c r="AE24" s="133">
        <f>SUM(AE12:AE23)</f>
        <v>84</v>
      </c>
      <c r="AF24" s="134">
        <f>SUM(AF12:AF23)</f>
        <v>1260</v>
      </c>
    </row>
    <row r="25" spans="1:32" ht="15.6" customHeight="1">
      <c r="A25" s="561"/>
      <c r="B25" s="525" t="s">
        <v>77</v>
      </c>
      <c r="C25" s="507" t="s">
        <v>199</v>
      </c>
      <c r="D25" s="508"/>
      <c r="E25" s="492">
        <v>10</v>
      </c>
      <c r="F25" s="492" t="s">
        <v>64</v>
      </c>
      <c r="G25" s="160" t="s">
        <v>79</v>
      </c>
      <c r="H25" s="239" t="s">
        <v>66</v>
      </c>
      <c r="I25" s="421" t="s">
        <v>200</v>
      </c>
      <c r="J25" s="422">
        <v>4</v>
      </c>
      <c r="K25" s="71" t="s">
        <v>64</v>
      </c>
      <c r="L25" s="416"/>
      <c r="M25" s="43" t="s">
        <v>71</v>
      </c>
      <c r="N25" s="55">
        <v>12</v>
      </c>
      <c r="O25" s="52">
        <v>15</v>
      </c>
      <c r="P25" s="59">
        <v>15</v>
      </c>
      <c r="Q25" s="417" t="s">
        <v>69</v>
      </c>
      <c r="R25" s="515"/>
      <c r="S25" s="516"/>
      <c r="T25" s="517"/>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12</v>
      </c>
      <c r="W25" s="45"/>
      <c r="X25" s="103">
        <f t="shared" ref="X25:X36" si="5">IF(OR(M25="",Q25="Mut+ext"),0,IF(ISERROR(V25+W25)=TRUE,V25,V25+W25))</f>
        <v>12</v>
      </c>
      <c r="Y25" s="105">
        <f>IF(OR(M25="",Q25="Mut+ext"),0,IF(ISERROR(W25+V25*VLOOKUP(M25,Paramétrage!$C$6:$E$29,3,0))=TRUE,X25,W25+V25*VLOOKUP(M25,Paramétrage!$C$6:$E$29,3,0)))</f>
        <v>12</v>
      </c>
      <c r="Z25" s="550"/>
      <c r="AA25" s="516"/>
      <c r="AB25" s="551"/>
      <c r="AC25" s="72"/>
      <c r="AD25" s="46"/>
      <c r="AE25" s="73">
        <f t="shared" ref="AE25:AE36" si="6">IF(G25="",0,IF(K25="",0,IF(SUMIF($G$25:$G$36,G25,$O$25:$O$36)=0,0,IF(OR(L25="",K25="obligatoire"),AF25/SUMIF($G$25:$G$36,G25,$O$25:$O$36),AF25/(SUMIF($G$25:$G$36,G25,$O$25:$O$36)/L25)))))</f>
        <v>12</v>
      </c>
      <c r="AF25" s="17">
        <f t="shared" ref="AF25:AF36" si="7">N25*O25</f>
        <v>180</v>
      </c>
    </row>
    <row r="26" spans="1:32">
      <c r="A26" s="561"/>
      <c r="B26" s="525"/>
      <c r="C26" s="509"/>
      <c r="D26" s="510"/>
      <c r="E26" s="492"/>
      <c r="F26" s="492"/>
      <c r="G26" s="160" t="s">
        <v>83</v>
      </c>
      <c r="H26" s="239" t="s">
        <v>66</v>
      </c>
      <c r="I26" s="423" t="s">
        <v>201</v>
      </c>
      <c r="J26" s="422" t="s">
        <v>202</v>
      </c>
      <c r="K26" s="71" t="s">
        <v>64</v>
      </c>
      <c r="L26" s="416"/>
      <c r="M26" s="43" t="s">
        <v>71</v>
      </c>
      <c r="N26" s="55">
        <v>10</v>
      </c>
      <c r="O26" s="52">
        <v>15</v>
      </c>
      <c r="P26" s="59">
        <v>15</v>
      </c>
      <c r="Q26" s="418" t="s">
        <v>173</v>
      </c>
      <c r="R26" s="515"/>
      <c r="S26" s="516"/>
      <c r="T26" s="517"/>
      <c r="U26" s="104">
        <f>IF(OR(P26="",M26=Paramétrage!$C$10,M26=Paramétrage!$C$13,M26=Paramétrage!$C$17,M26=Paramétrage!$C$20,M26=Paramétrage!$C$24,M26=Paramétrage!$C$27,AND(M26&lt;&gt;Paramétrage!$C$9,Q26="Mut+ext")),0,ROUNDUP(O26/P26,0))</f>
        <v>1</v>
      </c>
      <c r="V26" s="106">
        <f>IF(OR(M26="",Q26="Mut+ext"),0,IF(VLOOKUP(M26,Paramétrage!$C$6:$E$29,2,0)=0,0,IF(P26="","saisir capacité",N26*U26*VLOOKUP(M26,Paramétrage!$C$6:$E$29,2,0))))</f>
        <v>10</v>
      </c>
      <c r="W26" s="45"/>
      <c r="X26" s="103">
        <f t="shared" si="5"/>
        <v>10</v>
      </c>
      <c r="Y26" s="105">
        <f>IF(OR(M26="",Q26="Mut+ext"),0,IF(ISERROR(W26+V26*VLOOKUP(M26,Paramétrage!$C$6:$E$29,3,0))=TRUE,X26,W26+V26*VLOOKUP(M26,Paramétrage!$C$6:$E$29,3,0)))</f>
        <v>10</v>
      </c>
      <c r="Z26" s="550"/>
      <c r="AA26" s="516"/>
      <c r="AB26" s="551"/>
      <c r="AC26" s="163"/>
      <c r="AD26" s="46"/>
      <c r="AE26" s="73">
        <f t="shared" si="6"/>
        <v>10</v>
      </c>
      <c r="AF26" s="18">
        <f t="shared" si="7"/>
        <v>150</v>
      </c>
    </row>
    <row r="27" spans="1:32">
      <c r="A27" s="561"/>
      <c r="B27" s="525"/>
      <c r="C27" s="509"/>
      <c r="D27" s="510"/>
      <c r="E27" s="492"/>
      <c r="F27" s="492"/>
      <c r="G27" s="160" t="s">
        <v>203</v>
      </c>
      <c r="H27" s="239" t="s">
        <v>66</v>
      </c>
      <c r="I27" s="424" t="s">
        <v>204</v>
      </c>
      <c r="J27" s="422" t="s">
        <v>202</v>
      </c>
      <c r="K27" s="71" t="s">
        <v>64</v>
      </c>
      <c r="L27" s="416"/>
      <c r="M27" s="43" t="s">
        <v>71</v>
      </c>
      <c r="N27" s="55">
        <v>8</v>
      </c>
      <c r="O27" s="52">
        <v>15</v>
      </c>
      <c r="P27" s="59">
        <v>15</v>
      </c>
      <c r="Q27" s="418" t="s">
        <v>173</v>
      </c>
      <c r="R27" s="515"/>
      <c r="S27" s="516"/>
      <c r="T27" s="517"/>
      <c r="U27" s="104">
        <f>IF(OR(P27="",M27=Paramétrage!$C$10,M27=Paramétrage!$C$13,M27=Paramétrage!$C$17,M27=Paramétrage!$C$20,M27=Paramétrage!$C$24,M27=Paramétrage!$C$27,AND(M27&lt;&gt;Paramétrage!$C$9,Q27="Mut+ext")),0,ROUNDUP(O27/P27,0))</f>
        <v>1</v>
      </c>
      <c r="V27" s="106">
        <f>IF(OR(M27="",Q27="Mut+ext"),0,IF(VLOOKUP(M27,Paramétrage!$C$6:$E$29,2,0)=0,0,IF(P27="","saisir capacité",N27*U27*VLOOKUP(M27,Paramétrage!$C$6:$E$29,2,0))))</f>
        <v>8</v>
      </c>
      <c r="W27" s="45"/>
      <c r="X27" s="103">
        <f t="shared" si="5"/>
        <v>8</v>
      </c>
      <c r="Y27" s="105">
        <f>IF(OR(M27="",Q27="Mut+ext"),0,IF(ISERROR(W27+V27*VLOOKUP(M27,Paramétrage!$C$6:$E$29,3,0))=TRUE,X27,W27+V27*VLOOKUP(M27,Paramétrage!$C$6:$E$29,3,0)))</f>
        <v>8</v>
      </c>
      <c r="Z27" s="550"/>
      <c r="AA27" s="516"/>
      <c r="AB27" s="551"/>
      <c r="AC27" s="163"/>
      <c r="AD27" s="46"/>
      <c r="AE27" s="73">
        <f t="shared" si="6"/>
        <v>8</v>
      </c>
      <c r="AF27" s="18">
        <f t="shared" si="7"/>
        <v>120</v>
      </c>
    </row>
    <row r="28" spans="1:32">
      <c r="A28" s="561"/>
      <c r="B28" s="525"/>
      <c r="C28" s="509"/>
      <c r="D28" s="510"/>
      <c r="E28" s="492"/>
      <c r="F28" s="492"/>
      <c r="G28" s="160" t="s">
        <v>205</v>
      </c>
      <c r="H28" s="239" t="s">
        <v>66</v>
      </c>
      <c r="I28" s="424" t="s">
        <v>206</v>
      </c>
      <c r="J28" s="422" t="s">
        <v>202</v>
      </c>
      <c r="K28" s="71" t="s">
        <v>64</v>
      </c>
      <c r="L28" s="416"/>
      <c r="M28" s="43" t="s">
        <v>71</v>
      </c>
      <c r="N28" s="55">
        <v>8</v>
      </c>
      <c r="O28" s="52">
        <v>15</v>
      </c>
      <c r="P28" s="59">
        <v>15</v>
      </c>
      <c r="Q28" s="418" t="s">
        <v>173</v>
      </c>
      <c r="R28" s="515"/>
      <c r="S28" s="516"/>
      <c r="T28" s="517"/>
      <c r="U28" s="104">
        <f>IF(OR(P28="",M28=Paramétrage!$C$10,M28=Paramétrage!$C$13,M28=Paramétrage!$C$17,M28=Paramétrage!$C$20,M28=Paramétrage!$C$24,M28=Paramétrage!$C$27,AND(M28&lt;&gt;Paramétrage!$C$9,Q28="Mut+ext")),0,ROUNDUP(O28/P28,0))</f>
        <v>1</v>
      </c>
      <c r="V28" s="106">
        <f>IF(OR(M28="",Q28="Mut+ext"),0,IF(VLOOKUP(M28,Paramétrage!$C$6:$E$29,2,0)=0,0,IF(P28="","saisir capacité",N28*U28*VLOOKUP(M28,Paramétrage!$C$6:$E$29,2,0))))</f>
        <v>8</v>
      </c>
      <c r="W28" s="45"/>
      <c r="X28" s="103">
        <f t="shared" si="5"/>
        <v>8</v>
      </c>
      <c r="Y28" s="105">
        <f>IF(OR(M28="",Q28="Mut+ext"),0,IF(ISERROR(W28+V28*VLOOKUP(M28,Paramétrage!$C$6:$E$29,3,0))=TRUE,X28,W28+V28*VLOOKUP(M28,Paramétrage!$C$6:$E$29,3,0)))</f>
        <v>8</v>
      </c>
      <c r="Z28" s="550"/>
      <c r="AA28" s="516"/>
      <c r="AB28" s="551"/>
      <c r="AC28" s="62"/>
      <c r="AD28" s="46"/>
      <c r="AE28" s="73">
        <f t="shared" si="6"/>
        <v>8</v>
      </c>
      <c r="AF28" s="18">
        <f t="shared" si="7"/>
        <v>120</v>
      </c>
    </row>
    <row r="29" spans="1:32">
      <c r="A29" s="561"/>
      <c r="B29" s="525"/>
      <c r="C29" s="509"/>
      <c r="D29" s="510"/>
      <c r="E29" s="492"/>
      <c r="F29" s="492"/>
      <c r="G29" s="160" t="s">
        <v>207</v>
      </c>
      <c r="H29" s="239" t="s">
        <v>66</v>
      </c>
      <c r="I29" s="424" t="s">
        <v>208</v>
      </c>
      <c r="J29" s="422" t="s">
        <v>202</v>
      </c>
      <c r="K29" s="71" t="s">
        <v>64</v>
      </c>
      <c r="L29" s="416"/>
      <c r="M29" s="43" t="s">
        <v>71</v>
      </c>
      <c r="N29" s="425">
        <v>12</v>
      </c>
      <c r="O29" s="52">
        <v>15</v>
      </c>
      <c r="P29" s="59">
        <v>15</v>
      </c>
      <c r="Q29" s="418" t="s">
        <v>173</v>
      </c>
      <c r="R29" s="515"/>
      <c r="S29" s="516"/>
      <c r="T29" s="517"/>
      <c r="U29" s="104">
        <f>IF(OR(P29="",M29=Paramétrage!$C$10,M29=Paramétrage!$C$13,M29=Paramétrage!$C$17,M29=Paramétrage!$C$20,M29=Paramétrage!$C$24,M29=Paramétrage!$C$27,AND(M29&lt;&gt;Paramétrage!$C$9,Q29="Mut+ext")),0,ROUNDUP(O29/P29,0))</f>
        <v>1</v>
      </c>
      <c r="V29" s="106">
        <f>IF(OR(M29="",Q29="Mut+ext"),0,IF(VLOOKUP(M29,Paramétrage!$C$6:$E$29,2,0)=0,0,IF(P29="","saisir capacité",N29*U29*VLOOKUP(M29,Paramétrage!$C$6:$E$29,2,0))))</f>
        <v>12</v>
      </c>
      <c r="W29" s="45"/>
      <c r="X29" s="103">
        <f t="shared" si="5"/>
        <v>12</v>
      </c>
      <c r="Y29" s="105">
        <f>IF(OR(M29="",Q29="Mut+ext"),0,IF(ISERROR(W29+V29*VLOOKUP(M29,Paramétrage!$C$6:$E$29,3,0))=TRUE,X29,W29+V29*VLOOKUP(M29,Paramétrage!$C$6:$E$29,3,0)))</f>
        <v>12</v>
      </c>
      <c r="Z29" s="550"/>
      <c r="AA29" s="516"/>
      <c r="AB29" s="551"/>
      <c r="AC29" s="163"/>
      <c r="AD29" s="46"/>
      <c r="AE29" s="73">
        <f t="shared" si="6"/>
        <v>12</v>
      </c>
      <c r="AF29" s="18">
        <f t="shared" si="7"/>
        <v>180</v>
      </c>
    </row>
    <row r="30" spans="1:32">
      <c r="A30" s="561"/>
      <c r="B30" s="525"/>
      <c r="C30" s="509"/>
      <c r="D30" s="510"/>
      <c r="E30" s="492"/>
      <c r="F30" s="492"/>
      <c r="G30" s="241" t="s">
        <v>209</v>
      </c>
      <c r="H30" s="366" t="s">
        <v>66</v>
      </c>
      <c r="I30" s="426" t="s">
        <v>210</v>
      </c>
      <c r="J30" s="233">
        <v>4</v>
      </c>
      <c r="K30" s="427" t="s">
        <v>64</v>
      </c>
      <c r="L30" s="428" t="s">
        <v>137</v>
      </c>
      <c r="M30" s="233" t="s">
        <v>71</v>
      </c>
      <c r="N30" s="229">
        <v>0</v>
      </c>
      <c r="O30" s="223">
        <v>15</v>
      </c>
      <c r="P30" s="234">
        <v>15</v>
      </c>
      <c r="Q30" s="429" t="s">
        <v>173</v>
      </c>
      <c r="R30" s="515"/>
      <c r="S30" s="516"/>
      <c r="T30" s="517"/>
      <c r="U30" s="104">
        <f>IF(OR(P30="",M30=Paramétrage!$C$10,M30=Paramétrage!$C$13,M30=Paramétrage!$C$17,M30=Paramétrage!$C$20,M30=Paramétrage!$C$24,M30=Paramétrage!$C$27,AND(M30&lt;&gt;Paramétrage!$C$9,Q30="Mut+ext")),0,ROUNDUP(O30/P30,0))</f>
        <v>1</v>
      </c>
      <c r="V30" s="106">
        <f>IF(OR(M30="",Q30="Mut+ext"),0,IF(VLOOKUP(M30,Paramétrage!$C$6:$E$29,2,0)=0,0,IF(P30="","saisir capacité",N30*U30*VLOOKUP(M30,Paramétrage!$C$6:$E$29,2,0))))</f>
        <v>0</v>
      </c>
      <c r="W30" s="45">
        <v>8</v>
      </c>
      <c r="X30" s="103">
        <f t="shared" si="5"/>
        <v>8</v>
      </c>
      <c r="Y30" s="105">
        <f>IF(OR(M30="",Q30="Mut+ext"),0,IF(ISERROR(W30+V30*VLOOKUP(M30,Paramétrage!$C$6:$E$29,3,0))=TRUE,X30,W30+V30*VLOOKUP(M30,Paramétrage!$C$6:$E$29,3,0)))</f>
        <v>8</v>
      </c>
      <c r="Z30" s="550"/>
      <c r="AA30" s="516"/>
      <c r="AB30" s="551"/>
      <c r="AC30" s="163"/>
      <c r="AD30" s="46"/>
      <c r="AE30" s="73">
        <f t="shared" si="6"/>
        <v>0</v>
      </c>
      <c r="AF30" s="18">
        <f t="shared" si="7"/>
        <v>0</v>
      </c>
    </row>
    <row r="31" spans="1:32">
      <c r="A31" s="561"/>
      <c r="B31" s="525"/>
      <c r="C31" s="509"/>
      <c r="D31" s="510"/>
      <c r="E31" s="492"/>
      <c r="F31" s="492"/>
      <c r="G31" s="218"/>
      <c r="H31" s="49"/>
      <c r="I31" s="219"/>
      <c r="J31" s="233"/>
      <c r="K31" s="235"/>
      <c r="L31" s="228"/>
      <c r="M31" s="221"/>
      <c r="N31" s="222"/>
      <c r="O31" s="230"/>
      <c r="P31" s="234"/>
      <c r="Q31" s="44"/>
      <c r="R31" s="515"/>
      <c r="S31" s="516"/>
      <c r="T31" s="517"/>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0</v>
      </c>
      <c r="AF31" s="18">
        <f t="shared" si="7"/>
        <v>0</v>
      </c>
    </row>
    <row r="32" spans="1:32">
      <c r="A32" s="561"/>
      <c r="B32" s="525"/>
      <c r="C32" s="509"/>
      <c r="D32" s="510"/>
      <c r="E32" s="492"/>
      <c r="F32" s="492"/>
      <c r="G32" s="218"/>
      <c r="H32" s="49"/>
      <c r="I32" s="219"/>
      <c r="J32" s="233"/>
      <c r="K32" s="235"/>
      <c r="L32" s="228"/>
      <c r="M32" s="221"/>
      <c r="N32" s="222"/>
      <c r="O32" s="230"/>
      <c r="P32" s="234"/>
      <c r="Q32" s="44"/>
      <c r="R32" s="515"/>
      <c r="S32" s="516"/>
      <c r="T32" s="517"/>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0</v>
      </c>
      <c r="AF32" s="18">
        <f t="shared" si="7"/>
        <v>0</v>
      </c>
    </row>
    <row r="33" spans="1:32">
      <c r="A33" s="561"/>
      <c r="B33" s="525"/>
      <c r="C33" s="509"/>
      <c r="D33" s="510"/>
      <c r="E33" s="492"/>
      <c r="F33" s="492"/>
      <c r="G33" s="212"/>
      <c r="H33" s="49"/>
      <c r="I33" s="219"/>
      <c r="J33" s="233"/>
      <c r="K33" s="235"/>
      <c r="L33" s="228"/>
      <c r="M33" s="221"/>
      <c r="N33" s="222"/>
      <c r="O33" s="230"/>
      <c r="P33" s="234"/>
      <c r="Q33" s="44"/>
      <c r="R33" s="515"/>
      <c r="S33" s="516"/>
      <c r="T33" s="517"/>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0</v>
      </c>
      <c r="AF33" s="18">
        <f t="shared" si="7"/>
        <v>0</v>
      </c>
    </row>
    <row r="34" spans="1:32">
      <c r="A34" s="561"/>
      <c r="B34" s="525"/>
      <c r="C34" s="509"/>
      <c r="D34" s="510"/>
      <c r="E34" s="492"/>
      <c r="F34" s="492"/>
      <c r="G34" s="212"/>
      <c r="H34" s="49"/>
      <c r="I34" s="219"/>
      <c r="J34" s="233"/>
      <c r="K34" s="235"/>
      <c r="L34" s="228"/>
      <c r="M34" s="221"/>
      <c r="N34" s="222"/>
      <c r="O34" s="230"/>
      <c r="P34" s="234"/>
      <c r="Q34" s="44"/>
      <c r="R34" s="515"/>
      <c r="S34" s="516"/>
      <c r="T34" s="517"/>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0</v>
      </c>
      <c r="AF34" s="18">
        <f t="shared" si="7"/>
        <v>0</v>
      </c>
    </row>
    <row r="35" spans="1:32">
      <c r="A35" s="561"/>
      <c r="B35" s="525"/>
      <c r="C35" s="509"/>
      <c r="D35" s="510"/>
      <c r="E35" s="492"/>
      <c r="F35" s="492"/>
      <c r="G35" s="218"/>
      <c r="H35" s="49"/>
      <c r="I35" s="219"/>
      <c r="J35" s="233"/>
      <c r="K35" s="235"/>
      <c r="L35" s="228"/>
      <c r="M35" s="221"/>
      <c r="N35" s="222"/>
      <c r="O35" s="230"/>
      <c r="P35" s="234"/>
      <c r="Q35" s="44"/>
      <c r="R35" s="515"/>
      <c r="S35" s="516"/>
      <c r="T35" s="517"/>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11"/>
      <c r="D36" s="512"/>
      <c r="E36" s="493"/>
      <c r="F36" s="493"/>
      <c r="G36" s="218"/>
      <c r="H36" s="49"/>
      <c r="I36" s="219"/>
      <c r="J36" s="233"/>
      <c r="K36" s="235"/>
      <c r="L36" s="228"/>
      <c r="M36" s="221"/>
      <c r="N36" s="222"/>
      <c r="O36" s="230"/>
      <c r="P36" s="234"/>
      <c r="Q36" s="44"/>
      <c r="R36" s="515"/>
      <c r="S36" s="516"/>
      <c r="T36" s="517"/>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50</v>
      </c>
      <c r="O37" s="79"/>
      <c r="P37" s="79"/>
      <c r="Q37" s="82"/>
      <c r="R37" s="80"/>
      <c r="S37" s="80"/>
      <c r="T37" s="81"/>
      <c r="U37" s="127"/>
      <c r="V37" s="83">
        <f>SUM(V25:V36)</f>
        <v>50</v>
      </c>
      <c r="W37" s="84">
        <f>SUM(W25:W36)</f>
        <v>8</v>
      </c>
      <c r="X37" s="85">
        <f>SUM(X25:X36)</f>
        <v>58</v>
      </c>
      <c r="Y37" s="86">
        <f>SUM(Y25:Y36)</f>
        <v>58</v>
      </c>
      <c r="Z37" s="128"/>
      <c r="AA37" s="129"/>
      <c r="AB37" s="130"/>
      <c r="AC37" s="131"/>
      <c r="AD37" s="132"/>
      <c r="AE37" s="133">
        <f>SUM(AE25:AE36)</f>
        <v>50</v>
      </c>
      <c r="AF37" s="134">
        <f>SUM(AF25:AF36)</f>
        <v>750</v>
      </c>
    </row>
    <row r="38" spans="1:32" ht="15.6" customHeight="1">
      <c r="A38" s="561"/>
      <c r="B38" s="525" t="s">
        <v>94</v>
      </c>
      <c r="C38" s="507" t="s">
        <v>211</v>
      </c>
      <c r="D38" s="508"/>
      <c r="E38" s="492">
        <v>10</v>
      </c>
      <c r="F38" s="492" t="s">
        <v>64</v>
      </c>
      <c r="G38" s="430" t="s">
        <v>212</v>
      </c>
      <c r="H38" s="239" t="s">
        <v>66</v>
      </c>
      <c r="I38" s="431" t="s">
        <v>213</v>
      </c>
      <c r="J38" s="432" t="s">
        <v>202</v>
      </c>
      <c r="K38" s="71" t="s">
        <v>64</v>
      </c>
      <c r="L38" s="433" t="s">
        <v>137</v>
      </c>
      <c r="M38" s="432" t="s">
        <v>71</v>
      </c>
      <c r="N38" s="434">
        <v>8</v>
      </c>
      <c r="O38" s="270">
        <v>15</v>
      </c>
      <c r="P38" s="435">
        <v>15</v>
      </c>
      <c r="Q38" s="417" t="s">
        <v>173</v>
      </c>
      <c r="R38" s="515"/>
      <c r="S38" s="516"/>
      <c r="T38" s="517"/>
      <c r="U38" s="104">
        <f>IF(OR(P38="",M38=Paramétrage!$C$10,M38=Paramétrage!$C$13,M38=Paramétrage!$C$17,M38=Paramétrage!$C$20,M38=Paramétrage!$C$24,M38=Paramétrage!$C$27,AND(M38&lt;&gt;Paramétrage!$C$9,Q38="Mut+ext")),0,ROUNDUP(O38/P38,0))</f>
        <v>1</v>
      </c>
      <c r="V38" s="106">
        <f>IF(OR(M38="",Q38="Mut+ext"),0,IF(VLOOKUP(M38,Paramétrage!$C$6:$E$29,2,0)=0,0,IF(P38="","saisir capacité",N38*U38*VLOOKUP(M38,Paramétrage!$C$6:$E$29,2,0))))</f>
        <v>8</v>
      </c>
      <c r="W38" s="45"/>
      <c r="X38" s="103">
        <f t="shared" ref="X38:X49" si="8">IF(OR(M38="",Q38="Mut+ext"),0,IF(ISERROR(V38+W38)=TRUE,V38,V38+W38))</f>
        <v>8</v>
      </c>
      <c r="Y38" s="105">
        <f>IF(OR(M38="",Q38="Mut+ext"),0,IF(ISERROR(W38+V38*VLOOKUP(M38,Paramétrage!$C$6:$E$29,3,0))=TRUE,X38,W38+V38*VLOOKUP(M38,Paramétrage!$C$6:$E$29,3,0)))</f>
        <v>8</v>
      </c>
      <c r="Z38" s="550"/>
      <c r="AA38" s="516"/>
      <c r="AB38" s="551"/>
      <c r="AC38" s="72"/>
      <c r="AD38" s="46"/>
      <c r="AE38" s="73">
        <f>IF(G38="",0,IF(K38="",0,IF(SUMIF(G38:G49,G38,O38:O49)=0,0,IF(OR(L38="",K38="obligatoire"),AF38/SUMIF(G38:G49,G38,O38:O49),AF38/(SUMIF(G38:G49,G38,O38:O49)/L38)))))</f>
        <v>8</v>
      </c>
      <c r="AF38" s="17">
        <f>N38*O38</f>
        <v>120</v>
      </c>
    </row>
    <row r="39" spans="1:32">
      <c r="A39" s="561"/>
      <c r="B39" s="525"/>
      <c r="C39" s="509"/>
      <c r="D39" s="510"/>
      <c r="E39" s="492"/>
      <c r="F39" s="492"/>
      <c r="G39" s="430" t="s">
        <v>214</v>
      </c>
      <c r="H39" s="239" t="s">
        <v>66</v>
      </c>
      <c r="I39" s="436" t="s">
        <v>215</v>
      </c>
      <c r="J39" s="273" t="s">
        <v>202</v>
      </c>
      <c r="K39" s="71" t="s">
        <v>64</v>
      </c>
      <c r="L39" s="272" t="s">
        <v>137</v>
      </c>
      <c r="M39" s="273" t="s">
        <v>71</v>
      </c>
      <c r="N39" s="274">
        <v>10</v>
      </c>
      <c r="O39" s="276">
        <v>15</v>
      </c>
      <c r="P39" s="275">
        <v>15</v>
      </c>
      <c r="Q39" s="418" t="s">
        <v>173</v>
      </c>
      <c r="R39" s="515"/>
      <c r="S39" s="516"/>
      <c r="T39" s="517"/>
      <c r="U39" s="104">
        <f>IF(OR(P39="",M39=Paramétrage!$C$10,M39=Paramétrage!$C$13,M39=Paramétrage!$C$17,M39=Paramétrage!$C$20,M39=Paramétrage!$C$24,M39=Paramétrage!$C$27,AND(M39&lt;&gt;Paramétrage!$C$9,Q39="Mut+ext")),0,ROUNDUP(O39/P39,0))</f>
        <v>1</v>
      </c>
      <c r="V39" s="106">
        <f>IF(OR(M39="",Q39="Mut+ext"),0,IF(VLOOKUP(M39,Paramétrage!$C$6:$E$29,2,0)=0,0,IF(P39="","saisir capacité",N39*U39*VLOOKUP(M39,Paramétrage!$C$6:$E$29,2,0))))</f>
        <v>10</v>
      </c>
      <c r="W39" s="45"/>
      <c r="X39" s="103">
        <f t="shared" si="8"/>
        <v>10</v>
      </c>
      <c r="Y39" s="105">
        <f>IF(OR(M39="",Q39="Mut+ext"),0,IF(ISERROR(W39+V39*VLOOKUP(M39,Paramétrage!$C$6:$E$29,3,0))=TRUE,X39,W39+V39*VLOOKUP(M39,Paramétrage!$C$6:$E$29,3,0)))</f>
        <v>10</v>
      </c>
      <c r="Z39" s="550"/>
      <c r="AA39" s="516"/>
      <c r="AB39" s="551"/>
      <c r="AC39" s="163"/>
      <c r="AD39" s="46"/>
      <c r="AE39" s="73">
        <f>IF(G39="",0,IF(K39="",0,IF(SUMIF(G38:G49,G39,O38:O49)=0,0,IF(OR(L39="",K39="obligatoire"),AF39/SUMIF(G38:G49,G39,O38:O49),AF39/(SUMIF(G38:G49,G39,O38:O49)/L39)))))</f>
        <v>10</v>
      </c>
      <c r="AF39" s="17">
        <f t="shared" ref="AF39:AF49" si="9">N39*O39</f>
        <v>150</v>
      </c>
    </row>
    <row r="40" spans="1:32">
      <c r="A40" s="561"/>
      <c r="B40" s="525"/>
      <c r="C40" s="509"/>
      <c r="D40" s="510"/>
      <c r="E40" s="492"/>
      <c r="F40" s="492"/>
      <c r="G40" s="430" t="s">
        <v>216</v>
      </c>
      <c r="H40" s="239" t="s">
        <v>66</v>
      </c>
      <c r="I40" s="436" t="s">
        <v>217</v>
      </c>
      <c r="J40" s="273" t="s">
        <v>202</v>
      </c>
      <c r="K40" s="71" t="s">
        <v>64</v>
      </c>
      <c r="L40" s="272" t="s">
        <v>137</v>
      </c>
      <c r="M40" s="273" t="s">
        <v>71</v>
      </c>
      <c r="N40" s="274">
        <v>12</v>
      </c>
      <c r="O40" s="276">
        <v>15</v>
      </c>
      <c r="P40" s="275">
        <v>15</v>
      </c>
      <c r="Q40" s="418" t="s">
        <v>173</v>
      </c>
      <c r="R40" s="515"/>
      <c r="S40" s="516"/>
      <c r="T40" s="517"/>
      <c r="U40" s="104">
        <f>IF(OR(P40="",M40=Paramétrage!$C$10,M40=Paramétrage!$C$13,M40=Paramétrage!$C$17,M40=Paramétrage!$C$20,M40=Paramétrage!$C$24,M40=Paramétrage!$C$27,AND(M40&lt;&gt;Paramétrage!$C$9,Q40="Mut+ext")),0,ROUNDUP(O40/P40,0))</f>
        <v>1</v>
      </c>
      <c r="V40" s="106">
        <f>IF(OR(M40="",Q40="Mut+ext"),0,IF(VLOOKUP(M40,Paramétrage!$C$6:$E$29,2,0)=0,0,IF(P40="","saisir capacité",N40*U40*VLOOKUP(M40,Paramétrage!$C$6:$E$29,2,0))))</f>
        <v>12</v>
      </c>
      <c r="W40" s="45"/>
      <c r="X40" s="103">
        <f t="shared" si="8"/>
        <v>12</v>
      </c>
      <c r="Y40" s="105">
        <f>IF(OR(M40="",Q40="Mut+ext"),0,IF(ISERROR(W40+V40*VLOOKUP(M40,Paramétrage!$C$6:$E$29,3,0))=TRUE,X40,W40+V40*VLOOKUP(M40,Paramétrage!$C$6:$E$29,3,0)))</f>
        <v>12</v>
      </c>
      <c r="Z40" s="550"/>
      <c r="AA40" s="516"/>
      <c r="AB40" s="551"/>
      <c r="AC40" s="163"/>
      <c r="AD40" s="46"/>
      <c r="AE40" s="73">
        <f>IF(G40="",0,IF(K40="",0,IF(SUMIF(G38:G49,G40,O38:O49)=0,0,IF(OR(L40="",K40="obligatoire"),AF40/SUMIF(G38:G49,G40,O38:O49),AF40/(SUMIF(G38:G49,G40,O38:O49)/L40)))))</f>
        <v>12</v>
      </c>
      <c r="AF40" s="17">
        <f t="shared" si="9"/>
        <v>180</v>
      </c>
    </row>
    <row r="41" spans="1:32">
      <c r="A41" s="561"/>
      <c r="B41" s="525"/>
      <c r="C41" s="509"/>
      <c r="D41" s="510"/>
      <c r="E41" s="492"/>
      <c r="F41" s="492"/>
      <c r="G41" s="430" t="s">
        <v>218</v>
      </c>
      <c r="H41" s="239" t="s">
        <v>66</v>
      </c>
      <c r="I41" s="465" t="s">
        <v>101</v>
      </c>
      <c r="J41" s="422">
        <v>11</v>
      </c>
      <c r="K41" s="71" t="s">
        <v>64</v>
      </c>
      <c r="L41" s="416"/>
      <c r="M41" s="43" t="s">
        <v>71</v>
      </c>
      <c r="N41" s="55">
        <v>20</v>
      </c>
      <c r="O41" s="52">
        <v>80</v>
      </c>
      <c r="P41" s="59">
        <v>30</v>
      </c>
      <c r="Q41" s="418" t="s">
        <v>69</v>
      </c>
      <c r="R41" s="515"/>
      <c r="S41" s="516"/>
      <c r="T41" s="517"/>
      <c r="U41" s="104">
        <f>IF(OR(P41="",M41=Paramétrage!$C$10,M41=Paramétrage!$C$13,M41=Paramétrage!$C$17,M41=Paramétrage!$C$20,M41=Paramétrage!$C$24,M41=Paramétrage!$C$27,AND(M41&lt;&gt;Paramétrage!$C$9,Q41="Mut+ext")),0,ROUNDUP(O41/P41,0))</f>
        <v>3</v>
      </c>
      <c r="V41" s="106">
        <f>IF(OR(M41="",Q41="Mut+ext"),0,IF(VLOOKUP(M41,Paramétrage!$C$6:$E$29,2,0)=0,0,IF(P41="","saisir capacité",N41*U41*VLOOKUP(M41,Paramétrage!$C$6:$E$29,2,0))))</f>
        <v>60</v>
      </c>
      <c r="W41" s="45"/>
      <c r="X41" s="103">
        <f t="shared" si="8"/>
        <v>60</v>
      </c>
      <c r="Y41" s="105">
        <f>IF(OR(M41="",Q41="Mut+ext"),0,IF(ISERROR(W41+V41*VLOOKUP(M41,Paramétrage!$C$6:$E$29,3,0))=TRUE,X41,W41+V41*VLOOKUP(M41,Paramétrage!$C$6:$E$29,3,0)))</f>
        <v>60</v>
      </c>
      <c r="Z41" s="550"/>
      <c r="AA41" s="516"/>
      <c r="AB41" s="551"/>
      <c r="AC41" s="62"/>
      <c r="AD41" s="46"/>
      <c r="AE41" s="73">
        <f>IF(G41="",0,IF(K41="",0,IF(SUMIF(G38:G49,G41,O38:O49)=0,0,IF(OR(L41="",K41="obligatoire"),AF41/SUMIF(G38:G49,G41,O38:O49),AF41/(SUMIF(G38:G49,G41,O38:O49)/L41)))))</f>
        <v>20</v>
      </c>
      <c r="AF41" s="17">
        <f t="shared" si="9"/>
        <v>1600</v>
      </c>
    </row>
    <row r="42" spans="1:32">
      <c r="A42" s="561"/>
      <c r="B42" s="525"/>
      <c r="C42" s="509"/>
      <c r="D42" s="510"/>
      <c r="E42" s="492"/>
      <c r="F42" s="492"/>
      <c r="G42" s="438" t="s">
        <v>126</v>
      </c>
      <c r="H42" s="439" t="s">
        <v>66</v>
      </c>
      <c r="I42" s="440" t="s">
        <v>219</v>
      </c>
      <c r="J42" s="441">
        <v>4</v>
      </c>
      <c r="K42" s="71" t="s">
        <v>64</v>
      </c>
      <c r="L42" s="433"/>
      <c r="M42" s="432" t="s">
        <v>71</v>
      </c>
      <c r="N42" s="442">
        <v>21</v>
      </c>
      <c r="O42" s="270">
        <v>15</v>
      </c>
      <c r="P42" s="435">
        <v>15</v>
      </c>
      <c r="Q42" s="418" t="s">
        <v>173</v>
      </c>
      <c r="R42" s="515"/>
      <c r="S42" s="516"/>
      <c r="T42" s="517"/>
      <c r="U42" s="104">
        <f>IF(OR(P42="",M42=Paramétrage!$C$10,M42=Paramétrage!$C$13,M42=Paramétrage!$C$17,M42=Paramétrage!$C$20,M42=Paramétrage!$C$24,M42=Paramétrage!$C$27,AND(M42&lt;&gt;Paramétrage!$C$9,Q42="Mut+ext")),0,ROUNDUP(O42/P42,0))</f>
        <v>1</v>
      </c>
      <c r="V42" s="106">
        <f>IF(OR(M42="",Q42="Mut+ext"),0,IF(VLOOKUP(M42,Paramétrage!$C$6:$E$29,2,0)=0,0,IF(P42="","saisir capacité",N42*U42*VLOOKUP(M42,Paramétrage!$C$6:$E$29,2,0))))</f>
        <v>21</v>
      </c>
      <c r="W42" s="45"/>
      <c r="X42" s="103">
        <f t="shared" si="8"/>
        <v>21</v>
      </c>
      <c r="Y42" s="105">
        <f>IF(OR(M42="",Q42="Mut+ext"),0,IF(ISERROR(W42+V42*VLOOKUP(M42,Paramétrage!$C$6:$E$29,3,0))=TRUE,X42,W42+V42*VLOOKUP(M42,Paramétrage!$C$6:$E$29,3,0)))</f>
        <v>21</v>
      </c>
      <c r="Z42" s="550"/>
      <c r="AA42" s="516"/>
      <c r="AB42" s="551"/>
      <c r="AC42" s="163"/>
      <c r="AD42" s="46"/>
      <c r="AE42" s="73">
        <f>IF(G42="",0,IF(K42="",0,IF(SUMIF(G34:G45,G42,O34:O45)=0,0,IF(OR(L42="",K42="obligatoire"),AF42/SUMIF(G34:G45,G42,O34:O45),AF42/(SUMIF(G34:G45,G42,O34:O45)/L42)))))</f>
        <v>21</v>
      </c>
      <c r="AF42" s="17">
        <f t="shared" si="9"/>
        <v>315</v>
      </c>
    </row>
    <row r="43" spans="1:32">
      <c r="A43" s="561"/>
      <c r="B43" s="525"/>
      <c r="C43" s="509"/>
      <c r="D43" s="510"/>
      <c r="E43" s="492"/>
      <c r="F43" s="492"/>
      <c r="G43" s="160"/>
      <c r="H43" s="65"/>
      <c r="I43" s="164"/>
      <c r="J43" s="61"/>
      <c r="K43" s="60"/>
      <c r="L43" s="42"/>
      <c r="M43" s="43"/>
      <c r="N43" s="54"/>
      <c r="O43" s="51"/>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9"/>
      <c r="D44" s="510"/>
      <c r="E44" s="492"/>
      <c r="F44" s="492"/>
      <c r="G44" s="160"/>
      <c r="H44" s="49"/>
      <c r="I44" s="66"/>
      <c r="J44" s="61"/>
      <c r="K44" s="71"/>
      <c r="L44" s="42"/>
      <c r="M44" s="43"/>
      <c r="N44" s="55"/>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9"/>
      <c r="D45" s="510"/>
      <c r="E45" s="492"/>
      <c r="F45" s="492"/>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9"/>
      <c r="D46" s="510"/>
      <c r="E46" s="492"/>
      <c r="F46" s="492"/>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9"/>
      <c r="D47" s="510"/>
      <c r="E47" s="492"/>
      <c r="F47" s="492"/>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9"/>
      <c r="D48" s="510"/>
      <c r="E48" s="492"/>
      <c r="F48" s="492"/>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11"/>
      <c r="D49" s="512"/>
      <c r="E49" s="493"/>
      <c r="F49" s="493"/>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ht="16.149999999999999" thickBot="1">
      <c r="A50" s="561"/>
      <c r="B50" s="525"/>
      <c r="C50" s="171"/>
      <c r="D50" s="172"/>
      <c r="E50" s="75"/>
      <c r="F50" s="75"/>
      <c r="G50" s="75"/>
      <c r="H50" s="167"/>
      <c r="I50" s="165"/>
      <c r="J50" s="126"/>
      <c r="K50" s="76"/>
      <c r="L50" s="77"/>
      <c r="M50" s="84"/>
      <c r="N50" s="78">
        <f>AE50</f>
        <v>71</v>
      </c>
      <c r="O50" s="79"/>
      <c r="P50" s="79"/>
      <c r="Q50" s="82"/>
      <c r="R50" s="80"/>
      <c r="S50" s="80"/>
      <c r="T50" s="81"/>
      <c r="U50" s="127"/>
      <c r="V50" s="83">
        <f>SUM(V38:V49)</f>
        <v>111</v>
      </c>
      <c r="W50" s="84">
        <f>SUM(W38:W49)</f>
        <v>0</v>
      </c>
      <c r="X50" s="85">
        <f>SUM(X38:X49)</f>
        <v>111</v>
      </c>
      <c r="Y50" s="86">
        <f>SUM(Y38:Y49)</f>
        <v>111</v>
      </c>
      <c r="Z50" s="128"/>
      <c r="AA50" s="129"/>
      <c r="AB50" s="130"/>
      <c r="AC50" s="131"/>
      <c r="AD50" s="132"/>
      <c r="AE50" s="133">
        <f>SUM(AE38:AE49)</f>
        <v>71</v>
      </c>
      <c r="AF50" s="134">
        <f>SUM(AF38:AF49)</f>
        <v>2365</v>
      </c>
    </row>
    <row r="51" spans="1:32" ht="15.6" hidden="1" customHeight="1">
      <c r="A51" s="561"/>
      <c r="B51" s="525" t="s">
        <v>102</v>
      </c>
      <c r="C51" s="507"/>
      <c r="D51" s="508"/>
      <c r="E51" s="492"/>
      <c r="F51" s="492" t="s">
        <v>64</v>
      </c>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0"/>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1">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0"/>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1"/>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si="10"/>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si="11"/>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idden="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v>6</v>
      </c>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v>6</v>
      </c>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v>6</v>
      </c>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v>6</v>
      </c>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v>6</v>
      </c>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60</v>
      </c>
      <c r="F142" s="135"/>
      <c r="G142" s="110"/>
      <c r="H142" s="139"/>
      <c r="I142" s="139"/>
      <c r="J142" s="136"/>
      <c r="K142" s="109"/>
      <c r="L142" s="109"/>
      <c r="M142" s="111"/>
      <c r="N142" s="112">
        <f>N89+N76+N63+N50+N37+N24+N102+N115+N128+N141</f>
        <v>205</v>
      </c>
      <c r="O142" s="113"/>
      <c r="P142" s="109"/>
      <c r="Q142" s="137"/>
      <c r="R142" s="113"/>
      <c r="S142" s="113"/>
      <c r="T142" s="114"/>
      <c r="U142" s="136"/>
      <c r="V142" s="115">
        <f>V89+V76+V63+V50+V37+V24+V102+V115+V128+V141</f>
        <v>224</v>
      </c>
      <c r="W142" s="115">
        <f>W89+W76+W63+W50+W37+W24+W102+W115+W128+W141</f>
        <v>8</v>
      </c>
      <c r="X142" s="115">
        <f>X89+X76+X63+X50+X37+X24+X102+X115+X128+X141</f>
        <v>232</v>
      </c>
      <c r="Y142" s="115">
        <f>Y89+Y76+Y63+Y50+Y37+Y24+Y102+Y115+Y128+Y141</f>
        <v>232</v>
      </c>
      <c r="Z142" s="138"/>
      <c r="AA142" s="139"/>
      <c r="AB142" s="116"/>
      <c r="AC142" s="139"/>
      <c r="AD142" s="140"/>
      <c r="AE142" s="141">
        <f>SUM(AE12:AE89)/2</f>
        <v>205</v>
      </c>
      <c r="AF142" s="142">
        <f>SUM(AF12:AF76)</f>
        <v>8750</v>
      </c>
    </row>
    <row r="143" spans="1:32" ht="14.65" customHeight="1">
      <c r="A143" s="564" t="s">
        <v>122</v>
      </c>
      <c r="B143" s="525" t="s">
        <v>123</v>
      </c>
      <c r="C143" s="581" t="s">
        <v>220</v>
      </c>
      <c r="D143" s="582"/>
      <c r="E143" s="492">
        <v>30</v>
      </c>
      <c r="F143" s="492" t="s">
        <v>64</v>
      </c>
      <c r="G143" s="160" t="s">
        <v>130</v>
      </c>
      <c r="H143" s="49" t="s">
        <v>66</v>
      </c>
      <c r="I143" s="443" t="s">
        <v>221</v>
      </c>
      <c r="J143" s="61">
        <v>4</v>
      </c>
      <c r="K143" s="60" t="s">
        <v>81</v>
      </c>
      <c r="L143" s="416">
        <v>1</v>
      </c>
      <c r="M143" s="43" t="s">
        <v>128</v>
      </c>
      <c r="N143" s="54">
        <v>300</v>
      </c>
      <c r="O143" s="52">
        <v>15</v>
      </c>
      <c r="P143" s="59">
        <v>15</v>
      </c>
      <c r="Q143" s="418" t="s">
        <v>69</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150</v>
      </c>
      <c r="AF143" s="17">
        <f t="shared" ref="AF143:AF154" si="25">N143*O143</f>
        <v>4500</v>
      </c>
    </row>
    <row r="144" spans="1:32">
      <c r="A144" s="565"/>
      <c r="B144" s="525"/>
      <c r="C144" s="509"/>
      <c r="D144" s="510"/>
      <c r="E144" s="492"/>
      <c r="F144" s="492"/>
      <c r="G144" s="160" t="s">
        <v>130</v>
      </c>
      <c r="H144" s="49" t="s">
        <v>66</v>
      </c>
      <c r="I144" s="66" t="s">
        <v>133</v>
      </c>
      <c r="J144" s="61">
        <v>4</v>
      </c>
      <c r="K144" s="60" t="s">
        <v>81</v>
      </c>
      <c r="L144" s="416">
        <v>1</v>
      </c>
      <c r="M144" s="43" t="s">
        <v>128</v>
      </c>
      <c r="N144" s="54">
        <v>300</v>
      </c>
      <c r="O144" s="52">
        <v>15</v>
      </c>
      <c r="P144" s="59">
        <v>15</v>
      </c>
      <c r="Q144" s="418" t="s">
        <v>69</v>
      </c>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5"/>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150</v>
      </c>
      <c r="AF144" s="18">
        <f t="shared" si="25"/>
        <v>4500</v>
      </c>
    </row>
    <row r="145" spans="1:32" hidden="1">
      <c r="A145" s="565"/>
      <c r="B145" s="525"/>
      <c r="C145" s="509"/>
      <c r="D145" s="510"/>
      <c r="E145" s="492"/>
      <c r="F145" s="492"/>
      <c r="G145" s="412"/>
      <c r="H145" s="413"/>
      <c r="I145" s="408"/>
      <c r="J145" s="409"/>
      <c r="K145" s="220"/>
      <c r="L145" s="410"/>
      <c r="M145" s="411"/>
      <c r="N145" s="54"/>
      <c r="O145" s="51"/>
      <c r="P145" s="59"/>
      <c r="Q145" s="372"/>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hidden="1">
      <c r="A146" s="565"/>
      <c r="B146" s="525"/>
      <c r="C146" s="509"/>
      <c r="D146" s="510"/>
      <c r="E146" s="492"/>
      <c r="F146" s="492"/>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hidden="1">
      <c r="A147" s="565"/>
      <c r="B147" s="525"/>
      <c r="C147" s="509"/>
      <c r="D147" s="510"/>
      <c r="E147" s="492"/>
      <c r="F147" s="492"/>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hidden="1">
      <c r="A148" s="565"/>
      <c r="B148" s="525"/>
      <c r="C148" s="509"/>
      <c r="D148" s="510"/>
      <c r="E148" s="492"/>
      <c r="F148" s="492"/>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hidden="1">
      <c r="A149" s="565"/>
      <c r="B149" s="525"/>
      <c r="C149" s="509"/>
      <c r="D149" s="510"/>
      <c r="E149" s="492"/>
      <c r="F149" s="492"/>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hidden="1">
      <c r="A150" s="565"/>
      <c r="B150" s="525"/>
      <c r="C150" s="509"/>
      <c r="D150" s="510"/>
      <c r="E150" s="492"/>
      <c r="F150" s="492"/>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hidden="1">
      <c r="A151" s="565"/>
      <c r="B151" s="525"/>
      <c r="C151" s="509"/>
      <c r="D151" s="510"/>
      <c r="E151" s="492"/>
      <c r="F151" s="492"/>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hidden="1">
      <c r="A152" s="565"/>
      <c r="B152" s="525"/>
      <c r="C152" s="509"/>
      <c r="D152" s="510"/>
      <c r="E152" s="492"/>
      <c r="F152" s="492"/>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hidden="1">
      <c r="A153" s="565"/>
      <c r="B153" s="525"/>
      <c r="C153" s="509"/>
      <c r="D153" s="510"/>
      <c r="E153" s="492"/>
      <c r="F153" s="492"/>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11"/>
      <c r="D154" s="512"/>
      <c r="E154" s="493"/>
      <c r="F154" s="493"/>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ht="16.149999999999999" thickBot="1">
      <c r="A155" s="565"/>
      <c r="B155" s="525"/>
      <c r="C155" s="174"/>
      <c r="D155" s="88"/>
      <c r="E155" s="87"/>
      <c r="F155" s="88"/>
      <c r="G155" s="88"/>
      <c r="H155" s="168"/>
      <c r="I155" s="166"/>
      <c r="J155" s="90"/>
      <c r="K155" s="89"/>
      <c r="L155" s="91"/>
      <c r="M155" s="92"/>
      <c r="N155" s="93">
        <f>AE155</f>
        <v>300</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300</v>
      </c>
      <c r="AF155" s="156">
        <f>SUM(AF143:AF154)</f>
        <v>9000</v>
      </c>
    </row>
    <row r="156" spans="1:32" ht="15.6" hidden="1" customHeight="1">
      <c r="A156" s="565"/>
      <c r="B156" s="525" t="s">
        <v>132</v>
      </c>
      <c r="C156" s="507" t="s">
        <v>222</v>
      </c>
      <c r="D156" s="508"/>
      <c r="E156" s="492"/>
      <c r="F156" s="492" t="s">
        <v>64</v>
      </c>
      <c r="G156" s="161" t="s">
        <v>134</v>
      </c>
      <c r="H156" s="49"/>
      <c r="I156" s="66"/>
      <c r="J156" s="61"/>
      <c r="K156" s="60"/>
      <c r="L156" s="42"/>
      <c r="M156" s="43"/>
      <c r="N156" s="54"/>
      <c r="O156" s="51"/>
      <c r="P156" s="59"/>
      <c r="Q156" s="48"/>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0</v>
      </c>
      <c r="AF156" s="17">
        <f t="shared" ref="AF156:AF167" si="27">N156*O156</f>
        <v>0</v>
      </c>
    </row>
    <row r="157" spans="1:32" hidden="1">
      <c r="A157" s="565"/>
      <c r="B157" s="525"/>
      <c r="C157" s="509"/>
      <c r="D157" s="510"/>
      <c r="E157" s="492"/>
      <c r="F157" s="492"/>
      <c r="G157" s="160" t="s">
        <v>135</v>
      </c>
      <c r="H157" s="41"/>
      <c r="I157" s="66"/>
      <c r="J157" s="61"/>
      <c r="K157" s="60"/>
      <c r="L157" s="42"/>
      <c r="M157" s="43"/>
      <c r="N157" s="54"/>
      <c r="O157" s="51"/>
      <c r="P157" s="59"/>
      <c r="Q157" s="44"/>
      <c r="R157" s="515"/>
      <c r="S157" s="516"/>
      <c r="T157" s="517"/>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26"/>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0</v>
      </c>
      <c r="AF157" s="18">
        <f t="shared" si="27"/>
        <v>0</v>
      </c>
    </row>
    <row r="158" spans="1:32" hidden="1">
      <c r="A158" s="565"/>
      <c r="B158" s="525"/>
      <c r="C158" s="509"/>
      <c r="D158" s="510"/>
      <c r="E158" s="492"/>
      <c r="F158" s="492"/>
      <c r="G158" s="160" t="s">
        <v>138</v>
      </c>
      <c r="H158" s="41"/>
      <c r="I158" s="66"/>
      <c r="J158" s="61"/>
      <c r="K158" s="60"/>
      <c r="L158" s="42"/>
      <c r="M158" s="43"/>
      <c r="N158" s="54"/>
      <c r="O158" s="51"/>
      <c r="P158" s="59"/>
      <c r="Q158" s="44"/>
      <c r="R158" s="515"/>
      <c r="S158" s="516"/>
      <c r="T158" s="517"/>
      <c r="U158" s="107">
        <f>IF(OR(P158="",M158=Paramétrage!$C$10,M158=Paramétrage!$C$13,M158=Paramétrage!$C$17,M158=Paramétrage!$C$20,M158=Paramétrage!$C$24,M158=Paramétrage!$C$27,AND(M158&lt;&gt;Paramétrage!$C$9,Q158="Mut+ext")),0,ROUNDUP(O158/P158,0))</f>
        <v>0</v>
      </c>
      <c r="V158" s="101">
        <f>IF(OR(M158="",Q158="Mut+ext"),0,IF(VLOOKUP(M158,Paramétrage!$C$6:$E$29,2,0)=0,0,IF(P158="","saisir capacité",N158*U158*VLOOKUP(M158,Paramétrage!$C$6:$E$29,2,0))))</f>
        <v>0</v>
      </c>
      <c r="W158" s="45"/>
      <c r="X158" s="102">
        <f t="shared" si="26"/>
        <v>0</v>
      </c>
      <c r="Y158" s="108">
        <f>IF(OR(M158="",Q158="Mut+ext"),0,IF(ISERROR(W158+V158*VLOOKUP(M158,Paramétrage!$C$6:$E$29,3,0))=TRUE,X158,W158+V158*VLOOKUP(M158,Paramétrage!$C$6:$E$29,3,0)))</f>
        <v>0</v>
      </c>
      <c r="Z158" s="550"/>
      <c r="AA158" s="516"/>
      <c r="AB158" s="551"/>
      <c r="AC158" s="163"/>
      <c r="AD158" s="46"/>
      <c r="AE158" s="73">
        <f>IF(G158="",0,IF(K158="",0,IF(SUMIF(G152:G163,G158,O152:O163)=0,0,IF(OR(L158="",K158="obligatoire"),AF158/SUMIF(G152:G163,G158,O152:O163),AF158/(SUMIF(G152:G163,G158,O152:O163)/L158)))))</f>
        <v>0</v>
      </c>
      <c r="AF158" s="18">
        <f t="shared" si="27"/>
        <v>0</v>
      </c>
    </row>
    <row r="159" spans="1:32" hidden="1">
      <c r="A159" s="565"/>
      <c r="B159" s="525"/>
      <c r="C159" s="509"/>
      <c r="D159" s="510"/>
      <c r="E159" s="492"/>
      <c r="F159" s="492"/>
      <c r="G159" s="162" t="s">
        <v>140</v>
      </c>
      <c r="H159" s="41"/>
      <c r="I159" s="66"/>
      <c r="J159" s="61"/>
      <c r="K159" s="60"/>
      <c r="L159" s="42"/>
      <c r="M159" s="43"/>
      <c r="N159" s="54"/>
      <c r="O159" s="51"/>
      <c r="P159" s="59"/>
      <c r="Q159" s="44"/>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0</v>
      </c>
      <c r="AF159" s="18">
        <f t="shared" si="27"/>
        <v>0</v>
      </c>
    </row>
    <row r="160" spans="1:32" hidden="1">
      <c r="A160" s="565"/>
      <c r="B160" s="525"/>
      <c r="C160" s="509"/>
      <c r="D160" s="510"/>
      <c r="E160" s="492"/>
      <c r="F160" s="492"/>
      <c r="G160" s="160"/>
      <c r="H160" s="41"/>
      <c r="I160" s="66"/>
      <c r="J160" s="61"/>
      <c r="K160" s="60"/>
      <c r="L160" s="42"/>
      <c r="M160" s="43"/>
      <c r="N160" s="54"/>
      <c r="O160" s="51"/>
      <c r="P160" s="59"/>
      <c r="Q160" s="44"/>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0</v>
      </c>
      <c r="AF160" s="18">
        <f t="shared" si="27"/>
        <v>0</v>
      </c>
    </row>
    <row r="161" spans="1:32" hidden="1">
      <c r="A161" s="565"/>
      <c r="B161" s="525"/>
      <c r="C161" s="509"/>
      <c r="D161" s="510"/>
      <c r="E161" s="492"/>
      <c r="F161" s="492"/>
      <c r="G161" s="160"/>
      <c r="H161" s="41"/>
      <c r="I161" s="66"/>
      <c r="J161" s="61"/>
      <c r="K161" s="60"/>
      <c r="L161" s="42"/>
      <c r="M161" s="43"/>
      <c r="N161" s="54"/>
      <c r="O161" s="51"/>
      <c r="P161" s="59"/>
      <c r="Q161" s="44"/>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0</v>
      </c>
      <c r="AF161" s="18">
        <f t="shared" si="27"/>
        <v>0</v>
      </c>
    </row>
    <row r="162" spans="1:32" hidden="1">
      <c r="A162" s="565"/>
      <c r="B162" s="525"/>
      <c r="C162" s="509"/>
      <c r="D162" s="510"/>
      <c r="E162" s="492"/>
      <c r="F162" s="492"/>
      <c r="G162" s="160"/>
      <c r="H162" s="41"/>
      <c r="I162" s="66"/>
      <c r="J162" s="61"/>
      <c r="K162" s="60"/>
      <c r="L162" s="42"/>
      <c r="M162" s="43"/>
      <c r="N162" s="54"/>
      <c r="O162" s="51"/>
      <c r="P162" s="59"/>
      <c r="Q162" s="44"/>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0</v>
      </c>
      <c r="AF162" s="18">
        <f t="shared" si="27"/>
        <v>0</v>
      </c>
    </row>
    <row r="163" spans="1:32" hidden="1">
      <c r="A163" s="565"/>
      <c r="B163" s="525"/>
      <c r="C163" s="509"/>
      <c r="D163" s="510"/>
      <c r="E163" s="492"/>
      <c r="F163" s="492"/>
      <c r="G163" s="162"/>
      <c r="H163" s="41"/>
      <c r="I163" s="66"/>
      <c r="J163" s="61"/>
      <c r="K163" s="60"/>
      <c r="L163" s="42"/>
      <c r="M163" s="43"/>
      <c r="N163" s="54"/>
      <c r="O163" s="51"/>
      <c r="P163" s="59"/>
      <c r="Q163" s="44"/>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0</v>
      </c>
      <c r="AF163" s="18">
        <f t="shared" si="27"/>
        <v>0</v>
      </c>
    </row>
    <row r="164" spans="1:32" hidden="1">
      <c r="A164" s="565"/>
      <c r="B164" s="525"/>
      <c r="C164" s="509"/>
      <c r="D164" s="510"/>
      <c r="E164" s="492"/>
      <c r="F164" s="492"/>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hidden="1">
      <c r="A165" s="565"/>
      <c r="B165" s="525"/>
      <c r="C165" s="509"/>
      <c r="D165" s="510"/>
      <c r="E165" s="492"/>
      <c r="F165" s="492"/>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hidden="1">
      <c r="A166" s="565"/>
      <c r="B166" s="525"/>
      <c r="C166" s="509"/>
      <c r="D166" s="510"/>
      <c r="E166" s="492"/>
      <c r="F166" s="492"/>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hidden="1">
      <c r="A167" s="565"/>
      <c r="B167" s="525"/>
      <c r="C167" s="511"/>
      <c r="D167" s="512"/>
      <c r="E167" s="493"/>
      <c r="F167" s="493"/>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hidden="1">
      <c r="A168" s="565"/>
      <c r="B168" s="525"/>
      <c r="C168" s="174"/>
      <c r="D168" s="88"/>
      <c r="E168" s="87"/>
      <c r="F168" s="88"/>
      <c r="G168" s="88"/>
      <c r="H168" s="168"/>
      <c r="I168" s="166"/>
      <c r="J168" s="157"/>
      <c r="K168" s="89"/>
      <c r="L168" s="91"/>
      <c r="M168" s="92"/>
      <c r="N168" s="93">
        <f>AE168</f>
        <v>0</v>
      </c>
      <c r="O168" s="94"/>
      <c r="P168" s="94"/>
      <c r="Q168" s="97"/>
      <c r="R168" s="95"/>
      <c r="S168" s="95"/>
      <c r="T168" s="96"/>
      <c r="U168" s="149"/>
      <c r="V168" s="98">
        <f>SUM(V156:V167)</f>
        <v>0</v>
      </c>
      <c r="W168" s="92">
        <f>SUM(W156:W167)</f>
        <v>0</v>
      </c>
      <c r="X168" s="99">
        <f>SUM(X156:X167)</f>
        <v>0</v>
      </c>
      <c r="Y168" s="100">
        <f>SUM(Y156:Y167)</f>
        <v>0</v>
      </c>
      <c r="Z168" s="150"/>
      <c r="AA168" s="151"/>
      <c r="AB168" s="152"/>
      <c r="AC168" s="153"/>
      <c r="AD168" s="154"/>
      <c r="AE168" s="155">
        <f>SUM(AE156:AE167)</f>
        <v>0</v>
      </c>
      <c r="AF168" s="156">
        <f>SUM(AF156:AF167)</f>
        <v>0</v>
      </c>
    </row>
    <row r="169" spans="1:32" ht="15.6" hidden="1" customHeight="1">
      <c r="A169" s="565"/>
      <c r="B169" s="525" t="s">
        <v>146</v>
      </c>
      <c r="C169" s="507" t="s">
        <v>223</v>
      </c>
      <c r="D169" s="508"/>
      <c r="E169" s="492"/>
      <c r="F169" s="492" t="s">
        <v>64</v>
      </c>
      <c r="G169" s="161" t="s">
        <v>148</v>
      </c>
      <c r="H169" s="49"/>
      <c r="I169" s="66"/>
      <c r="J169" s="61"/>
      <c r="K169" s="60"/>
      <c r="L169" s="42"/>
      <c r="M169" s="43"/>
      <c r="N169" s="54"/>
      <c r="O169" s="51"/>
      <c r="P169" s="59"/>
      <c r="Q169" s="48"/>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0</v>
      </c>
      <c r="AF169" s="17">
        <f t="shared" ref="AF169:AF180" si="29">N169*O169</f>
        <v>0</v>
      </c>
    </row>
    <row r="170" spans="1:32" hidden="1">
      <c r="A170" s="565"/>
      <c r="B170" s="525"/>
      <c r="C170" s="509"/>
      <c r="D170" s="510"/>
      <c r="E170" s="492"/>
      <c r="F170" s="492"/>
      <c r="G170" s="160" t="s">
        <v>151</v>
      </c>
      <c r="H170" s="41"/>
      <c r="I170" s="66"/>
      <c r="J170" s="61"/>
      <c r="K170" s="60"/>
      <c r="L170" s="42"/>
      <c r="M170" s="43"/>
      <c r="N170" s="54"/>
      <c r="O170" s="51"/>
      <c r="P170" s="59"/>
      <c r="Q170" s="44"/>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0</v>
      </c>
      <c r="AF170" s="18">
        <f t="shared" si="29"/>
        <v>0</v>
      </c>
    </row>
    <row r="171" spans="1:32" hidden="1">
      <c r="A171" s="565"/>
      <c r="B171" s="525"/>
      <c r="C171" s="509"/>
      <c r="D171" s="510"/>
      <c r="E171" s="492"/>
      <c r="F171" s="492"/>
      <c r="G171" s="160" t="s">
        <v>224</v>
      </c>
      <c r="H171" s="41"/>
      <c r="I171" s="66"/>
      <c r="J171" s="61"/>
      <c r="K171" s="60"/>
      <c r="L171" s="42"/>
      <c r="M171" s="43"/>
      <c r="N171" s="54"/>
      <c r="O171" s="51"/>
      <c r="P171" s="59"/>
      <c r="Q171" s="44"/>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0</v>
      </c>
      <c r="AF171" s="18">
        <f t="shared" si="29"/>
        <v>0</v>
      </c>
    </row>
    <row r="172" spans="1:32" hidden="1">
      <c r="A172" s="565"/>
      <c r="B172" s="525"/>
      <c r="C172" s="509"/>
      <c r="D172" s="510"/>
      <c r="E172" s="492"/>
      <c r="F172" s="492"/>
      <c r="G172" s="162" t="s">
        <v>225</v>
      </c>
      <c r="H172" s="41"/>
      <c r="I172" s="66"/>
      <c r="J172" s="61"/>
      <c r="K172" s="60"/>
      <c r="L172" s="42"/>
      <c r="M172" s="43"/>
      <c r="N172" s="54"/>
      <c r="O172" s="51"/>
      <c r="P172" s="59"/>
      <c r="Q172" s="44"/>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0</v>
      </c>
      <c r="AF172" s="18">
        <f t="shared" si="29"/>
        <v>0</v>
      </c>
    </row>
    <row r="173" spans="1:32" hidden="1">
      <c r="A173" s="565"/>
      <c r="B173" s="525"/>
      <c r="C173" s="509"/>
      <c r="D173" s="510"/>
      <c r="E173" s="492"/>
      <c r="F173" s="492"/>
      <c r="G173" s="160"/>
      <c r="H173" s="65"/>
      <c r="I173" s="66"/>
      <c r="J173" s="61"/>
      <c r="K173" s="60"/>
      <c r="L173" s="42"/>
      <c r="M173" s="43"/>
      <c r="N173" s="54"/>
      <c r="O173" s="51"/>
      <c r="P173" s="59"/>
      <c r="Q173" s="44"/>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0</v>
      </c>
      <c r="AF173" s="18">
        <f t="shared" si="29"/>
        <v>0</v>
      </c>
    </row>
    <row r="174" spans="1:32" hidden="1">
      <c r="A174" s="565"/>
      <c r="B174" s="525"/>
      <c r="C174" s="509"/>
      <c r="D174" s="510"/>
      <c r="E174" s="492"/>
      <c r="F174" s="492"/>
      <c r="G174" s="160"/>
      <c r="H174" s="65"/>
      <c r="I174" s="66"/>
      <c r="J174" s="61"/>
      <c r="K174" s="60"/>
      <c r="L174" s="42"/>
      <c r="M174" s="43"/>
      <c r="N174" s="54"/>
      <c r="O174" s="51"/>
      <c r="P174" s="59"/>
      <c r="Q174" s="44"/>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0</v>
      </c>
      <c r="AF174" s="18">
        <f t="shared" si="29"/>
        <v>0</v>
      </c>
    </row>
    <row r="175" spans="1:32" hidden="1">
      <c r="A175" s="565"/>
      <c r="B175" s="525"/>
      <c r="C175" s="509"/>
      <c r="D175" s="510"/>
      <c r="E175" s="492"/>
      <c r="F175" s="492"/>
      <c r="G175" s="160"/>
      <c r="H175" s="65"/>
      <c r="I175" s="66"/>
      <c r="J175" s="61"/>
      <c r="K175" s="60"/>
      <c r="L175" s="42"/>
      <c r="M175" s="43"/>
      <c r="N175" s="54"/>
      <c r="O175" s="51"/>
      <c r="P175" s="59"/>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hidden="1">
      <c r="A176" s="565"/>
      <c r="B176" s="525"/>
      <c r="C176" s="509"/>
      <c r="D176" s="510"/>
      <c r="E176" s="492"/>
      <c r="F176" s="492"/>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hidden="1">
      <c r="A177" s="565"/>
      <c r="B177" s="525"/>
      <c r="C177" s="509"/>
      <c r="D177" s="510"/>
      <c r="E177" s="492"/>
      <c r="F177" s="492"/>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hidden="1">
      <c r="A178" s="565"/>
      <c r="B178" s="525"/>
      <c r="C178" s="509"/>
      <c r="D178" s="510"/>
      <c r="E178" s="492"/>
      <c r="F178" s="492"/>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hidden="1">
      <c r="A179" s="565"/>
      <c r="B179" s="525"/>
      <c r="C179" s="509"/>
      <c r="D179" s="510"/>
      <c r="E179" s="492"/>
      <c r="F179" s="492"/>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hidden="1">
      <c r="A180" s="565"/>
      <c r="B180" s="525"/>
      <c r="C180" s="511"/>
      <c r="D180" s="512"/>
      <c r="E180" s="493"/>
      <c r="F180" s="493"/>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idden="1">
      <c r="A181" s="565"/>
      <c r="B181" s="525"/>
      <c r="C181" s="174"/>
      <c r="D181" s="88"/>
      <c r="E181" s="87"/>
      <c r="F181" s="88"/>
      <c r="G181" s="88"/>
      <c r="H181" s="168"/>
      <c r="I181" s="166"/>
      <c r="J181" s="157"/>
      <c r="K181" s="89"/>
      <c r="L181" s="91"/>
      <c r="M181" s="92"/>
      <c r="N181" s="93">
        <f>AE181</f>
        <v>0</v>
      </c>
      <c r="O181" s="94"/>
      <c r="P181" s="94"/>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0</v>
      </c>
      <c r="AF181" s="156">
        <f>SUM(AF169:AF180)</f>
        <v>0</v>
      </c>
    </row>
    <row r="182" spans="1:32" ht="15.6" hidden="1" customHeight="1">
      <c r="A182" s="565"/>
      <c r="B182" s="525" t="s">
        <v>153</v>
      </c>
      <c r="C182" s="507" t="s">
        <v>226</v>
      </c>
      <c r="D182" s="508"/>
      <c r="E182" s="492"/>
      <c r="F182" s="492" t="s">
        <v>64</v>
      </c>
      <c r="G182" s="161" t="s">
        <v>227</v>
      </c>
      <c r="H182" s="49"/>
      <c r="I182" s="66"/>
      <c r="J182" s="61"/>
      <c r="K182" s="60"/>
      <c r="L182" s="42"/>
      <c r="M182" s="43"/>
      <c r="N182" s="54"/>
      <c r="O182" s="51"/>
      <c r="P182" s="59"/>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09"/>
      <c r="D183" s="510"/>
      <c r="E183" s="492"/>
      <c r="F183" s="492"/>
      <c r="G183" s="160" t="s">
        <v>228</v>
      </c>
      <c r="H183" s="41"/>
      <c r="I183" s="66"/>
      <c r="J183" s="61"/>
      <c r="K183" s="60"/>
      <c r="L183" s="42"/>
      <c r="M183" s="43"/>
      <c r="N183" s="54"/>
      <c r="O183" s="51"/>
      <c r="P183" s="59"/>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09"/>
      <c r="D184" s="510"/>
      <c r="E184" s="492"/>
      <c r="F184" s="492"/>
      <c r="G184" s="160" t="s">
        <v>229</v>
      </c>
      <c r="H184" s="41"/>
      <c r="I184" s="66"/>
      <c r="J184" s="61"/>
      <c r="K184" s="60"/>
      <c r="L184" s="42"/>
      <c r="M184" s="43"/>
      <c r="N184" s="54"/>
      <c r="O184" s="51"/>
      <c r="P184" s="59"/>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09"/>
      <c r="D185" s="510"/>
      <c r="E185" s="492"/>
      <c r="F185" s="492"/>
      <c r="G185" s="162" t="s">
        <v>230</v>
      </c>
      <c r="H185" s="41"/>
      <c r="I185" s="66"/>
      <c r="J185" s="61"/>
      <c r="K185" s="60"/>
      <c r="L185" s="42"/>
      <c r="M185" s="43"/>
      <c r="N185" s="54"/>
      <c r="O185" s="51"/>
      <c r="P185" s="59"/>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09"/>
      <c r="D186" s="510"/>
      <c r="E186" s="492"/>
      <c r="F186" s="492"/>
      <c r="G186" s="160"/>
      <c r="H186" s="65"/>
      <c r="I186" s="66"/>
      <c r="J186" s="61"/>
      <c r="K186" s="60"/>
      <c r="L186" s="42"/>
      <c r="M186" s="43"/>
      <c r="N186" s="54"/>
      <c r="O186" s="51"/>
      <c r="P186" s="59"/>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09"/>
      <c r="D187" s="510"/>
      <c r="E187" s="492"/>
      <c r="F187" s="492"/>
      <c r="G187" s="160"/>
      <c r="H187" s="65"/>
      <c r="I187" s="66"/>
      <c r="J187" s="61"/>
      <c r="K187" s="60"/>
      <c r="L187" s="42"/>
      <c r="M187" s="43"/>
      <c r="N187" s="54"/>
      <c r="O187" s="51"/>
      <c r="P187" s="59"/>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09"/>
      <c r="D188" s="510"/>
      <c r="E188" s="492"/>
      <c r="F188" s="492"/>
      <c r="G188" s="160"/>
      <c r="H188" s="65"/>
      <c r="I188" s="66"/>
      <c r="J188" s="61"/>
      <c r="K188" s="60"/>
      <c r="L188" s="42"/>
      <c r="M188" s="43"/>
      <c r="N188" s="54"/>
      <c r="O188" s="51"/>
      <c r="P188" s="59"/>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09"/>
      <c r="D189" s="510"/>
      <c r="E189" s="492"/>
      <c r="F189" s="492"/>
      <c r="G189" s="160"/>
      <c r="H189" s="65"/>
      <c r="I189" s="66"/>
      <c r="J189" s="61"/>
      <c r="K189" s="60"/>
      <c r="L189" s="42"/>
      <c r="M189" s="43"/>
      <c r="N189" s="55"/>
      <c r="O189" s="51"/>
      <c r="P189" s="59"/>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09"/>
      <c r="D190" s="510"/>
      <c r="E190" s="492"/>
      <c r="F190" s="492"/>
      <c r="G190" s="160"/>
      <c r="H190" s="65"/>
      <c r="I190" s="66"/>
      <c r="J190" s="61"/>
      <c r="K190" s="60"/>
      <c r="L190" s="42"/>
      <c r="M190" s="43"/>
      <c r="N190" s="54"/>
      <c r="O190" s="51"/>
      <c r="P190" s="59"/>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09"/>
      <c r="D191" s="510"/>
      <c r="E191" s="492"/>
      <c r="F191" s="492"/>
      <c r="G191" s="160"/>
      <c r="H191" s="65"/>
      <c r="I191" s="66"/>
      <c r="J191" s="61"/>
      <c r="K191" s="60"/>
      <c r="L191" s="42"/>
      <c r="M191" s="43"/>
      <c r="N191" s="54"/>
      <c r="O191" s="51"/>
      <c r="P191" s="59"/>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09"/>
      <c r="D192" s="510"/>
      <c r="E192" s="492"/>
      <c r="F192" s="492"/>
      <c r="G192" s="160"/>
      <c r="H192" s="65"/>
      <c r="I192" s="66"/>
      <c r="J192" s="61"/>
      <c r="K192" s="60"/>
      <c r="L192" s="42"/>
      <c r="M192" s="43"/>
      <c r="N192" s="54"/>
      <c r="O192" s="51"/>
      <c r="P192" s="59"/>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11"/>
      <c r="D193" s="512"/>
      <c r="E193" s="493"/>
      <c r="F193" s="493"/>
      <c r="G193" s="160"/>
      <c r="H193" s="65"/>
      <c r="I193" s="66"/>
      <c r="J193" s="61"/>
      <c r="K193" s="60"/>
      <c r="L193" s="42"/>
      <c r="M193" s="43"/>
      <c r="N193" s="55"/>
      <c r="O193" s="51"/>
      <c r="P193" s="59"/>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87"/>
      <c r="F194" s="88"/>
      <c r="G194" s="88"/>
      <c r="H194" s="168"/>
      <c r="I194" s="166"/>
      <c r="J194" s="157"/>
      <c r="K194" s="89"/>
      <c r="L194" s="91"/>
      <c r="M194" s="92"/>
      <c r="N194" s="93">
        <f>AE194</f>
        <v>0</v>
      </c>
      <c r="O194" s="94"/>
      <c r="P194" s="94"/>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07" t="s">
        <v>231</v>
      </c>
      <c r="D195" s="508"/>
      <c r="E195" s="492"/>
      <c r="F195" s="492" t="s">
        <v>64</v>
      </c>
      <c r="G195" s="161" t="s">
        <v>232</v>
      </c>
      <c r="H195" s="49"/>
      <c r="I195" s="66"/>
      <c r="J195" s="61"/>
      <c r="K195" s="60"/>
      <c r="L195" s="42"/>
      <c r="M195" s="43"/>
      <c r="N195" s="54"/>
      <c r="O195" s="51"/>
      <c r="P195" s="59"/>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09"/>
      <c r="D196" s="510"/>
      <c r="E196" s="492"/>
      <c r="F196" s="492"/>
      <c r="G196" s="160" t="s">
        <v>233</v>
      </c>
      <c r="H196" s="41"/>
      <c r="I196" s="66"/>
      <c r="J196" s="61"/>
      <c r="K196" s="60"/>
      <c r="L196" s="42"/>
      <c r="M196" s="43"/>
      <c r="N196" s="54"/>
      <c r="O196" s="51"/>
      <c r="P196" s="59"/>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09"/>
      <c r="D197" s="510"/>
      <c r="E197" s="492"/>
      <c r="F197" s="492"/>
      <c r="G197" s="160" t="s">
        <v>234</v>
      </c>
      <c r="H197" s="41"/>
      <c r="I197" s="66"/>
      <c r="J197" s="61"/>
      <c r="K197" s="60"/>
      <c r="L197" s="42"/>
      <c r="M197" s="43"/>
      <c r="N197" s="54"/>
      <c r="O197" s="51"/>
      <c r="P197" s="59"/>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09"/>
      <c r="D198" s="510"/>
      <c r="E198" s="492"/>
      <c r="F198" s="492"/>
      <c r="G198" s="160" t="s">
        <v>235</v>
      </c>
      <c r="H198" s="41"/>
      <c r="I198" s="66"/>
      <c r="J198" s="61"/>
      <c r="K198" s="60"/>
      <c r="L198" s="42"/>
      <c r="M198" s="43"/>
      <c r="N198" s="54"/>
      <c r="O198" s="51"/>
      <c r="P198" s="59"/>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09"/>
      <c r="D199" s="510"/>
      <c r="E199" s="492"/>
      <c r="F199" s="492"/>
      <c r="G199" s="160"/>
      <c r="H199" s="65"/>
      <c r="I199" s="66"/>
      <c r="J199" s="61"/>
      <c r="K199" s="60"/>
      <c r="L199" s="42"/>
      <c r="M199" s="43"/>
      <c r="N199" s="54"/>
      <c r="O199" s="51"/>
      <c r="P199" s="59"/>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09"/>
      <c r="D200" s="510"/>
      <c r="E200" s="492"/>
      <c r="F200" s="492"/>
      <c r="G200" s="160"/>
      <c r="H200" s="65"/>
      <c r="I200" s="66"/>
      <c r="J200" s="61"/>
      <c r="K200" s="60"/>
      <c r="L200" s="42"/>
      <c r="M200" s="43"/>
      <c r="N200" s="54"/>
      <c r="O200" s="51"/>
      <c r="P200" s="59"/>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09"/>
      <c r="D201" s="510"/>
      <c r="E201" s="492"/>
      <c r="F201" s="492"/>
      <c r="G201" s="160"/>
      <c r="H201" s="65"/>
      <c r="I201" s="66"/>
      <c r="J201" s="61"/>
      <c r="K201" s="60"/>
      <c r="L201" s="42"/>
      <c r="M201" s="43"/>
      <c r="N201" s="54"/>
      <c r="O201" s="51"/>
      <c r="P201" s="59"/>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09"/>
      <c r="D202" s="510"/>
      <c r="E202" s="492"/>
      <c r="F202" s="492"/>
      <c r="G202" s="160"/>
      <c r="H202" s="65"/>
      <c r="I202" s="66"/>
      <c r="J202" s="61"/>
      <c r="K202" s="60"/>
      <c r="L202" s="42"/>
      <c r="M202" s="43"/>
      <c r="N202" s="55"/>
      <c r="O202" s="51"/>
      <c r="P202" s="59"/>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09"/>
      <c r="D203" s="510"/>
      <c r="E203" s="492"/>
      <c r="F203" s="492"/>
      <c r="G203" s="160"/>
      <c r="H203" s="65"/>
      <c r="I203" s="66"/>
      <c r="J203" s="61"/>
      <c r="K203" s="60"/>
      <c r="L203" s="42"/>
      <c r="M203" s="43"/>
      <c r="N203" s="54"/>
      <c r="O203" s="51"/>
      <c r="P203" s="59"/>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09"/>
      <c r="D204" s="510"/>
      <c r="E204" s="492"/>
      <c r="F204" s="492"/>
      <c r="G204" s="160"/>
      <c r="H204" s="65"/>
      <c r="I204" s="66"/>
      <c r="J204" s="61"/>
      <c r="K204" s="60"/>
      <c r="L204" s="42"/>
      <c r="M204" s="43"/>
      <c r="N204" s="54"/>
      <c r="O204" s="51"/>
      <c r="P204" s="59"/>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09"/>
      <c r="D205" s="510"/>
      <c r="E205" s="492"/>
      <c r="F205" s="492"/>
      <c r="G205" s="160"/>
      <c r="H205" s="65"/>
      <c r="I205" s="66"/>
      <c r="J205" s="61"/>
      <c r="K205" s="60"/>
      <c r="L205" s="42"/>
      <c r="M205" s="43"/>
      <c r="N205" s="54"/>
      <c r="O205" s="51"/>
      <c r="P205" s="59"/>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11"/>
      <c r="D206" s="512"/>
      <c r="E206" s="493"/>
      <c r="F206" s="493"/>
      <c r="G206" s="160"/>
      <c r="H206" s="65"/>
      <c r="I206" s="66"/>
      <c r="J206" s="61"/>
      <c r="K206" s="60"/>
      <c r="L206" s="42"/>
      <c r="M206" s="43"/>
      <c r="N206" s="55"/>
      <c r="O206" s="51"/>
      <c r="P206" s="59"/>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idden="1">
      <c r="A207" s="565"/>
      <c r="B207" s="525"/>
      <c r="C207" s="174"/>
      <c r="D207" s="88"/>
      <c r="E207" s="87"/>
      <c r="F207" s="88"/>
      <c r="G207" s="88"/>
      <c r="H207" s="168"/>
      <c r="I207" s="166"/>
      <c r="J207" s="157"/>
      <c r="K207" s="89"/>
      <c r="L207" s="91"/>
      <c r="M207" s="92"/>
      <c r="N207" s="93">
        <f>AE207</f>
        <v>0</v>
      </c>
      <c r="O207" s="94"/>
      <c r="P207" s="94"/>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t="15.6" hidden="1" customHeight="1">
      <c r="A208" s="565"/>
      <c r="B208" s="525" t="s">
        <v>155</v>
      </c>
      <c r="C208" s="507" t="s">
        <v>188</v>
      </c>
      <c r="D208" s="508"/>
      <c r="E208" s="492"/>
      <c r="F208" s="492" t="s">
        <v>64</v>
      </c>
      <c r="G208" s="161" t="s">
        <v>189</v>
      </c>
      <c r="H208" s="49"/>
      <c r="I208" s="66"/>
      <c r="J208" s="61"/>
      <c r="K208" s="60"/>
      <c r="L208" s="42"/>
      <c r="M208" s="43"/>
      <c r="N208" s="54"/>
      <c r="O208" s="51"/>
      <c r="P208" s="59"/>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9"/>
      <c r="D209" s="510"/>
      <c r="E209" s="492"/>
      <c r="F209" s="492"/>
      <c r="G209" s="160" t="s">
        <v>190</v>
      </c>
      <c r="H209" s="41"/>
      <c r="I209" s="66"/>
      <c r="J209" s="61"/>
      <c r="K209" s="60"/>
      <c r="L209" s="42"/>
      <c r="M209" s="43"/>
      <c r="N209" s="54"/>
      <c r="O209" s="51"/>
      <c r="P209" s="59"/>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9"/>
      <c r="D210" s="510"/>
      <c r="E210" s="492"/>
      <c r="F210" s="492"/>
      <c r="G210" s="160" t="s">
        <v>191</v>
      </c>
      <c r="H210" s="41"/>
      <c r="I210" s="66"/>
      <c r="J210" s="61"/>
      <c r="K210" s="60"/>
      <c r="L210" s="42"/>
      <c r="M210" s="43"/>
      <c r="N210" s="54"/>
      <c r="O210" s="51"/>
      <c r="P210" s="59"/>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9"/>
      <c r="D211" s="510"/>
      <c r="E211" s="492"/>
      <c r="F211" s="492"/>
      <c r="G211" s="160" t="s">
        <v>192</v>
      </c>
      <c r="H211" s="41"/>
      <c r="I211" s="66"/>
      <c r="J211" s="61"/>
      <c r="K211" s="60"/>
      <c r="L211" s="42"/>
      <c r="M211" s="43"/>
      <c r="N211" s="54"/>
      <c r="O211" s="51"/>
      <c r="P211" s="59"/>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9"/>
      <c r="D212" s="510"/>
      <c r="E212" s="492"/>
      <c r="F212" s="492"/>
      <c r="G212" s="160"/>
      <c r="H212" s="65"/>
      <c r="I212" s="66"/>
      <c r="J212" s="61"/>
      <c r="K212" s="60"/>
      <c r="L212" s="42"/>
      <c r="M212" s="43"/>
      <c r="N212" s="54"/>
      <c r="O212" s="51"/>
      <c r="P212" s="59"/>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9"/>
      <c r="D213" s="510"/>
      <c r="E213" s="492"/>
      <c r="F213" s="492"/>
      <c r="G213" s="160"/>
      <c r="H213" s="65"/>
      <c r="I213" s="66"/>
      <c r="J213" s="61"/>
      <c r="K213" s="60"/>
      <c r="L213" s="42"/>
      <c r="M213" s="43"/>
      <c r="N213" s="54"/>
      <c r="O213" s="51"/>
      <c r="P213" s="59"/>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9"/>
      <c r="D214" s="510"/>
      <c r="E214" s="492"/>
      <c r="F214" s="492"/>
      <c r="G214" s="160"/>
      <c r="H214" s="65"/>
      <c r="I214" s="66"/>
      <c r="J214" s="61"/>
      <c r="K214" s="60"/>
      <c r="L214" s="42"/>
      <c r="M214" s="43"/>
      <c r="N214" s="54"/>
      <c r="O214" s="51"/>
      <c r="P214" s="59"/>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9"/>
      <c r="D215" s="510"/>
      <c r="E215" s="492"/>
      <c r="F215" s="492"/>
      <c r="G215" s="160"/>
      <c r="H215" s="65"/>
      <c r="I215" s="66"/>
      <c r="J215" s="61"/>
      <c r="K215" s="60"/>
      <c r="L215" s="42"/>
      <c r="M215" s="43"/>
      <c r="N215" s="55"/>
      <c r="O215" s="51"/>
      <c r="P215" s="59"/>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9"/>
      <c r="D216" s="510"/>
      <c r="E216" s="492"/>
      <c r="F216" s="492"/>
      <c r="G216" s="160"/>
      <c r="H216" s="65"/>
      <c r="I216" s="66"/>
      <c r="J216" s="61"/>
      <c r="K216" s="60"/>
      <c r="L216" s="42"/>
      <c r="M216" s="43"/>
      <c r="N216" s="54"/>
      <c r="O216" s="51"/>
      <c r="P216" s="59"/>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9"/>
      <c r="D217" s="510"/>
      <c r="E217" s="492"/>
      <c r="F217" s="492"/>
      <c r="G217" s="160"/>
      <c r="H217" s="65"/>
      <c r="I217" s="66"/>
      <c r="J217" s="61"/>
      <c r="K217" s="60"/>
      <c r="L217" s="42"/>
      <c r="M217" s="43"/>
      <c r="N217" s="54"/>
      <c r="O217" s="51"/>
      <c r="P217" s="59"/>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9"/>
      <c r="D218" s="510"/>
      <c r="E218" s="492"/>
      <c r="F218" s="492"/>
      <c r="G218" s="160"/>
      <c r="H218" s="65"/>
      <c r="I218" s="66"/>
      <c r="J218" s="61"/>
      <c r="K218" s="60"/>
      <c r="L218" s="42"/>
      <c r="M218" s="43"/>
      <c r="N218" s="54"/>
      <c r="O218" s="51"/>
      <c r="P218" s="59"/>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11"/>
      <c r="D219" s="512"/>
      <c r="E219" s="493"/>
      <c r="F219" s="493"/>
      <c r="G219" s="160"/>
      <c r="H219" s="65"/>
      <c r="I219" s="66"/>
      <c r="J219" s="61"/>
      <c r="K219" s="60"/>
      <c r="L219" s="42"/>
      <c r="M219" s="43"/>
      <c r="N219" s="55"/>
      <c r="O219" s="51"/>
      <c r="P219" s="59"/>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idden="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30</v>
      </c>
      <c r="F273" s="208"/>
      <c r="G273" s="119"/>
      <c r="H273" s="122"/>
      <c r="I273" s="122"/>
      <c r="J273" s="120"/>
      <c r="K273" s="117"/>
      <c r="L273" s="117"/>
      <c r="M273" s="118"/>
      <c r="N273" s="143">
        <f>N155+N168+N181+N194+N207+N220+N233+N246+N259+N272</f>
        <v>300</v>
      </c>
      <c r="O273" s="120"/>
      <c r="P273" s="121"/>
      <c r="Q273" s="120"/>
      <c r="R273" s="120"/>
      <c r="S273" s="120"/>
      <c r="T273" s="125"/>
      <c r="U273" s="144"/>
      <c r="V273" s="123">
        <f>V155+V168+V181+V194+V207+V220+V233+V246+V259+V272</f>
        <v>0</v>
      </c>
      <c r="W273" s="123">
        <f>W155+W168+W181+W194+W207+W220+W233+W246+W259+W272</f>
        <v>0</v>
      </c>
      <c r="X273" s="123">
        <f>X155+X168+X181+X194+X207+X220+X233+X246+X259+X272</f>
        <v>0</v>
      </c>
      <c r="Y273" s="123">
        <f>Y155+Y168+Y181+Y194+Y207+Y220+Y233+Y246+Y259+Y272</f>
        <v>0</v>
      </c>
      <c r="Z273" s="145"/>
      <c r="AA273" s="122"/>
      <c r="AB273" s="124"/>
      <c r="AC273" s="122"/>
      <c r="AD273" s="146"/>
      <c r="AE273" s="147">
        <f>SUM(AE143:AE246)/2</f>
        <v>300</v>
      </c>
      <c r="AF273" s="148">
        <f>SUM(AF166:AF233)</f>
        <v>0</v>
      </c>
    </row>
    <row r="274" spans="1:32" ht="16.149999999999999" thickBot="1">
      <c r="A274" s="19" t="s">
        <v>11</v>
      </c>
      <c r="B274" s="20"/>
      <c r="C274" s="20"/>
      <c r="D274" s="20"/>
      <c r="E274" s="20"/>
      <c r="F274" s="20"/>
      <c r="G274" s="20"/>
      <c r="H274" s="50"/>
      <c r="I274" s="50"/>
      <c r="J274" s="23"/>
      <c r="K274" s="20"/>
      <c r="L274" s="20"/>
      <c r="M274" s="21"/>
      <c r="N274" s="56">
        <f>N273+N142</f>
        <v>505</v>
      </c>
      <c r="O274" s="23"/>
      <c r="P274" s="24"/>
      <c r="Q274" s="23"/>
      <c r="R274" s="23"/>
      <c r="S274" s="23"/>
      <c r="T274" s="25"/>
      <c r="U274" s="21"/>
      <c r="V274" s="58">
        <f>V273+V142</f>
        <v>224</v>
      </c>
      <c r="W274" s="26">
        <f>W273+W142</f>
        <v>8</v>
      </c>
      <c r="X274" s="27">
        <f>X273+X142</f>
        <v>232</v>
      </c>
      <c r="Y274" s="28">
        <f>Y273+Y142</f>
        <v>232</v>
      </c>
      <c r="AC274" s="30"/>
      <c r="AE274" s="22">
        <f>AE273+AE142</f>
        <v>505</v>
      </c>
      <c r="AF274" s="29">
        <f>SUM(AF143:AF246)</f>
        <v>18000</v>
      </c>
    </row>
    <row r="275" spans="1:32" ht="18" customHeight="1">
      <c r="H275" s="169"/>
      <c r="O275" s="30"/>
    </row>
  </sheetData>
  <sheetProtection algorithmName="SHA-512" hashValue="yyNtrHSHotlMVWPGpH6Lo2DGHG10yhYRzloPWebZjOPLag7vHzugK21gTB4NFhIvmpFlrtYNkULMLVVlbOcAOA==" saltValue="bzrb8dnz90y6XyIufGqeLg==" spinCount="100000" sheet="1" formatCells="0" formatRows="0" insertRows="0" autoFilter="0"/>
  <mergeCells count="598">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R34:T34"/>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Q12:Q29">
    <cfRule type="cellIs" dxfId="5093" priority="4" operator="equal">
      <formula>"Mut+ext"</formula>
    </cfRule>
  </conditionalFormatting>
  <conditionalFormatting sqref="Q31:Q274">
    <cfRule type="cellIs" dxfId="5092" priority="1" operator="equal">
      <formula>"Mut+ext"</formula>
    </cfRule>
  </conditionalFormatting>
  <conditionalFormatting sqref="U273">
    <cfRule type="expression" dxfId="5091" priority="1249">
      <formula>$M273=#REF!</formula>
    </cfRule>
  </conditionalFormatting>
  <conditionalFormatting sqref="Z12:Z273">
    <cfRule type="expression" dxfId="5090" priority="9">
      <formula>$M12=#REF!</formula>
    </cfRule>
  </conditionalFormatting>
  <conditionalFormatting sqref="AA142:AB142">
    <cfRule type="expression" dxfId="5089" priority="1184">
      <formula>$M142=#REF!</formula>
    </cfRule>
  </conditionalFormatting>
  <conditionalFormatting sqref="AA273:AD273">
    <cfRule type="expression" dxfId="5088" priority="1172">
      <formula>$M273=#REF!</formula>
    </cfRule>
  </conditionalFormatting>
  <conditionalFormatting sqref="AC12:AD272">
    <cfRule type="expression" dxfId="5087" priority="14">
      <formula>$M12=#REF!</formula>
    </cfRule>
  </conditionalFormatting>
  <dataValidations count="9">
    <dataValidation type="list" allowBlank="1" showInputMessage="1" showErrorMessage="1" sqref="F12:F23 F25:F36 F38:F49 F51:F62 F64:F75 F77:F88 F90:F101 F103:F114 F116:F127 F129:F140 F143:F154 F156:F167 F169:F180 F182:F193 F195:F206 F208:F219 F221:F232 F234:F245 F247:F258 F260:F271" xr:uid="{00000000-0002-0000-0500-000000000000}">
      <formula1>"Obligatoire,Optionnelle,Facultative"</formula1>
    </dataValidation>
    <dataValidation type="list" allowBlank="1" showInputMessage="1" showErrorMessage="1" sqref="I6:K6" xr:uid="{00000000-0002-0000-0500-000001000000}">
      <formula1>"FI,Alternance,FC,Mixte"</formula1>
    </dataValidation>
    <dataValidation type="list" allowBlank="1" showInputMessage="1" showErrorMessage="1" sqref="B5:C6" xr:uid="{00000000-0002-0000-0500-000002000000}">
      <formula1>"P1,P2,P3,P4,P5,P6,P7,P8,P9,P10"</formula1>
    </dataValidation>
    <dataValidation type="list" allowBlank="1" showInputMessage="1" showErrorMessage="1" sqref="B3:C4" xr:uid="{00000000-0002-0000-0500-000003000000}">
      <formula1>"M1,M2"</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500-000004000000}">
      <formula1>"Non,Mut,Mut+ext"</formula1>
    </dataValidation>
    <dataValidation type="list" allowBlank="1" showInputMessage="1" showErrorMessage="1" sqref="S182:S183 S192:S193 S188:S189" xr:uid="{00000000-0002-0000-0500-000005000000}">
      <formula1>"Oui,Non"</formula1>
    </dataValidation>
    <dataValidation type="list" allowBlank="1" showInputMessage="1" showErrorMessage="1" sqref="M76 M272 M259 M246 M128 M115 M102 M89 M181 M141 M233 M155 M167:M168 M37 M24 M194 M220 M207" xr:uid="{00000000-0002-0000-0500-000006000000}">
      <formula1>$B$9:$B$19</formula1>
    </dataValidation>
    <dataValidation type="list" allowBlank="1" showInputMessage="1" showErrorMessage="1" sqref="L143:L207 L51:L62 L64:L141 L12:L49 L220:L272" xr:uid="{00000000-0002-0000-0500-000007000000}">
      <formula1>"1,2,3,4"</formula1>
    </dataValidation>
    <dataValidation type="list" allowBlank="1" showInputMessage="1" showErrorMessage="1" sqref="K64:K141 K12:K49 K51:K62 K143:K272" xr:uid="{00000000-0002-0000-0500-000008000000}">
      <formula1>"Obligatoire,Option"</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9000000}">
          <x14:formula1>
            <xm:f>Paramétrage!$K$6:$K$41</xm:f>
          </x14:formula1>
          <xm:sqref>J247:J258 J12:J23 J234:J245 J116:J127 J103:J114 J90:J101 J77:J88 J195:J206 J38:J49 J143:J154 J129:J140 J208:J219 J25:J36 J182:J193 J169:J180 J156:J167 J221:J232 J64:J75 J51:J62 J260:J271</xm:sqref>
        </x14:dataValidation>
        <x14:dataValidation type="list" allowBlank="1" showInputMessage="1" showErrorMessage="1" xr:uid="{00000000-0002-0000-0500-00000A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500-00000B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500-00000C000000}">
          <x14:formula1>
            <xm:f>Paramétrage!$G$6:$G$16</xm:f>
          </x14:formula1>
          <xm:sqref>I3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I275"/>
  <sheetViews>
    <sheetView zoomScale="70" zoomScaleNormal="70" workbookViewId="0">
      <pane xSplit="9" ySplit="11" topLeftCell="N142" activePane="bottomRight" state="frozen"/>
      <selection pane="bottomRight" activeCell="E143" sqref="E143:E154"/>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10</v>
      </c>
      <c r="C3" s="524"/>
      <c r="G3" s="173"/>
      <c r="H3" s="193" t="s">
        <v>25</v>
      </c>
      <c r="I3" s="500" t="s">
        <v>26</v>
      </c>
      <c r="J3" s="500"/>
      <c r="K3" s="500"/>
      <c r="N3" s="11"/>
      <c r="O3" s="11"/>
      <c r="P3" s="11"/>
      <c r="U3" s="498" t="str">
        <f>Paramétrage!I6</f>
        <v>M - Mention</v>
      </c>
      <c r="V3" s="499"/>
      <c r="W3" s="32">
        <f>ROUND(SUMIFS($U$12:$U$273,$H$12:$H$273,$U3,$Q$12:$Q$273,"&lt;&gt;Mut+ext"),0)</f>
        <v>14</v>
      </c>
      <c r="X3" s="32">
        <f ca="1">SUMIF($H$12:$H$293,$U3,$Y$12:$Y$246)</f>
        <v>170</v>
      </c>
      <c r="AE3" s="572">
        <f>IF($B$3="M2",0,I7)</f>
        <v>0</v>
      </c>
      <c r="AF3" s="572"/>
      <c r="AG3" s="573">
        <f>IF($B$3="M1",0,I7)</f>
        <v>15</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0</v>
      </c>
      <c r="AF4" s="32">
        <f>IF($B$3="M2",0,X3)</f>
        <v>0</v>
      </c>
      <c r="AG4" s="32">
        <f>IF($B$3="M1",0,W3)</f>
        <v>14</v>
      </c>
      <c r="AH4" s="32">
        <f ca="1">IF($B$3="M1",0,X3)</f>
        <v>170</v>
      </c>
    </row>
    <row r="5" spans="1:34" ht="18" customHeight="1">
      <c r="A5" s="170"/>
      <c r="B5" s="524" t="s">
        <v>168</v>
      </c>
      <c r="C5" s="524"/>
      <c r="E5" s="6"/>
      <c r="F5" s="6"/>
      <c r="G5" s="6"/>
      <c r="H5" s="193" t="s">
        <v>29</v>
      </c>
      <c r="I5" s="500" t="s">
        <v>236</v>
      </c>
      <c r="J5" s="500"/>
      <c r="K5" s="500"/>
      <c r="U5" s="498" t="str">
        <f>Paramétrage!I8</f>
        <v>RFC - Recettes de FC</v>
      </c>
      <c r="V5" s="499"/>
      <c r="W5" s="32">
        <f>ROUND(SUMIFS($U$12:$U$273,$H$12:$H$273,$U5,$Q$12:$Q$273,"&lt;&gt;Mut+ext"),0)</f>
        <v>0</v>
      </c>
      <c r="X5" s="32">
        <f ca="1">SUMIF($H$12:$H$293,$U5,$Y$12:$Y$246)</f>
        <v>0</v>
      </c>
      <c r="AE5" s="32">
        <f t="shared" ref="AE5:AF8" si="0">IF($B$3="M2",0,W4)</f>
        <v>0</v>
      </c>
      <c r="AF5" s="32">
        <f t="shared" si="0"/>
        <v>0</v>
      </c>
      <c r="AG5" s="32">
        <f t="shared" ref="AG5:AH8" si="1">IF($B$3="M1",0,W4)</f>
        <v>0</v>
      </c>
      <c r="AH5" s="32">
        <f t="shared" ca="1" si="1"/>
        <v>0</v>
      </c>
    </row>
    <row r="6" spans="1:34" ht="18" customHeight="1">
      <c r="A6" s="170"/>
      <c r="B6" s="524"/>
      <c r="C6" s="524"/>
      <c r="E6" s="6"/>
      <c r="F6" s="6"/>
      <c r="H6" s="193" t="s">
        <v>31</v>
      </c>
      <c r="I6" s="500" t="s">
        <v>32</v>
      </c>
      <c r="J6" s="500"/>
      <c r="K6" s="500"/>
      <c r="U6" s="498" t="str">
        <f>Paramétrage!I9</f>
        <v>RA - Recettes d'apprentissage</v>
      </c>
      <c r="V6" s="499"/>
      <c r="W6" s="32">
        <f>ROUND(SUMIFS($U$12:$U$273,$H$12:$H$273,$U6,$Q$12:$Q$273,"&lt;&gt;Mut+ext"),0)</f>
        <v>0</v>
      </c>
      <c r="X6" s="32">
        <f ca="1">SUMIF($H$12:$H$293,$U6,$Y$12:$Y$246)</f>
        <v>0</v>
      </c>
      <c r="AE6" s="32">
        <f t="shared" si="0"/>
        <v>0</v>
      </c>
      <c r="AF6" s="32">
        <f t="shared" si="0"/>
        <v>0</v>
      </c>
      <c r="AG6" s="32">
        <f t="shared" si="1"/>
        <v>0</v>
      </c>
      <c r="AH6" s="32">
        <f t="shared" ca="1" si="1"/>
        <v>0</v>
      </c>
    </row>
    <row r="7" spans="1:34" ht="18" customHeight="1">
      <c r="A7" s="170"/>
      <c r="B7" s="170"/>
      <c r="C7" s="170"/>
      <c r="E7" s="6"/>
      <c r="F7" s="6"/>
      <c r="G7" s="6"/>
      <c r="H7" s="194" t="s">
        <v>33</v>
      </c>
      <c r="I7" s="518">
        <v>15</v>
      </c>
      <c r="J7" s="518"/>
      <c r="K7" s="518"/>
      <c r="U7" s="498" t="str">
        <f>Paramétrage!I10</f>
        <v>RP - Recettes propres autres</v>
      </c>
      <c r="V7" s="499"/>
      <c r="W7" s="32">
        <f>ROUND(SUMIFS($U$12:$U$273,$H$12:$H$273,$U7,$Q$12:$Q$273,"&lt;&gt;Mut+ext"),0)</f>
        <v>0</v>
      </c>
      <c r="X7" s="32">
        <f ca="1">SUMIF($H$12:$H$293,$U7,$Y$12:$Y$246)</f>
        <v>0</v>
      </c>
      <c r="AE7" s="32">
        <f t="shared" si="0"/>
        <v>0</v>
      </c>
      <c r="AF7" s="32">
        <f t="shared" si="0"/>
        <v>0</v>
      </c>
      <c r="AG7" s="32">
        <f t="shared" si="1"/>
        <v>0</v>
      </c>
      <c r="AH7" s="32">
        <f t="shared" ca="1" si="1"/>
        <v>0</v>
      </c>
    </row>
    <row r="8" spans="1:34" ht="18" customHeight="1">
      <c r="A8" s="40"/>
      <c r="B8" s="40"/>
      <c r="C8" s="40"/>
      <c r="D8" s="6"/>
      <c r="E8" s="6"/>
      <c r="F8" s="6"/>
      <c r="G8" s="6"/>
      <c r="H8" s="12"/>
      <c r="U8" s="12"/>
      <c r="AE8" s="32">
        <f t="shared" si="0"/>
        <v>0</v>
      </c>
      <c r="AF8" s="32">
        <f t="shared" si="0"/>
        <v>0</v>
      </c>
      <c r="AG8" s="32">
        <f t="shared" si="1"/>
        <v>0</v>
      </c>
      <c r="AH8" s="32">
        <f t="shared" ca="1" si="1"/>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170</v>
      </c>
      <c r="W11" s="70">
        <f>W142+W273</f>
        <v>0</v>
      </c>
      <c r="X11" s="70">
        <f>X142+X273</f>
        <v>170</v>
      </c>
      <c r="Y11" s="206">
        <f>Y142+Y273</f>
        <v>170</v>
      </c>
      <c r="Z11" s="549"/>
      <c r="AA11" s="546"/>
      <c r="AB11" s="546"/>
      <c r="AC11" s="514"/>
      <c r="AD11" s="539"/>
      <c r="AE11" s="523"/>
      <c r="AF11" s="533"/>
    </row>
    <row r="12" spans="1:34" ht="15.6" customHeight="1">
      <c r="A12" s="560" t="s">
        <v>61</v>
      </c>
      <c r="B12" s="525" t="s">
        <v>62</v>
      </c>
      <c r="C12" s="507" t="s">
        <v>237</v>
      </c>
      <c r="D12" s="508"/>
      <c r="E12" s="492">
        <v>10</v>
      </c>
      <c r="F12" s="492" t="s">
        <v>64</v>
      </c>
      <c r="G12" s="160" t="s">
        <v>65</v>
      </c>
      <c r="H12" s="49" t="s">
        <v>66</v>
      </c>
      <c r="I12" s="66" t="s">
        <v>238</v>
      </c>
      <c r="J12" s="61">
        <v>4</v>
      </c>
      <c r="K12" s="71" t="s">
        <v>64</v>
      </c>
      <c r="L12" s="416"/>
      <c r="M12" s="43" t="s">
        <v>71</v>
      </c>
      <c r="N12" s="55">
        <v>21</v>
      </c>
      <c r="O12" s="444">
        <v>15</v>
      </c>
      <c r="P12" s="445">
        <v>20</v>
      </c>
      <c r="Q12" s="417" t="s">
        <v>173</v>
      </c>
      <c r="R12" s="595"/>
      <c r="S12" s="596"/>
      <c r="T12" s="59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21</v>
      </c>
      <c r="W12" s="45"/>
      <c r="X12" s="103">
        <f t="shared" ref="X12:X23" si="2">IF(OR(M12="",Q12="Mut+ext"),0,IF(ISERROR(V12+W12)=TRUE,V12,V12+W12))</f>
        <v>21</v>
      </c>
      <c r="Y12" s="105">
        <f>IF(OR(M12="",Q12="Mut+ext"),0,IF(ISERROR(W12+V12*VLOOKUP(M12,Paramétrage!$C$6:$E$29,3,0))=TRUE,X12,W12+V12*VLOOKUP(M12,Paramétrage!$C$6:$E$29,3,0)))</f>
        <v>21</v>
      </c>
      <c r="Z12" s="550" t="s">
        <v>239</v>
      </c>
      <c r="AA12" s="516"/>
      <c r="AB12" s="551"/>
      <c r="AC12" s="72"/>
      <c r="AD12" s="46"/>
      <c r="AE12" s="73">
        <f t="shared" ref="AE12:AE23" si="3">IF(G12="",0,IF(K12="",0,IF(SUMIF($G$12:$G$23,G12,$O$12:$O$23)=0,0,IF(OR(L12="",K12="obligatoire"),AF12/SUMIF($G$12:$G$23,G12,$O$12:$O$23),AF12/(SUMIF($G$12:$G$23,G12,$O$12:$O$23)/L12)))))</f>
        <v>21</v>
      </c>
      <c r="AF12" s="17">
        <f t="shared" ref="AF12:AF23" si="4">N12*O12</f>
        <v>315</v>
      </c>
    </row>
    <row r="13" spans="1:34">
      <c r="A13" s="561"/>
      <c r="B13" s="525"/>
      <c r="C13" s="509"/>
      <c r="D13" s="510"/>
      <c r="E13" s="492"/>
      <c r="F13" s="492"/>
      <c r="G13" s="160" t="s">
        <v>70</v>
      </c>
      <c r="H13" s="49" t="s">
        <v>66</v>
      </c>
      <c r="I13" s="408" t="s">
        <v>198</v>
      </c>
      <c r="J13" s="61">
        <v>4</v>
      </c>
      <c r="K13" s="71" t="s">
        <v>64</v>
      </c>
      <c r="L13" s="416"/>
      <c r="M13" s="43" t="s">
        <v>71</v>
      </c>
      <c r="N13" s="55">
        <v>21</v>
      </c>
      <c r="O13" s="444">
        <v>15</v>
      </c>
      <c r="P13" s="445">
        <v>15</v>
      </c>
      <c r="Q13" s="418" t="s">
        <v>69</v>
      </c>
      <c r="R13" s="595"/>
      <c r="S13" s="596"/>
      <c r="T13" s="597"/>
      <c r="U13" s="104">
        <f>IF(OR(P13="",M13=Paramétrage!$C$10,M13=Paramétrage!$C$13,M13=Paramétrage!$C$17,M13=Paramétrage!$C$20,M13=Paramétrage!$C$24,M13=Paramétrage!$C$27,AND(M13&lt;&gt;Paramétrage!$C$9,Q13="Mut+ext")),0,ROUNDUP(O13/P13,0))</f>
        <v>1</v>
      </c>
      <c r="V13" s="106">
        <f>IF(OR(M13="",Q13="Mut+ext"),0,IF(VLOOKUP(M13,Paramétrage!$C$6:$E$29,2,0)=0,0,IF(P13="","saisir capacité",N13*U13*VLOOKUP(M13,Paramétrage!$C$6:$E$29,2,0))))</f>
        <v>21</v>
      </c>
      <c r="W13" s="45"/>
      <c r="X13" s="103">
        <f t="shared" si="2"/>
        <v>21</v>
      </c>
      <c r="Y13" s="105">
        <f>IF(OR(M13="",Q13="Mut+ext"),0,IF(ISERROR(W13+V13*VLOOKUP(M13,Paramétrage!$C$6:$E$29,3,0))=TRUE,X13,W13+V13*VLOOKUP(M13,Paramétrage!$C$6:$E$29,3,0)))</f>
        <v>21</v>
      </c>
      <c r="Z13" s="550" t="s">
        <v>240</v>
      </c>
      <c r="AA13" s="516"/>
      <c r="AB13" s="551"/>
      <c r="AC13" s="163"/>
      <c r="AD13" s="46"/>
      <c r="AE13" s="73">
        <f t="shared" si="3"/>
        <v>21</v>
      </c>
      <c r="AF13" s="18">
        <f t="shared" si="4"/>
        <v>315</v>
      </c>
    </row>
    <row r="14" spans="1:34">
      <c r="A14" s="561"/>
      <c r="B14" s="525"/>
      <c r="C14" s="509"/>
      <c r="D14" s="510"/>
      <c r="E14" s="492"/>
      <c r="F14" s="492"/>
      <c r="G14" s="160" t="s">
        <v>72</v>
      </c>
      <c r="H14" s="49" t="s">
        <v>66</v>
      </c>
      <c r="I14" s="66" t="s">
        <v>196</v>
      </c>
      <c r="J14" s="61">
        <v>4</v>
      </c>
      <c r="K14" s="71" t="s">
        <v>64</v>
      </c>
      <c r="L14" s="416"/>
      <c r="M14" s="43" t="s">
        <v>71</v>
      </c>
      <c r="N14" s="55">
        <v>21</v>
      </c>
      <c r="O14" s="444">
        <v>15</v>
      </c>
      <c r="P14" s="445">
        <v>50</v>
      </c>
      <c r="Q14" s="446" t="s">
        <v>76</v>
      </c>
      <c r="R14" s="595"/>
      <c r="S14" s="596"/>
      <c r="T14" s="597"/>
      <c r="U14" s="104">
        <f>IF(OR(P14="",M14=Paramétrage!$C$10,M14=Paramétrage!$C$13,M14=Paramétrage!$C$17,M14=Paramétrage!$C$20,M14=Paramétrage!$C$24,M14=Paramétrage!$C$27,AND(M14&lt;&gt;Paramétrage!$C$9,Q14="Mut+ext")),0,ROUNDUP(O14/P14,0))</f>
        <v>0</v>
      </c>
      <c r="V14" s="106">
        <f>IF(OR(M14="",Q14="Mut+ext"),0,IF(VLOOKUP(M14,Paramétrage!$C$6:$E$29,2,0)=0,0,IF(P14="","saisir capacité",N14*U14*VLOOKUP(M14,Paramétrage!$C$6:$E$29,2,0))))</f>
        <v>0</v>
      </c>
      <c r="W14" s="45"/>
      <c r="X14" s="103">
        <f t="shared" si="2"/>
        <v>0</v>
      </c>
      <c r="Y14" s="105">
        <f>IF(OR(M14="",Q14="Mut+ext"),0,IF(ISERROR(W14+V14*VLOOKUP(M14,Paramétrage!$C$6:$E$29,3,0))=TRUE,X14,W14+V14*VLOOKUP(M14,Paramétrage!$C$6:$E$29,3,0)))</f>
        <v>0</v>
      </c>
      <c r="Z14" s="550" t="s">
        <v>241</v>
      </c>
      <c r="AA14" s="516"/>
      <c r="AB14" s="551"/>
      <c r="AC14" s="163"/>
      <c r="AD14" s="46"/>
      <c r="AE14" s="73">
        <f t="shared" si="3"/>
        <v>21</v>
      </c>
      <c r="AF14" s="18">
        <f t="shared" si="4"/>
        <v>315</v>
      </c>
    </row>
    <row r="15" spans="1:34">
      <c r="A15" s="561"/>
      <c r="B15" s="525"/>
      <c r="C15" s="509"/>
      <c r="D15" s="510"/>
      <c r="E15" s="492"/>
      <c r="F15" s="492"/>
      <c r="G15" s="160" t="s">
        <v>74</v>
      </c>
      <c r="H15" s="49" t="s">
        <v>66</v>
      </c>
      <c r="I15" s="66" t="s">
        <v>197</v>
      </c>
      <c r="J15" s="61">
        <v>4</v>
      </c>
      <c r="K15" s="71" t="s">
        <v>81</v>
      </c>
      <c r="L15" s="416">
        <v>1</v>
      </c>
      <c r="M15" s="43" t="s">
        <v>71</v>
      </c>
      <c r="N15" s="55">
        <v>21</v>
      </c>
      <c r="O15" s="444">
        <v>15</v>
      </c>
      <c r="P15" s="445">
        <v>40</v>
      </c>
      <c r="Q15" s="418" t="s">
        <v>76</v>
      </c>
      <c r="R15" s="595"/>
      <c r="S15" s="596"/>
      <c r="T15" s="597"/>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2"/>
        <v>0</v>
      </c>
      <c r="Y15" s="105">
        <f>IF(OR(M15="",Q15="Mut+ext"),0,IF(ISERROR(W15+V15*VLOOKUP(M15,Paramétrage!$C$6:$E$29,3,0))=TRUE,X15,W15+V15*VLOOKUP(M15,Paramétrage!$C$6:$E$29,3,0)))</f>
        <v>0</v>
      </c>
      <c r="Z15" s="550" t="s">
        <v>242</v>
      </c>
      <c r="AA15" s="516"/>
      <c r="AB15" s="551"/>
      <c r="AC15" s="62"/>
      <c r="AD15" s="46"/>
      <c r="AE15" s="73">
        <f t="shared" si="3"/>
        <v>10.5</v>
      </c>
      <c r="AF15" s="18">
        <f t="shared" si="4"/>
        <v>315</v>
      </c>
    </row>
    <row r="16" spans="1:34">
      <c r="A16" s="561"/>
      <c r="B16" s="525"/>
      <c r="C16" s="509"/>
      <c r="D16" s="510"/>
      <c r="E16" s="492"/>
      <c r="F16" s="492"/>
      <c r="G16" s="160" t="s">
        <v>74</v>
      </c>
      <c r="H16" s="49" t="s">
        <v>66</v>
      </c>
      <c r="I16" s="66" t="s">
        <v>243</v>
      </c>
      <c r="J16" s="61">
        <v>4</v>
      </c>
      <c r="K16" s="71" t="s">
        <v>81</v>
      </c>
      <c r="L16" s="416">
        <v>1</v>
      </c>
      <c r="M16" s="43" t="s">
        <v>71</v>
      </c>
      <c r="N16" s="55">
        <v>21</v>
      </c>
      <c r="O16" s="52">
        <v>15</v>
      </c>
      <c r="P16" s="59">
        <v>35</v>
      </c>
      <c r="Q16" s="418" t="s">
        <v>76</v>
      </c>
      <c r="R16" s="595"/>
      <c r="S16" s="596"/>
      <c r="T16" s="59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t="s">
        <v>244</v>
      </c>
      <c r="AA16" s="516"/>
      <c r="AB16" s="551"/>
      <c r="AC16" s="163"/>
      <c r="AD16" s="46"/>
      <c r="AE16" s="73">
        <f t="shared" si="3"/>
        <v>10.5</v>
      </c>
      <c r="AF16" s="18">
        <f t="shared" si="4"/>
        <v>315</v>
      </c>
    </row>
    <row r="17" spans="1:32">
      <c r="A17" s="561"/>
      <c r="B17" s="525"/>
      <c r="C17" s="509"/>
      <c r="D17" s="510"/>
      <c r="E17" s="492"/>
      <c r="F17" s="492"/>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c r="A18" s="561"/>
      <c r="B18" s="525"/>
      <c r="C18" s="509"/>
      <c r="D18" s="510"/>
      <c r="E18" s="492"/>
      <c r="F18" s="492"/>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c r="A19" s="561"/>
      <c r="B19" s="525"/>
      <c r="C19" s="509"/>
      <c r="D19" s="510"/>
      <c r="E19" s="492"/>
      <c r="F19" s="492"/>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c r="A20" s="561"/>
      <c r="B20" s="525"/>
      <c r="C20" s="509"/>
      <c r="D20" s="510"/>
      <c r="E20" s="492"/>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c r="A21" s="561"/>
      <c r="B21" s="525"/>
      <c r="C21" s="509"/>
      <c r="D21" s="510"/>
      <c r="E21" s="492"/>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c r="A22" s="561"/>
      <c r="B22" s="525"/>
      <c r="C22" s="509"/>
      <c r="D22" s="510"/>
      <c r="E22" s="492"/>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11"/>
      <c r="D23" s="512"/>
      <c r="E23" s="493"/>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84</v>
      </c>
      <c r="O24" s="79"/>
      <c r="P24" s="79"/>
      <c r="Q24" s="82"/>
      <c r="R24" s="80"/>
      <c r="S24" s="80"/>
      <c r="T24" s="81"/>
      <c r="U24" s="127"/>
      <c r="V24" s="83">
        <f>SUM(V12:V23)</f>
        <v>42</v>
      </c>
      <c r="W24" s="84">
        <f>SUM(W12:W23)</f>
        <v>0</v>
      </c>
      <c r="X24" s="85">
        <f>SUM(X12:X23)</f>
        <v>42</v>
      </c>
      <c r="Y24" s="86">
        <f>SUM(Y12:Y23)</f>
        <v>42</v>
      </c>
      <c r="Z24" s="128"/>
      <c r="AA24" s="129"/>
      <c r="AB24" s="130"/>
      <c r="AC24" s="131"/>
      <c r="AD24" s="132"/>
      <c r="AE24" s="133">
        <f>SUM(AE12:AE23)</f>
        <v>84</v>
      </c>
      <c r="AF24" s="134">
        <f>SUM(AF12:AF23)</f>
        <v>1575</v>
      </c>
    </row>
    <row r="25" spans="1:32" ht="15.6" customHeight="1">
      <c r="A25" s="561"/>
      <c r="B25" s="525" t="s">
        <v>77</v>
      </c>
      <c r="C25" s="507" t="s">
        <v>245</v>
      </c>
      <c r="D25" s="508"/>
      <c r="E25" s="492">
        <v>6</v>
      </c>
      <c r="F25" s="492" t="s">
        <v>64</v>
      </c>
      <c r="G25" s="160" t="s">
        <v>79</v>
      </c>
      <c r="H25" s="239" t="s">
        <v>66</v>
      </c>
      <c r="I25" s="447" t="s">
        <v>246</v>
      </c>
      <c r="J25" s="422">
        <v>4</v>
      </c>
      <c r="K25" s="71" t="s">
        <v>64</v>
      </c>
      <c r="L25" s="416"/>
      <c r="M25" s="43" t="s">
        <v>71</v>
      </c>
      <c r="N25" s="55">
        <v>10</v>
      </c>
      <c r="O25" s="444">
        <v>15</v>
      </c>
      <c r="P25" s="445">
        <v>15</v>
      </c>
      <c r="Q25" s="417" t="s">
        <v>173</v>
      </c>
      <c r="R25" s="515"/>
      <c r="S25" s="516"/>
      <c r="T25" s="517"/>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10</v>
      </c>
      <c r="W25" s="45"/>
      <c r="X25" s="103">
        <f t="shared" ref="X25:X36" si="5">IF(OR(M25="",Q25="Mut+ext"),0,IF(ISERROR(V25+W25)=TRUE,V25,V25+W25))</f>
        <v>10</v>
      </c>
      <c r="Y25" s="105">
        <f>IF(OR(M25="",Q25="Mut+ext"),0,IF(ISERROR(W25+V25*VLOOKUP(M25,Paramétrage!$C$6:$E$29,3,0))=TRUE,X25,W25+V25*VLOOKUP(M25,Paramétrage!$C$6:$E$29,3,0)))</f>
        <v>10</v>
      </c>
      <c r="Z25" s="550" t="s">
        <v>239</v>
      </c>
      <c r="AA25" s="516"/>
      <c r="AB25" s="551"/>
      <c r="AC25" s="72"/>
      <c r="AD25" s="46"/>
      <c r="AE25" s="73">
        <f t="shared" ref="AE25:AE36" si="6">IF(G25="",0,IF(K25="",0,IF(SUMIF($G$25:$G$36,G25,$O$25:$O$36)=0,0,IF(OR(L25="",K25="obligatoire"),AF25/SUMIF($G$25:$G$36,G25,$O$25:$O$36),AF25/(SUMIF($G$25:$G$36,G25,$O$25:$O$36)/L25)))))</f>
        <v>10</v>
      </c>
      <c r="AF25" s="17">
        <f t="shared" ref="AF25:AF36" si="7">N25*O25</f>
        <v>150</v>
      </c>
    </row>
    <row r="26" spans="1:32">
      <c r="A26" s="561"/>
      <c r="B26" s="525"/>
      <c r="C26" s="509"/>
      <c r="D26" s="510"/>
      <c r="E26" s="492"/>
      <c r="F26" s="492"/>
      <c r="G26" s="160" t="s">
        <v>83</v>
      </c>
      <c r="H26" s="239" t="s">
        <v>66</v>
      </c>
      <c r="I26" s="289" t="s">
        <v>247</v>
      </c>
      <c r="J26" s="422" t="s">
        <v>202</v>
      </c>
      <c r="K26" s="71" t="s">
        <v>64</v>
      </c>
      <c r="L26" s="416"/>
      <c r="M26" s="43" t="s">
        <v>71</v>
      </c>
      <c r="N26" s="55">
        <v>10</v>
      </c>
      <c r="O26" s="444">
        <v>15</v>
      </c>
      <c r="P26" s="445">
        <v>15</v>
      </c>
      <c r="Q26" s="418" t="s">
        <v>173</v>
      </c>
      <c r="R26" s="515"/>
      <c r="S26" s="516"/>
      <c r="T26" s="517"/>
      <c r="U26" s="104">
        <f>IF(OR(P26="",M26=Paramétrage!$C$10,M26=Paramétrage!$C$13,M26=Paramétrage!$C$17,M26=Paramétrage!$C$20,M26=Paramétrage!$C$24,M26=Paramétrage!$C$27,AND(M26&lt;&gt;Paramétrage!$C$9,Q26="Mut+ext")),0,ROUNDUP(O26/P26,0))</f>
        <v>1</v>
      </c>
      <c r="V26" s="106">
        <f>IF(OR(M26="",Q26="Mut+ext"),0,IF(VLOOKUP(M26,Paramétrage!$C$6:$E$29,2,0)=0,0,IF(P26="","saisir capacité",N26*U26*VLOOKUP(M26,Paramétrage!$C$6:$E$29,2,0))))</f>
        <v>10</v>
      </c>
      <c r="W26" s="45"/>
      <c r="X26" s="103">
        <f t="shared" si="5"/>
        <v>10</v>
      </c>
      <c r="Y26" s="105">
        <f>IF(OR(M26="",Q26="Mut+ext"),0,IF(ISERROR(W26+V26*VLOOKUP(M26,Paramétrage!$C$6:$E$29,3,0))=TRUE,X26,W26+V26*VLOOKUP(M26,Paramétrage!$C$6:$E$29,3,0)))</f>
        <v>10</v>
      </c>
      <c r="Z26" s="550" t="s">
        <v>240</v>
      </c>
      <c r="AA26" s="516"/>
      <c r="AB26" s="551"/>
      <c r="AC26" s="163"/>
      <c r="AD26" s="46"/>
      <c r="AE26" s="73">
        <f t="shared" si="6"/>
        <v>10</v>
      </c>
      <c r="AF26" s="18">
        <f t="shared" si="7"/>
        <v>150</v>
      </c>
    </row>
    <row r="27" spans="1:32">
      <c r="A27" s="561"/>
      <c r="B27" s="525"/>
      <c r="C27" s="509"/>
      <c r="D27" s="510"/>
      <c r="E27" s="492"/>
      <c r="F27" s="492"/>
      <c r="G27" s="160" t="s">
        <v>203</v>
      </c>
      <c r="H27" s="239" t="s">
        <v>66</v>
      </c>
      <c r="I27" s="289" t="s">
        <v>248</v>
      </c>
      <c r="J27" s="422" t="s">
        <v>202</v>
      </c>
      <c r="K27" s="71" t="s">
        <v>64</v>
      </c>
      <c r="L27" s="416"/>
      <c r="M27" s="43" t="s">
        <v>71</v>
      </c>
      <c r="N27" s="55">
        <v>15</v>
      </c>
      <c r="O27" s="444">
        <v>15</v>
      </c>
      <c r="P27" s="445">
        <v>15</v>
      </c>
      <c r="Q27" s="418" t="s">
        <v>173</v>
      </c>
      <c r="R27" s="515"/>
      <c r="S27" s="516"/>
      <c r="T27" s="517"/>
      <c r="U27" s="104">
        <f>IF(OR(P27="",M27=Paramétrage!$C$10,M27=Paramétrage!$C$13,M27=Paramétrage!$C$17,M27=Paramétrage!$C$20,M27=Paramétrage!$C$24,M27=Paramétrage!$C$27,AND(M27&lt;&gt;Paramétrage!$C$9,Q27="Mut+ext")),0,ROUNDUP(O27/P27,0))</f>
        <v>1</v>
      </c>
      <c r="V27" s="106">
        <f>IF(OR(M27="",Q27="Mut+ext"),0,IF(VLOOKUP(M27,Paramétrage!$C$6:$E$29,2,0)=0,0,IF(P27="","saisir capacité",N27*U27*VLOOKUP(M27,Paramétrage!$C$6:$E$29,2,0))))</f>
        <v>15</v>
      </c>
      <c r="W27" s="45"/>
      <c r="X27" s="103">
        <f t="shared" si="5"/>
        <v>15</v>
      </c>
      <c r="Y27" s="105">
        <f>IF(OR(M27="",Q27="Mut+ext"),0,IF(ISERROR(W27+V27*VLOOKUP(M27,Paramétrage!$C$6:$E$29,3,0))=TRUE,X27,W27+V27*VLOOKUP(M27,Paramétrage!$C$6:$E$29,3,0)))</f>
        <v>15</v>
      </c>
      <c r="Z27" s="550" t="s">
        <v>241</v>
      </c>
      <c r="AA27" s="516"/>
      <c r="AB27" s="551"/>
      <c r="AC27" s="163"/>
      <c r="AD27" s="46"/>
      <c r="AE27" s="73">
        <f t="shared" si="6"/>
        <v>15</v>
      </c>
      <c r="AF27" s="18">
        <f t="shared" si="7"/>
        <v>225</v>
      </c>
    </row>
    <row r="28" spans="1:32">
      <c r="A28" s="561"/>
      <c r="B28" s="525"/>
      <c r="C28" s="509"/>
      <c r="D28" s="510"/>
      <c r="E28" s="492"/>
      <c r="F28" s="492"/>
      <c r="G28" s="160" t="s">
        <v>205</v>
      </c>
      <c r="H28" s="239" t="s">
        <v>66</v>
      </c>
      <c r="I28" s="289" t="s">
        <v>249</v>
      </c>
      <c r="J28" s="422" t="s">
        <v>202</v>
      </c>
      <c r="K28" s="71" t="s">
        <v>64</v>
      </c>
      <c r="L28" s="416"/>
      <c r="M28" s="43" t="s">
        <v>71</v>
      </c>
      <c r="N28" s="55">
        <v>10</v>
      </c>
      <c r="O28" s="444">
        <v>15</v>
      </c>
      <c r="P28" s="445">
        <v>15</v>
      </c>
      <c r="Q28" s="418" t="s">
        <v>173</v>
      </c>
      <c r="R28" s="515"/>
      <c r="S28" s="516"/>
      <c r="T28" s="517"/>
      <c r="U28" s="104">
        <f>IF(OR(P28="",M28=Paramétrage!$C$10,M28=Paramétrage!$C$13,M28=Paramétrage!$C$17,M28=Paramétrage!$C$20,M28=Paramétrage!$C$24,M28=Paramétrage!$C$27,AND(M28&lt;&gt;Paramétrage!$C$9,Q28="Mut+ext")),0,ROUNDUP(O28/P28,0))</f>
        <v>1</v>
      </c>
      <c r="V28" s="106">
        <f>IF(OR(M28="",Q28="Mut+ext"),0,IF(VLOOKUP(M28,Paramétrage!$C$6:$E$29,2,0)=0,0,IF(P28="","saisir capacité",N28*U28*VLOOKUP(M28,Paramétrage!$C$6:$E$29,2,0))))</f>
        <v>10</v>
      </c>
      <c r="W28" s="45"/>
      <c r="X28" s="103">
        <f t="shared" si="5"/>
        <v>10</v>
      </c>
      <c r="Y28" s="105">
        <f>IF(OR(M28="",Q28="Mut+ext"),0,IF(ISERROR(W28+V28*VLOOKUP(M28,Paramétrage!$C$6:$E$29,3,0))=TRUE,X28,W28+V28*VLOOKUP(M28,Paramétrage!$C$6:$E$29,3,0)))</f>
        <v>10</v>
      </c>
      <c r="Z28" s="550" t="s">
        <v>242</v>
      </c>
      <c r="AA28" s="516"/>
      <c r="AB28" s="551"/>
      <c r="AC28" s="62"/>
      <c r="AD28" s="46"/>
      <c r="AE28" s="73">
        <f t="shared" si="6"/>
        <v>10</v>
      </c>
      <c r="AF28" s="18">
        <f t="shared" si="7"/>
        <v>150</v>
      </c>
    </row>
    <row r="29" spans="1:32">
      <c r="A29" s="561"/>
      <c r="B29" s="525"/>
      <c r="C29" s="509"/>
      <c r="D29" s="510"/>
      <c r="E29" s="492"/>
      <c r="F29" s="492"/>
      <c r="G29" s="218"/>
      <c r="H29" s="49"/>
      <c r="I29" s="219"/>
      <c r="J29" s="233"/>
      <c r="K29" s="235"/>
      <c r="L29" s="228"/>
      <c r="M29" s="221"/>
      <c r="N29" s="222"/>
      <c r="O29" s="230"/>
      <c r="P29" s="234"/>
      <c r="Q29" s="44"/>
      <c r="R29" s="515"/>
      <c r="S29" s="516"/>
      <c r="T29" s="517"/>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5"/>
        <v>0</v>
      </c>
      <c r="Y29" s="105">
        <f>IF(OR(M29="",Q29="Mut+ext"),0,IF(ISERROR(W29+V29*VLOOKUP(M29,Paramétrage!$C$6:$E$29,3,0))=TRUE,X29,W29+V29*VLOOKUP(M29,Paramétrage!$C$6:$E$29,3,0)))</f>
        <v>0</v>
      </c>
      <c r="Z29" s="550"/>
      <c r="AA29" s="516"/>
      <c r="AB29" s="551"/>
      <c r="AC29" s="163"/>
      <c r="AD29" s="46"/>
      <c r="AE29" s="73">
        <f t="shared" si="6"/>
        <v>0</v>
      </c>
      <c r="AF29" s="18">
        <f t="shared" si="7"/>
        <v>0</v>
      </c>
    </row>
    <row r="30" spans="1:32">
      <c r="A30" s="561"/>
      <c r="B30" s="525"/>
      <c r="C30" s="509"/>
      <c r="D30" s="510"/>
      <c r="E30" s="492"/>
      <c r="F30" s="492"/>
      <c r="G30" s="218"/>
      <c r="H30" s="49"/>
      <c r="I30" s="219"/>
      <c r="J30" s="233"/>
      <c r="K30" s="235"/>
      <c r="L30" s="228"/>
      <c r="M30" s="221"/>
      <c r="N30" s="222"/>
      <c r="O30" s="230"/>
      <c r="P30" s="234"/>
      <c r="Q30" s="44"/>
      <c r="R30" s="515"/>
      <c r="S30" s="516"/>
      <c r="T30" s="517"/>
      <c r="U30" s="104">
        <f>IF(OR(P30="",M30=Paramétrage!$C$10,M30=Paramétrage!$C$13,M30=Paramétrage!$C$17,M30=Paramétrage!$C$20,M30=Paramétrage!$C$24,M30=Paramétrage!$C$27,AND(M30&lt;&gt;Paramétrage!$C$9,Q30="Mut+ext")),0,ROUNDUP(O30/P30,0))</f>
        <v>0</v>
      </c>
      <c r="V30" s="106">
        <f>IF(OR(M30="",Q30="Mut+ext"),0,IF(VLOOKUP(M30,Paramétrage!$C$6:$E$29,2,0)=0,0,IF(P30="","saisir capacité",N30*U30*VLOOKUP(M30,Paramétrage!$C$6:$E$29,2,0))))</f>
        <v>0</v>
      </c>
      <c r="W30" s="45"/>
      <c r="X30" s="103">
        <f t="shared" si="5"/>
        <v>0</v>
      </c>
      <c r="Y30" s="105">
        <f>IF(OR(M30="",Q30="Mut+ext"),0,IF(ISERROR(W30+V30*VLOOKUP(M30,Paramétrage!$C$6:$E$29,3,0))=TRUE,X30,W30+V30*VLOOKUP(M30,Paramétrage!$C$6:$E$29,3,0)))</f>
        <v>0</v>
      </c>
      <c r="Z30" s="550"/>
      <c r="AA30" s="516"/>
      <c r="AB30" s="551"/>
      <c r="AC30" s="163"/>
      <c r="AD30" s="46"/>
      <c r="AE30" s="73">
        <f t="shared" si="6"/>
        <v>0</v>
      </c>
      <c r="AF30" s="18">
        <f t="shared" si="7"/>
        <v>0</v>
      </c>
    </row>
    <row r="31" spans="1:32">
      <c r="A31" s="561"/>
      <c r="B31" s="525"/>
      <c r="C31" s="509"/>
      <c r="D31" s="510"/>
      <c r="E31" s="492"/>
      <c r="F31" s="492"/>
      <c r="G31" s="218"/>
      <c r="H31" s="49"/>
      <c r="I31" s="219"/>
      <c r="J31" s="233"/>
      <c r="K31" s="235"/>
      <c r="L31" s="228"/>
      <c r="M31" s="221"/>
      <c r="N31" s="222"/>
      <c r="O31" s="230"/>
      <c r="P31" s="234"/>
      <c r="Q31" s="44"/>
      <c r="R31" s="515"/>
      <c r="S31" s="516"/>
      <c r="T31" s="517"/>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0</v>
      </c>
      <c r="AF31" s="18">
        <f t="shared" si="7"/>
        <v>0</v>
      </c>
    </row>
    <row r="32" spans="1:32">
      <c r="A32" s="561"/>
      <c r="B32" s="525"/>
      <c r="C32" s="509"/>
      <c r="D32" s="510"/>
      <c r="E32" s="492"/>
      <c r="F32" s="492"/>
      <c r="G32" s="218"/>
      <c r="H32" s="49"/>
      <c r="I32" s="219"/>
      <c r="J32" s="233"/>
      <c r="K32" s="235"/>
      <c r="L32" s="228"/>
      <c r="M32" s="221"/>
      <c r="N32" s="222"/>
      <c r="O32" s="230"/>
      <c r="P32" s="234"/>
      <c r="Q32" s="44"/>
      <c r="R32" s="515"/>
      <c r="S32" s="516"/>
      <c r="T32" s="517"/>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0</v>
      </c>
      <c r="AF32" s="18">
        <f t="shared" si="7"/>
        <v>0</v>
      </c>
    </row>
    <row r="33" spans="1:32">
      <c r="A33" s="561"/>
      <c r="B33" s="525"/>
      <c r="C33" s="509"/>
      <c r="D33" s="510"/>
      <c r="E33" s="492"/>
      <c r="F33" s="492"/>
      <c r="G33" s="212"/>
      <c r="H33" s="49"/>
      <c r="I33" s="219"/>
      <c r="J33" s="233"/>
      <c r="K33" s="235"/>
      <c r="L33" s="228"/>
      <c r="M33" s="221"/>
      <c r="N33" s="222"/>
      <c r="O33" s="230"/>
      <c r="P33" s="234"/>
      <c r="Q33" s="44"/>
      <c r="R33" s="515"/>
      <c r="S33" s="516"/>
      <c r="T33" s="517"/>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0</v>
      </c>
      <c r="AF33" s="18">
        <f t="shared" si="7"/>
        <v>0</v>
      </c>
    </row>
    <row r="34" spans="1:32">
      <c r="A34" s="561"/>
      <c r="B34" s="525"/>
      <c r="C34" s="509"/>
      <c r="D34" s="510"/>
      <c r="E34" s="492"/>
      <c r="F34" s="492"/>
      <c r="G34" s="212"/>
      <c r="H34" s="49"/>
      <c r="I34" s="219"/>
      <c r="J34" s="233"/>
      <c r="K34" s="235"/>
      <c r="L34" s="228"/>
      <c r="M34" s="221"/>
      <c r="N34" s="222"/>
      <c r="O34" s="230"/>
      <c r="P34" s="234"/>
      <c r="Q34" s="44"/>
      <c r="R34" s="515"/>
      <c r="S34" s="516"/>
      <c r="T34" s="517"/>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0</v>
      </c>
      <c r="AF34" s="18">
        <f t="shared" si="7"/>
        <v>0</v>
      </c>
    </row>
    <row r="35" spans="1:32">
      <c r="A35" s="561"/>
      <c r="B35" s="525"/>
      <c r="C35" s="509"/>
      <c r="D35" s="510"/>
      <c r="E35" s="492"/>
      <c r="F35" s="492"/>
      <c r="G35" s="218"/>
      <c r="H35" s="49"/>
      <c r="I35" s="219"/>
      <c r="J35" s="233"/>
      <c r="K35" s="235"/>
      <c r="L35" s="228"/>
      <c r="M35" s="221"/>
      <c r="N35" s="222"/>
      <c r="O35" s="230"/>
      <c r="P35" s="234"/>
      <c r="Q35" s="44"/>
      <c r="R35" s="515"/>
      <c r="S35" s="516"/>
      <c r="T35" s="517"/>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11"/>
      <c r="D36" s="512"/>
      <c r="E36" s="493"/>
      <c r="F36" s="493"/>
      <c r="G36" s="218"/>
      <c r="H36" s="49"/>
      <c r="I36" s="219"/>
      <c r="J36" s="233"/>
      <c r="K36" s="235"/>
      <c r="L36" s="228"/>
      <c r="M36" s="221"/>
      <c r="N36" s="222"/>
      <c r="O36" s="230"/>
      <c r="P36" s="234"/>
      <c r="Q36" s="44"/>
      <c r="R36" s="515"/>
      <c r="S36" s="516"/>
      <c r="T36" s="517"/>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45</v>
      </c>
      <c r="O37" s="79"/>
      <c r="P37" s="79"/>
      <c r="Q37" s="82"/>
      <c r="R37" s="80"/>
      <c r="S37" s="80"/>
      <c r="T37" s="81"/>
      <c r="U37" s="127"/>
      <c r="V37" s="83">
        <f>SUM(V25:V36)</f>
        <v>45</v>
      </c>
      <c r="W37" s="84">
        <f>SUM(W25:W36)</f>
        <v>0</v>
      </c>
      <c r="X37" s="85">
        <f>SUM(X25:X36)</f>
        <v>45</v>
      </c>
      <c r="Y37" s="86">
        <f>SUM(Y25:Y36)</f>
        <v>45</v>
      </c>
      <c r="Z37" s="128"/>
      <c r="AA37" s="129"/>
      <c r="AB37" s="130"/>
      <c r="AC37" s="131"/>
      <c r="AD37" s="132"/>
      <c r="AE37" s="133">
        <f>SUM(AE25:AE36)</f>
        <v>45</v>
      </c>
      <c r="AF37" s="134">
        <f>SUM(AF25:AF36)</f>
        <v>675</v>
      </c>
    </row>
    <row r="38" spans="1:32" ht="15.6" customHeight="1">
      <c r="A38" s="561"/>
      <c r="B38" s="525" t="s">
        <v>94</v>
      </c>
      <c r="C38" s="507" t="s">
        <v>250</v>
      </c>
      <c r="D38" s="508"/>
      <c r="E38" s="492">
        <v>8</v>
      </c>
      <c r="F38" s="492" t="s">
        <v>64</v>
      </c>
      <c r="G38" s="160" t="s">
        <v>212</v>
      </c>
      <c r="H38" s="49" t="s">
        <v>66</v>
      </c>
      <c r="I38" s="289" t="s">
        <v>251</v>
      </c>
      <c r="J38" s="61">
        <v>4</v>
      </c>
      <c r="K38" s="71" t="s">
        <v>64</v>
      </c>
      <c r="L38" s="416"/>
      <c r="M38" s="43" t="s">
        <v>71</v>
      </c>
      <c r="N38" s="55">
        <v>10</v>
      </c>
      <c r="O38" s="444">
        <v>15</v>
      </c>
      <c r="P38" s="445">
        <v>15</v>
      </c>
      <c r="Q38" s="448" t="s">
        <v>173</v>
      </c>
      <c r="R38" s="515"/>
      <c r="S38" s="516"/>
      <c r="T38" s="517"/>
      <c r="U38" s="104">
        <f>IF(OR(P38="",M38=Paramétrage!$C$10,M38=Paramétrage!$C$13,M38=Paramétrage!$C$17,M38=Paramétrage!$C$20,M38=Paramétrage!$C$24,M38=Paramétrage!$C$27,AND(M38&lt;&gt;Paramétrage!$C$9,Q38="Mut+ext")),0,ROUNDUP(O38/P38,0))</f>
        <v>1</v>
      </c>
      <c r="V38" s="106">
        <f>IF(OR(M38="",Q38="Mut+ext"),0,IF(VLOOKUP(M38,Paramétrage!$C$6:$E$29,2,0)=0,0,IF(P38="","saisir capacité",N38*U38*VLOOKUP(M38,Paramétrage!$C$6:$E$29,2,0))))</f>
        <v>10</v>
      </c>
      <c r="W38" s="45"/>
      <c r="X38" s="103">
        <f t="shared" ref="X38:X49" si="8">IF(OR(M38="",Q38="Mut+ext"),0,IF(ISERROR(V38+W38)=TRUE,V38,V38+W38))</f>
        <v>10</v>
      </c>
      <c r="Y38" s="105">
        <f>IF(OR(M38="",Q38="Mut+ext"),0,IF(ISERROR(W38+V38*VLOOKUP(M38,Paramétrage!$C$6:$E$29,3,0))=TRUE,X38,W38+V38*VLOOKUP(M38,Paramétrage!$C$6:$E$29,3,0)))</f>
        <v>10</v>
      </c>
      <c r="Z38" s="550" t="s">
        <v>240</v>
      </c>
      <c r="AA38" s="516"/>
      <c r="AB38" s="551"/>
      <c r="AC38" s="72"/>
      <c r="AD38" s="46"/>
      <c r="AE38" s="73">
        <f>IF(G38="",0,IF(K38="",0,IF(SUMIF(G38:G49,G38,O38:O49)=0,0,IF(OR(L38="",K38="obligatoire"),AF38/SUMIF(G38:G49,G38,O38:O49),AF38/(SUMIF(G38:G49,G38,O38:O49)/L38)))))</f>
        <v>10</v>
      </c>
      <c r="AF38" s="17">
        <f>N38*O38</f>
        <v>150</v>
      </c>
    </row>
    <row r="39" spans="1:32">
      <c r="A39" s="561"/>
      <c r="B39" s="525"/>
      <c r="C39" s="509"/>
      <c r="D39" s="510"/>
      <c r="E39" s="492"/>
      <c r="F39" s="492"/>
      <c r="G39" s="160" t="s">
        <v>214</v>
      </c>
      <c r="H39" s="49" t="s">
        <v>66</v>
      </c>
      <c r="I39" s="289" t="s">
        <v>252</v>
      </c>
      <c r="J39" s="61" t="s">
        <v>202</v>
      </c>
      <c r="K39" s="71" t="s">
        <v>64</v>
      </c>
      <c r="L39" s="416"/>
      <c r="M39" s="43" t="s">
        <v>71</v>
      </c>
      <c r="N39" s="55">
        <v>10</v>
      </c>
      <c r="O39" s="444">
        <v>15</v>
      </c>
      <c r="P39" s="445">
        <v>15</v>
      </c>
      <c r="Q39" s="449" t="s">
        <v>173</v>
      </c>
      <c r="R39" s="515"/>
      <c r="S39" s="516"/>
      <c r="T39" s="517"/>
      <c r="U39" s="104">
        <f>IF(OR(P39="",M39=Paramétrage!$C$10,M39=Paramétrage!$C$13,M39=Paramétrage!$C$17,M39=Paramétrage!$C$20,M39=Paramétrage!$C$24,M39=Paramétrage!$C$27,AND(M39&lt;&gt;Paramétrage!$C$9,Q39="Mut+ext")),0,ROUNDUP(O39/P39,0))</f>
        <v>1</v>
      </c>
      <c r="V39" s="106">
        <f>IF(OR(M39="",Q39="Mut+ext"),0,IF(VLOOKUP(M39,Paramétrage!$C$6:$E$29,2,0)=0,0,IF(P39="","saisir capacité",N39*U39*VLOOKUP(M39,Paramétrage!$C$6:$E$29,2,0))))</f>
        <v>10</v>
      </c>
      <c r="W39" s="45"/>
      <c r="X39" s="103">
        <f t="shared" si="8"/>
        <v>10</v>
      </c>
      <c r="Y39" s="105">
        <f>IF(OR(M39="",Q39="Mut+ext"),0,IF(ISERROR(W39+V39*VLOOKUP(M39,Paramétrage!$C$6:$E$29,3,0))=TRUE,X39,W39+V39*VLOOKUP(M39,Paramétrage!$C$6:$E$29,3,0)))</f>
        <v>10</v>
      </c>
      <c r="Z39" s="550" t="s">
        <v>241</v>
      </c>
      <c r="AA39" s="516"/>
      <c r="AB39" s="551"/>
      <c r="AC39" s="163"/>
      <c r="AD39" s="46"/>
      <c r="AE39" s="73">
        <f>IF(G39="",0,IF(K39="",0,IF(SUMIF(G38:G49,G39,O38:O49)=0,0,IF(OR(L39="",K39="obligatoire"),AF39/SUMIF(G38:G49,G39,O38:O49),AF39/(SUMIF(G38:G49,G39,O38:O49)/L39)))))</f>
        <v>10</v>
      </c>
      <c r="AF39" s="17">
        <f t="shared" ref="AF39:AF49" si="9">N39*O39</f>
        <v>150</v>
      </c>
    </row>
    <row r="40" spans="1:32">
      <c r="A40" s="561"/>
      <c r="B40" s="525"/>
      <c r="C40" s="509"/>
      <c r="D40" s="510"/>
      <c r="E40" s="492"/>
      <c r="F40" s="492"/>
      <c r="G40" s="160" t="s">
        <v>216</v>
      </c>
      <c r="H40" s="49" t="s">
        <v>66</v>
      </c>
      <c r="I40" s="289" t="s">
        <v>253</v>
      </c>
      <c r="J40" s="61">
        <v>4</v>
      </c>
      <c r="K40" s="71" t="s">
        <v>64</v>
      </c>
      <c r="L40" s="416"/>
      <c r="M40" s="43" t="s">
        <v>71</v>
      </c>
      <c r="N40" s="55">
        <v>10</v>
      </c>
      <c r="O40" s="444">
        <v>15</v>
      </c>
      <c r="P40" s="445">
        <v>15</v>
      </c>
      <c r="Q40" s="449" t="s">
        <v>173</v>
      </c>
      <c r="R40" s="515"/>
      <c r="S40" s="516"/>
      <c r="T40" s="517"/>
      <c r="U40" s="104">
        <f>IF(OR(P40="",M40=Paramétrage!$C$10,M40=Paramétrage!$C$13,M40=Paramétrage!$C$17,M40=Paramétrage!$C$20,M40=Paramétrage!$C$24,M40=Paramétrage!$C$27,AND(M40&lt;&gt;Paramétrage!$C$9,Q40="Mut+ext")),0,ROUNDUP(O40/P40,0))</f>
        <v>1</v>
      </c>
      <c r="V40" s="106">
        <f>IF(OR(M40="",Q40="Mut+ext"),0,IF(VLOOKUP(M40,Paramétrage!$C$6:$E$29,2,0)=0,0,IF(P40="","saisir capacité",N40*U40*VLOOKUP(M40,Paramétrage!$C$6:$E$29,2,0))))</f>
        <v>10</v>
      </c>
      <c r="W40" s="45"/>
      <c r="X40" s="103">
        <f t="shared" si="8"/>
        <v>10</v>
      </c>
      <c r="Y40" s="105">
        <f>IF(OR(M40="",Q40="Mut+ext"),0,IF(ISERROR(W40+V40*VLOOKUP(M40,Paramétrage!$C$6:$E$29,3,0))=TRUE,X40,W40+V40*VLOOKUP(M40,Paramétrage!$C$6:$E$29,3,0)))</f>
        <v>10</v>
      </c>
      <c r="Z40" s="550" t="s">
        <v>242</v>
      </c>
      <c r="AA40" s="516"/>
      <c r="AB40" s="551"/>
      <c r="AC40" s="163"/>
      <c r="AD40" s="46"/>
      <c r="AE40" s="73">
        <f>IF(G40="",0,IF(K40="",0,IF(SUMIF(G38:G49,G40,O38:O49)=0,0,IF(OR(L40="",K40="obligatoire"),AF40/SUMIF(G38:G49,G40,O38:O49),AF40/(SUMIF(G38:G49,G40,O38:O49)/L40)))))</f>
        <v>10</v>
      </c>
      <c r="AF40" s="17">
        <f t="shared" si="9"/>
        <v>150</v>
      </c>
    </row>
    <row r="41" spans="1:32">
      <c r="A41" s="561"/>
      <c r="B41" s="525"/>
      <c r="C41" s="509"/>
      <c r="D41" s="510"/>
      <c r="E41" s="492"/>
      <c r="F41" s="492"/>
      <c r="G41" s="160" t="s">
        <v>254</v>
      </c>
      <c r="H41" s="49" t="s">
        <v>66</v>
      </c>
      <c r="I41" s="289" t="s">
        <v>255</v>
      </c>
      <c r="J41" s="61">
        <v>4</v>
      </c>
      <c r="K41" s="71" t="s">
        <v>64</v>
      </c>
      <c r="L41" s="416"/>
      <c r="M41" s="43" t="s">
        <v>71</v>
      </c>
      <c r="N41" s="55">
        <v>10</v>
      </c>
      <c r="O41" s="444">
        <v>15</v>
      </c>
      <c r="P41" s="445">
        <v>15</v>
      </c>
      <c r="Q41" s="449" t="s">
        <v>173</v>
      </c>
      <c r="R41" s="515"/>
      <c r="S41" s="516"/>
      <c r="T41" s="517"/>
      <c r="U41" s="104">
        <f>IF(OR(P41="",M41=Paramétrage!$C$10,M41=Paramétrage!$C$13,M41=Paramétrage!$C$17,M41=Paramétrage!$C$20,M41=Paramétrage!$C$24,M41=Paramétrage!$C$27,AND(M41&lt;&gt;Paramétrage!$C$9,Q41="Mut+ext")),0,ROUNDUP(O41/P41,0))</f>
        <v>1</v>
      </c>
      <c r="V41" s="106">
        <f>IF(OR(M41="",Q41="Mut+ext"),0,IF(VLOOKUP(M41,Paramétrage!$C$6:$E$29,2,0)=0,0,IF(P41="","saisir capacité",N41*U41*VLOOKUP(M41,Paramétrage!$C$6:$E$29,2,0))))</f>
        <v>10</v>
      </c>
      <c r="W41" s="45"/>
      <c r="X41" s="103">
        <f t="shared" si="8"/>
        <v>10</v>
      </c>
      <c r="Y41" s="105">
        <f>IF(OR(M41="",Q41="Mut+ext"),0,IF(ISERROR(W41+V41*VLOOKUP(M41,Paramétrage!$C$6:$E$29,3,0))=TRUE,X41,W41+V41*VLOOKUP(M41,Paramétrage!$C$6:$E$29,3,0)))</f>
        <v>10</v>
      </c>
      <c r="Z41" s="550" t="s">
        <v>244</v>
      </c>
      <c r="AA41" s="516"/>
      <c r="AB41" s="551"/>
      <c r="AC41" s="62"/>
      <c r="AD41" s="46"/>
      <c r="AE41" s="73">
        <f>IF(G41="",0,IF(K41="",0,IF(SUMIF(G38:G49,G41,O38:O49)=0,0,IF(OR(L41="",K41="obligatoire"),AF41/SUMIF(G38:G49,G41,O38:O49),AF41/(SUMIF(G38:G49,G41,O38:O49)/L41)))))</f>
        <v>10</v>
      </c>
      <c r="AF41" s="17">
        <f t="shared" si="9"/>
        <v>150</v>
      </c>
    </row>
    <row r="42" spans="1:32">
      <c r="A42" s="561"/>
      <c r="B42" s="525"/>
      <c r="C42" s="509"/>
      <c r="D42" s="510"/>
      <c r="E42" s="492"/>
      <c r="F42" s="492"/>
      <c r="G42" s="160" t="s">
        <v>256</v>
      </c>
      <c r="H42" s="49" t="s">
        <v>66</v>
      </c>
      <c r="I42" s="450" t="s">
        <v>257</v>
      </c>
      <c r="J42" s="61" t="s">
        <v>202</v>
      </c>
      <c r="K42" s="60" t="s">
        <v>64</v>
      </c>
      <c r="L42" s="416"/>
      <c r="M42" s="43" t="s">
        <v>71</v>
      </c>
      <c r="N42" s="54">
        <v>10</v>
      </c>
      <c r="O42" s="444">
        <v>15</v>
      </c>
      <c r="P42" s="445">
        <v>15</v>
      </c>
      <c r="Q42" s="449" t="s">
        <v>173</v>
      </c>
      <c r="R42" s="515"/>
      <c r="S42" s="516"/>
      <c r="T42" s="517"/>
      <c r="U42" s="104">
        <f>IF(OR(P42="",M42=Paramétrage!$C$10,M42=Paramétrage!$C$13,M42=Paramétrage!$C$17,M42=Paramétrage!$C$20,M42=Paramétrage!$C$24,M42=Paramétrage!$C$27,AND(M42&lt;&gt;Paramétrage!$C$9,Q42="Mut+ext")),0,ROUNDUP(O42/P42,0))</f>
        <v>1</v>
      </c>
      <c r="V42" s="106">
        <f>IF(OR(M42="",Q42="Mut+ext"),0,IF(VLOOKUP(M42,Paramétrage!$C$6:$E$29,2,0)=0,0,IF(P42="","saisir capacité",N42*U42*VLOOKUP(M42,Paramétrage!$C$6:$E$29,2,0))))</f>
        <v>10</v>
      </c>
      <c r="W42" s="45"/>
      <c r="X42" s="103">
        <f t="shared" si="8"/>
        <v>10</v>
      </c>
      <c r="Y42" s="105">
        <f>IF(OR(M42="",Q42="Mut+ext"),0,IF(ISERROR(W42+V42*VLOOKUP(M42,Paramétrage!$C$6:$E$29,3,0))=TRUE,X42,W42+V42*VLOOKUP(M42,Paramétrage!$C$6:$E$29,3,0)))</f>
        <v>10</v>
      </c>
      <c r="Z42" s="550" t="s">
        <v>258</v>
      </c>
      <c r="AA42" s="516"/>
      <c r="AB42" s="551"/>
      <c r="AC42" s="163"/>
      <c r="AD42" s="46"/>
      <c r="AE42" s="73">
        <f>IF(G42="",0,IF(K42="",0,IF(SUMIF(G34:G45,G42,O34:O45)=0,0,IF(OR(L42="",K42="obligatoire"),AF42/SUMIF(G34:G45,G42,O34:O45),AF42/(SUMIF(G34:G45,G42,O34:O45)/L42)))))</f>
        <v>10</v>
      </c>
      <c r="AF42" s="17">
        <f t="shared" si="9"/>
        <v>150</v>
      </c>
    </row>
    <row r="43" spans="1:32">
      <c r="A43" s="561"/>
      <c r="B43" s="525"/>
      <c r="C43" s="509"/>
      <c r="D43" s="510"/>
      <c r="E43" s="492"/>
      <c r="F43" s="492"/>
      <c r="G43" s="160"/>
      <c r="H43" s="49"/>
      <c r="I43" s="450"/>
      <c r="J43" s="61"/>
      <c r="K43" s="60"/>
      <c r="L43" s="416"/>
      <c r="M43" s="43"/>
      <c r="N43" s="54"/>
      <c r="O43" s="444"/>
      <c r="P43" s="445"/>
      <c r="Q43" s="449"/>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9"/>
      <c r="D44" s="510"/>
      <c r="E44" s="492"/>
      <c r="F44" s="492"/>
      <c r="G44" s="160"/>
      <c r="H44" s="49"/>
      <c r="I44" s="66"/>
      <c r="J44" s="61"/>
      <c r="K44" s="71"/>
      <c r="L44" s="42"/>
      <c r="M44" s="43"/>
      <c r="N44" s="55"/>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9"/>
      <c r="D45" s="510"/>
      <c r="E45" s="492"/>
      <c r="F45" s="492"/>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9"/>
      <c r="D46" s="510"/>
      <c r="E46" s="492"/>
      <c r="F46" s="492"/>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9"/>
      <c r="D47" s="510"/>
      <c r="E47" s="492"/>
      <c r="F47" s="492"/>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9"/>
      <c r="D48" s="510"/>
      <c r="E48" s="492"/>
      <c r="F48" s="492"/>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11"/>
      <c r="D49" s="512"/>
      <c r="E49" s="493"/>
      <c r="F49" s="493"/>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c r="A50" s="561"/>
      <c r="B50" s="525"/>
      <c r="C50" s="171"/>
      <c r="D50" s="172"/>
      <c r="E50" s="75"/>
      <c r="F50" s="75"/>
      <c r="G50" s="75"/>
      <c r="H50" s="167"/>
      <c r="I50" s="165"/>
      <c r="J50" s="126"/>
      <c r="K50" s="76"/>
      <c r="L50" s="77"/>
      <c r="M50" s="84"/>
      <c r="N50" s="78">
        <f>AE50</f>
        <v>50</v>
      </c>
      <c r="O50" s="79"/>
      <c r="P50" s="79"/>
      <c r="Q50" s="82"/>
      <c r="R50" s="80"/>
      <c r="S50" s="80"/>
      <c r="T50" s="81"/>
      <c r="U50" s="127"/>
      <c r="V50" s="83">
        <f>SUM(V38:V49)</f>
        <v>50</v>
      </c>
      <c r="W50" s="84">
        <f>SUM(W38:W49)</f>
        <v>0</v>
      </c>
      <c r="X50" s="85">
        <f>SUM(X38:X49)</f>
        <v>50</v>
      </c>
      <c r="Y50" s="86">
        <f>SUM(Y38:Y49)</f>
        <v>50</v>
      </c>
      <c r="Z50" s="128"/>
      <c r="AA50" s="129"/>
      <c r="AB50" s="130"/>
      <c r="AC50" s="131"/>
      <c r="AD50" s="132"/>
      <c r="AE50" s="133">
        <f>SUM(AE38:AE49)</f>
        <v>50</v>
      </c>
      <c r="AF50" s="134">
        <f>SUM(AF38:AF49)</f>
        <v>750</v>
      </c>
    </row>
    <row r="51" spans="1:32" ht="15.6" customHeight="1">
      <c r="A51" s="561"/>
      <c r="B51" s="525" t="s">
        <v>102</v>
      </c>
      <c r="C51" s="507" t="s">
        <v>211</v>
      </c>
      <c r="D51" s="508"/>
      <c r="E51" s="492">
        <v>6</v>
      </c>
      <c r="F51" s="492" t="s">
        <v>64</v>
      </c>
      <c r="G51" s="160" t="s">
        <v>96</v>
      </c>
      <c r="H51" s="49" t="s">
        <v>66</v>
      </c>
      <c r="I51" s="447" t="s">
        <v>101</v>
      </c>
      <c r="J51" s="451">
        <v>11</v>
      </c>
      <c r="K51" s="71" t="s">
        <v>64</v>
      </c>
      <c r="L51" s="452"/>
      <c r="M51" s="406" t="s">
        <v>71</v>
      </c>
      <c r="N51" s="453">
        <v>20</v>
      </c>
      <c r="O51" s="444">
        <v>15</v>
      </c>
      <c r="P51" s="445">
        <v>20</v>
      </c>
      <c r="Q51" s="417" t="s">
        <v>76</v>
      </c>
      <c r="R51" s="595"/>
      <c r="S51" s="596"/>
      <c r="T51" s="59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20</v>
      </c>
      <c r="AF51" s="17">
        <f>N51*O51</f>
        <v>300</v>
      </c>
    </row>
    <row r="52" spans="1:32">
      <c r="A52" s="561"/>
      <c r="B52" s="525"/>
      <c r="C52" s="509"/>
      <c r="D52" s="510"/>
      <c r="E52" s="492"/>
      <c r="F52" s="492"/>
      <c r="G52" s="160" t="s">
        <v>98</v>
      </c>
      <c r="H52" s="49" t="s">
        <v>66</v>
      </c>
      <c r="I52" s="66" t="s">
        <v>259</v>
      </c>
      <c r="J52" s="451">
        <v>4</v>
      </c>
      <c r="K52" s="71" t="s">
        <v>64</v>
      </c>
      <c r="L52" s="452"/>
      <c r="M52" s="406" t="s">
        <v>71</v>
      </c>
      <c r="N52" s="453">
        <v>10</v>
      </c>
      <c r="O52" s="444">
        <v>30</v>
      </c>
      <c r="P52" s="445">
        <v>30</v>
      </c>
      <c r="Q52" s="418" t="s">
        <v>69</v>
      </c>
      <c r="R52" s="595"/>
      <c r="S52" s="596"/>
      <c r="T52" s="597"/>
      <c r="U52" s="104">
        <f>IF(OR(P52="",M52=Paramétrage!$C$10,M52=Paramétrage!$C$13,M52=Paramétrage!$C$17,M52=Paramétrage!$C$20,M52=Paramétrage!$C$24,M52=Paramétrage!$C$27,AND(M52&lt;&gt;Paramétrage!$C$9,Q52="Mut+ext")),0,ROUNDUP(O52/P52,0))</f>
        <v>1</v>
      </c>
      <c r="V52" s="106">
        <f>IF(OR(M52="",Q52="Mut+ext"),0,IF(VLOOKUP(M52,Paramétrage!$C$6:$E$29,2,0)=0,0,IF(P52="","saisir capacité",N52*U52*VLOOKUP(M52,Paramétrage!$C$6:$E$29,2,0))))</f>
        <v>10</v>
      </c>
      <c r="W52" s="45"/>
      <c r="X52" s="103">
        <f t="shared" si="10"/>
        <v>10</v>
      </c>
      <c r="Y52" s="105">
        <f>IF(OR(M52="",Q52="Mut+ext"),0,IF(ISERROR(W52+V52*VLOOKUP(M52,Paramétrage!$C$6:$E$29,3,0))=TRUE,X52,W52+V52*VLOOKUP(M52,Paramétrage!$C$6:$E$29,3,0)))</f>
        <v>10</v>
      </c>
      <c r="Z52" s="550"/>
      <c r="AA52" s="516"/>
      <c r="AB52" s="551"/>
      <c r="AC52" s="163"/>
      <c r="AD52" s="46"/>
      <c r="AE52" s="73">
        <f>IF(G52="",0,IF(K52="",0,IF(SUMIF(G51:G62,G52,O51:O62)=0,0,IF(OR(L52="",K52="obligatoire"),AF52/SUMIF(G51:G62,G52,O51:O62),AF52/(SUMIF(G51:G62,G52,O51:O62)/L52)))))</f>
        <v>10</v>
      </c>
      <c r="AF52" s="17">
        <f t="shared" ref="AF52:AF62" si="11">N52*O52</f>
        <v>300</v>
      </c>
    </row>
    <row r="53" spans="1:32" ht="31.15">
      <c r="A53" s="561"/>
      <c r="B53" s="525"/>
      <c r="C53" s="509"/>
      <c r="D53" s="510"/>
      <c r="E53" s="492"/>
      <c r="F53" s="492"/>
      <c r="G53" s="160" t="s">
        <v>100</v>
      </c>
      <c r="H53" s="49" t="s">
        <v>66</v>
      </c>
      <c r="I53" s="288" t="s">
        <v>260</v>
      </c>
      <c r="J53" s="451" t="s">
        <v>202</v>
      </c>
      <c r="K53" s="60" t="s">
        <v>64</v>
      </c>
      <c r="L53" s="452"/>
      <c r="M53" s="406" t="s">
        <v>71</v>
      </c>
      <c r="N53" s="453">
        <v>5</v>
      </c>
      <c r="O53" s="444">
        <v>15</v>
      </c>
      <c r="P53" s="445">
        <v>15</v>
      </c>
      <c r="Q53" s="449" t="s">
        <v>173</v>
      </c>
      <c r="R53" s="595"/>
      <c r="S53" s="596"/>
      <c r="T53" s="597"/>
      <c r="U53" s="104">
        <f>IF(OR(P53="",M53=Paramétrage!$C$10,M53=Paramétrage!$C$13,M53=Paramétrage!$C$17,M53=Paramétrage!$C$20,M53=Paramétrage!$C$24,M53=Paramétrage!$C$27,AND(M53&lt;&gt;Paramétrage!$C$9,Q53="Mut+ext")),0,ROUNDUP(O53/P53,0))</f>
        <v>1</v>
      </c>
      <c r="V53" s="106">
        <f>IF(OR(M53="",Q53="Mut+ext"),0,IF(VLOOKUP(M53,Paramétrage!$C$6:$E$29,2,0)=0,0,IF(P53="","saisir capacité",N53*U53*VLOOKUP(M53,Paramétrage!$C$6:$E$29,2,0))))</f>
        <v>5</v>
      </c>
      <c r="W53" s="45"/>
      <c r="X53" s="103">
        <f t="shared" si="10"/>
        <v>5</v>
      </c>
      <c r="Y53" s="105">
        <f>IF(OR(M53="",Q53="Mut+ext"),0,IF(ISERROR(W53+V53*VLOOKUP(M53,Paramétrage!$C$6:$E$29,3,0))=TRUE,X53,W53+V53*VLOOKUP(M53,Paramétrage!$C$6:$E$29,3,0)))</f>
        <v>5</v>
      </c>
      <c r="Z53" s="550"/>
      <c r="AA53" s="516"/>
      <c r="AB53" s="551"/>
      <c r="AC53" s="163"/>
      <c r="AD53" s="46"/>
      <c r="AE53" s="73">
        <f>IF(G53="",0,IF(K53="",0,IF(SUMIF(G51:G62,G53,O51:O62)=0,0,IF(OR(L53="",K53="obligatoire"),AF53/SUMIF(G51:G62,G53,O51:O62),AF53/(SUMIF(G51:G62,G53,O51:O62)/L53)))))</f>
        <v>5</v>
      </c>
      <c r="AF53" s="17">
        <f t="shared" si="11"/>
        <v>75</v>
      </c>
    </row>
    <row r="54" spans="1:32">
      <c r="A54" s="561"/>
      <c r="B54" s="525"/>
      <c r="C54" s="509"/>
      <c r="D54" s="510"/>
      <c r="E54" s="492"/>
      <c r="F54" s="492"/>
      <c r="G54" s="160" t="s">
        <v>261</v>
      </c>
      <c r="H54" s="49" t="s">
        <v>66</v>
      </c>
      <c r="I54" s="454" t="s">
        <v>262</v>
      </c>
      <c r="J54" s="61">
        <v>4</v>
      </c>
      <c r="K54" s="60" t="s">
        <v>64</v>
      </c>
      <c r="L54" s="416"/>
      <c r="M54" s="43" t="s">
        <v>71</v>
      </c>
      <c r="N54" s="54">
        <v>18</v>
      </c>
      <c r="O54" s="444">
        <v>15</v>
      </c>
      <c r="P54" s="445">
        <v>15</v>
      </c>
      <c r="Q54" s="417" t="s">
        <v>173</v>
      </c>
      <c r="R54" s="595"/>
      <c r="S54" s="596"/>
      <c r="T54" s="597"/>
      <c r="U54" s="104">
        <f>IF(OR(P54="",M54=Paramétrage!$C$10,M54=Paramétrage!$C$13,M54=Paramétrage!$C$17,M54=Paramétrage!$C$20,M54=Paramétrage!$C$24,M54=Paramétrage!$C$27,AND(M54&lt;&gt;Paramétrage!$C$9,Q54="Mut+ext")),0,ROUNDUP(O54/P54,0))</f>
        <v>1</v>
      </c>
      <c r="V54" s="106">
        <f>IF(OR(M54="",Q54="Mut+ext"),0,IF(VLOOKUP(M54,Paramétrage!$C$6:$E$29,2,0)=0,0,IF(P54="","saisir capacité",N54*U54*VLOOKUP(M54,Paramétrage!$C$6:$E$29,2,0))))</f>
        <v>18</v>
      </c>
      <c r="W54" s="45"/>
      <c r="X54" s="103">
        <f t="shared" si="10"/>
        <v>18</v>
      </c>
      <c r="Y54" s="105">
        <f>IF(OR(M54="",Q54="Mut+ext"),0,IF(ISERROR(W54+V54*VLOOKUP(M54,Paramétrage!$C$6:$E$29,3,0))=TRUE,X54,W54+V54*VLOOKUP(M54,Paramétrage!$C$6:$E$29,3,0)))</f>
        <v>18</v>
      </c>
      <c r="Z54" s="550"/>
      <c r="AA54" s="516"/>
      <c r="AB54" s="551"/>
      <c r="AC54" s="62"/>
      <c r="AD54" s="46"/>
      <c r="AE54" s="73">
        <f>IF(G54="",0,IF(K54="",0,IF(SUMIF(G47:G58,G54,O47:O58)=0,0,IF(OR(L54="",K54="obligatoire"),AF54/SUMIF(G47:G58,G54,O47:O58),AF54/(SUMIF(G47:G58,G54,O47:O58)/L54)))))</f>
        <v>18</v>
      </c>
      <c r="AF54" s="17">
        <f t="shared" si="11"/>
        <v>270</v>
      </c>
    </row>
    <row r="55" spans="1:32">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t="16.149999999999999" thickBot="1">
      <c r="A63" s="561"/>
      <c r="B63" s="525"/>
      <c r="C63" s="171"/>
      <c r="D63" s="172"/>
      <c r="E63" s="75"/>
      <c r="F63" s="75"/>
      <c r="G63" s="75"/>
      <c r="H63" s="167"/>
      <c r="I63" s="165"/>
      <c r="J63" s="126"/>
      <c r="K63" s="76"/>
      <c r="L63" s="77"/>
      <c r="M63" s="84"/>
      <c r="N63" s="78">
        <f>AE63</f>
        <v>53</v>
      </c>
      <c r="O63" s="79"/>
      <c r="P63" s="79"/>
      <c r="Q63" s="82"/>
      <c r="R63" s="80"/>
      <c r="S63" s="80"/>
      <c r="T63" s="81"/>
      <c r="U63" s="127"/>
      <c r="V63" s="83">
        <f>SUM(V51:V62)</f>
        <v>33</v>
      </c>
      <c r="W63" s="84">
        <f>SUM(W51:W62)</f>
        <v>0</v>
      </c>
      <c r="X63" s="85">
        <f>SUM(X51:X62)</f>
        <v>33</v>
      </c>
      <c r="Y63" s="86">
        <f>SUM(Y51:Y62)</f>
        <v>33</v>
      </c>
      <c r="Z63" s="128"/>
      <c r="AA63" s="129"/>
      <c r="AB63" s="130"/>
      <c r="AC63" s="131"/>
      <c r="AD63" s="132"/>
      <c r="AE63" s="133">
        <f>SUM(AE51:AE62)</f>
        <v>53</v>
      </c>
      <c r="AF63" s="134">
        <f>SUM(AF51:AF62)</f>
        <v>945</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30</v>
      </c>
      <c r="F142" s="135"/>
      <c r="G142" s="110"/>
      <c r="H142" s="139"/>
      <c r="I142" s="139"/>
      <c r="J142" s="136"/>
      <c r="K142" s="109"/>
      <c r="L142" s="109"/>
      <c r="M142" s="111"/>
      <c r="N142" s="112">
        <f>N89+N76+N63+N50+N37+N24+N102+N115+N128+N141</f>
        <v>232</v>
      </c>
      <c r="O142" s="113"/>
      <c r="P142" s="109"/>
      <c r="Q142" s="137"/>
      <c r="R142" s="113"/>
      <c r="S142" s="113"/>
      <c r="T142" s="114"/>
      <c r="U142" s="136"/>
      <c r="V142" s="115">
        <f>V89+V76+V63+V50+V37+V24+V102+V115+V128+V141</f>
        <v>170</v>
      </c>
      <c r="W142" s="115">
        <f>W89+W76+W63+W50+W37+W24+W102+W115+W128+W141</f>
        <v>0</v>
      </c>
      <c r="X142" s="115">
        <f>X89+X76+X63+X50+X37+X24+X102+X115+X128+X141</f>
        <v>170</v>
      </c>
      <c r="Y142" s="115">
        <f>Y89+Y76+Y63+Y50+Y37+Y24+Y102+Y115+Y128+Y141</f>
        <v>170</v>
      </c>
      <c r="Z142" s="138"/>
      <c r="AA142" s="139"/>
      <c r="AB142" s="116"/>
      <c r="AC142" s="139"/>
      <c r="AD142" s="140"/>
      <c r="AE142" s="141">
        <f>SUM(AE12:AE89)/2</f>
        <v>232</v>
      </c>
      <c r="AF142" s="142">
        <f>SUM(AF12:AF76)</f>
        <v>7890</v>
      </c>
    </row>
    <row r="143" spans="1:32" ht="14.65" customHeight="1">
      <c r="A143" s="564" t="s">
        <v>122</v>
      </c>
      <c r="B143" s="525" t="s">
        <v>123</v>
      </c>
      <c r="C143" s="581" t="s">
        <v>263</v>
      </c>
      <c r="D143" s="582"/>
      <c r="E143" s="492">
        <v>30</v>
      </c>
      <c r="F143" s="492" t="s">
        <v>64</v>
      </c>
      <c r="G143" s="160" t="s">
        <v>130</v>
      </c>
      <c r="H143" s="41" t="s">
        <v>66</v>
      </c>
      <c r="I143" s="288" t="s">
        <v>264</v>
      </c>
      <c r="J143" s="61">
        <v>4</v>
      </c>
      <c r="K143" s="60" t="s">
        <v>81</v>
      </c>
      <c r="L143" s="416">
        <v>1</v>
      </c>
      <c r="M143" s="43" t="s">
        <v>128</v>
      </c>
      <c r="N143" s="54">
        <v>300</v>
      </c>
      <c r="O143" s="444">
        <v>15</v>
      </c>
      <c r="P143" s="445">
        <v>15</v>
      </c>
      <c r="Q143" s="418" t="s">
        <v>76</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150</v>
      </c>
      <c r="AF143" s="17">
        <f t="shared" ref="AF143:AF154" si="25">N143*O143</f>
        <v>4500</v>
      </c>
    </row>
    <row r="144" spans="1:32">
      <c r="A144" s="565"/>
      <c r="B144" s="525"/>
      <c r="C144" s="509"/>
      <c r="D144" s="510"/>
      <c r="E144" s="492"/>
      <c r="F144" s="492"/>
      <c r="G144" s="160" t="s">
        <v>130</v>
      </c>
      <c r="H144" s="41" t="s">
        <v>66</v>
      </c>
      <c r="I144" s="437" t="s">
        <v>133</v>
      </c>
      <c r="J144" s="61">
        <v>4</v>
      </c>
      <c r="K144" s="60" t="s">
        <v>81</v>
      </c>
      <c r="L144" s="416">
        <v>1</v>
      </c>
      <c r="M144" s="43" t="s">
        <v>128</v>
      </c>
      <c r="N144" s="54">
        <v>300</v>
      </c>
      <c r="O144" s="444">
        <v>15</v>
      </c>
      <c r="P144" s="445">
        <v>15</v>
      </c>
      <c r="Q144" s="418" t="s">
        <v>76</v>
      </c>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5"/>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150</v>
      </c>
      <c r="AF144" s="18">
        <f t="shared" si="25"/>
        <v>4500</v>
      </c>
    </row>
    <row r="145" spans="1:32" hidden="1">
      <c r="A145" s="565"/>
      <c r="B145" s="525"/>
      <c r="C145" s="509"/>
      <c r="D145" s="510"/>
      <c r="E145" s="492"/>
      <c r="F145" s="492"/>
      <c r="G145" s="160"/>
      <c r="H145" s="41"/>
      <c r="I145" s="66"/>
      <c r="J145" s="61"/>
      <c r="K145" s="60"/>
      <c r="L145" s="42"/>
      <c r="M145" s="43"/>
      <c r="N145" s="54"/>
      <c r="O145" s="51"/>
      <c r="P145" s="59"/>
      <c r="Q145" s="44"/>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hidden="1">
      <c r="A146" s="565"/>
      <c r="B146" s="525"/>
      <c r="C146" s="509"/>
      <c r="D146" s="510"/>
      <c r="E146" s="492"/>
      <c r="F146" s="492"/>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hidden="1">
      <c r="A147" s="565"/>
      <c r="B147" s="525"/>
      <c r="C147" s="509"/>
      <c r="D147" s="510"/>
      <c r="E147" s="492"/>
      <c r="F147" s="492"/>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hidden="1">
      <c r="A148" s="565"/>
      <c r="B148" s="525"/>
      <c r="C148" s="509"/>
      <c r="D148" s="510"/>
      <c r="E148" s="492"/>
      <c r="F148" s="492"/>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hidden="1">
      <c r="A149" s="565"/>
      <c r="B149" s="525"/>
      <c r="C149" s="509"/>
      <c r="D149" s="510"/>
      <c r="E149" s="492"/>
      <c r="F149" s="492"/>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hidden="1">
      <c r="A150" s="565"/>
      <c r="B150" s="525"/>
      <c r="C150" s="509"/>
      <c r="D150" s="510"/>
      <c r="E150" s="492"/>
      <c r="F150" s="492"/>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hidden="1">
      <c r="A151" s="565"/>
      <c r="B151" s="525"/>
      <c r="C151" s="509"/>
      <c r="D151" s="510"/>
      <c r="E151" s="492"/>
      <c r="F151" s="492"/>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hidden="1">
      <c r="A152" s="565"/>
      <c r="B152" s="525"/>
      <c r="C152" s="509"/>
      <c r="D152" s="510"/>
      <c r="E152" s="492"/>
      <c r="F152" s="492"/>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hidden="1">
      <c r="A153" s="565"/>
      <c r="B153" s="525"/>
      <c r="C153" s="509"/>
      <c r="D153" s="510"/>
      <c r="E153" s="492"/>
      <c r="F153" s="492"/>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11"/>
      <c r="D154" s="512"/>
      <c r="E154" s="493"/>
      <c r="F154" s="493"/>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c r="A155" s="565"/>
      <c r="B155" s="525"/>
      <c r="C155" s="174"/>
      <c r="D155" s="88"/>
      <c r="E155" s="87"/>
      <c r="F155" s="88"/>
      <c r="G155" s="88"/>
      <c r="H155" s="168"/>
      <c r="I155" s="166"/>
      <c r="J155" s="90"/>
      <c r="K155" s="89"/>
      <c r="L155" s="91"/>
      <c r="M155" s="92"/>
      <c r="N155" s="93">
        <f>AE155</f>
        <v>300</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300</v>
      </c>
      <c r="AF155" s="156">
        <f>SUM(AF143:AF154)</f>
        <v>9000</v>
      </c>
    </row>
    <row r="156" spans="1:32" ht="15.6" customHeight="1">
      <c r="A156" s="565"/>
      <c r="B156" s="525" t="s">
        <v>132</v>
      </c>
      <c r="C156" s="601"/>
      <c r="D156" s="602"/>
      <c r="E156" s="607"/>
      <c r="F156" s="607"/>
      <c r="G156" s="377"/>
      <c r="H156" s="378"/>
      <c r="I156" s="379"/>
      <c r="J156" s="380"/>
      <c r="K156" s="381"/>
      <c r="L156" s="382"/>
      <c r="M156" s="383"/>
      <c r="N156" s="384"/>
      <c r="O156" s="385"/>
      <c r="P156" s="386"/>
      <c r="Q156" s="455"/>
      <c r="R156" s="598"/>
      <c r="S156" s="599"/>
      <c r="T156" s="600"/>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0</v>
      </c>
      <c r="AF156" s="17">
        <f t="shared" ref="AF156:AF167" si="27">N156*O156</f>
        <v>0</v>
      </c>
    </row>
    <row r="157" spans="1:32">
      <c r="A157" s="565"/>
      <c r="B157" s="525"/>
      <c r="C157" s="603"/>
      <c r="D157" s="604"/>
      <c r="E157" s="607"/>
      <c r="F157" s="607"/>
      <c r="G157" s="387"/>
      <c r="H157" s="388"/>
      <c r="I157" s="379"/>
      <c r="J157" s="380"/>
      <c r="K157" s="381"/>
      <c r="L157" s="382"/>
      <c r="M157" s="383"/>
      <c r="N157" s="384"/>
      <c r="O157" s="385"/>
      <c r="P157" s="386"/>
      <c r="Q157" s="456"/>
      <c r="R157" s="598"/>
      <c r="S157" s="599"/>
      <c r="T157" s="600"/>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26"/>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0</v>
      </c>
      <c r="AF157" s="18">
        <f t="shared" si="27"/>
        <v>0</v>
      </c>
    </row>
    <row r="158" spans="1:32">
      <c r="A158" s="565"/>
      <c r="B158" s="525"/>
      <c r="C158" s="603"/>
      <c r="D158" s="604"/>
      <c r="E158" s="607"/>
      <c r="F158" s="607"/>
      <c r="G158" s="387"/>
      <c r="H158" s="388"/>
      <c r="I158" s="379"/>
      <c r="J158" s="380"/>
      <c r="K158" s="381"/>
      <c r="L158" s="382"/>
      <c r="M158" s="383"/>
      <c r="N158" s="384"/>
      <c r="O158" s="385"/>
      <c r="P158" s="386"/>
      <c r="Q158" s="456"/>
      <c r="R158" s="598"/>
      <c r="S158" s="599"/>
      <c r="T158" s="600"/>
      <c r="U158" s="107">
        <f>IF(OR(P158="",M158=Paramétrage!$C$10,M158=Paramétrage!$C$13,M158=Paramétrage!$C$17,M158=Paramétrage!$C$20,M158=Paramétrage!$C$24,M158=Paramétrage!$C$27,AND(M158&lt;&gt;Paramétrage!$C$9,Q158="Mut+ext")),0,ROUNDUP(O158/P158,0))</f>
        <v>0</v>
      </c>
      <c r="V158" s="101">
        <f>IF(OR(M158="",Q158="Mut+ext"),0,IF(VLOOKUP(M158,Paramétrage!$C$6:$E$29,2,0)=0,0,IF(P158="","saisir capacité",N158*U158*VLOOKUP(M158,Paramétrage!$C$6:$E$29,2,0))))</f>
        <v>0</v>
      </c>
      <c r="W158" s="45"/>
      <c r="X158" s="102">
        <f t="shared" si="26"/>
        <v>0</v>
      </c>
      <c r="Y158" s="108">
        <f>IF(OR(M158="",Q158="Mut+ext"),0,IF(ISERROR(W158+V158*VLOOKUP(M158,Paramétrage!$C$6:$E$29,3,0))=TRUE,X158,W158+V158*VLOOKUP(M158,Paramétrage!$C$6:$E$29,3,0)))</f>
        <v>0</v>
      </c>
      <c r="Z158" s="550"/>
      <c r="AA158" s="516"/>
      <c r="AB158" s="551"/>
      <c r="AC158" s="163"/>
      <c r="AD158" s="46"/>
      <c r="AE158" s="73">
        <f>IF(G158="",0,IF(K158="",0,IF(SUMIF(G152:G163,G158,O152:O163)=0,0,IF(OR(L158="",K158="obligatoire"),AF158/SUMIF(G152:G163,G158,O152:O163),AF158/(SUMIF(G152:G163,G158,O152:O163)/L158)))))</f>
        <v>0</v>
      </c>
      <c r="AF158" s="18">
        <f t="shared" si="27"/>
        <v>0</v>
      </c>
    </row>
    <row r="159" spans="1:32">
      <c r="A159" s="565"/>
      <c r="B159" s="525"/>
      <c r="C159" s="603"/>
      <c r="D159" s="604"/>
      <c r="E159" s="607"/>
      <c r="F159" s="607"/>
      <c r="G159" s="389"/>
      <c r="H159" s="388"/>
      <c r="I159" s="379"/>
      <c r="J159" s="380"/>
      <c r="K159" s="381"/>
      <c r="L159" s="382"/>
      <c r="M159" s="383"/>
      <c r="N159" s="384"/>
      <c r="O159" s="385"/>
      <c r="P159" s="386"/>
      <c r="Q159" s="456"/>
      <c r="R159" s="598"/>
      <c r="S159" s="599"/>
      <c r="T159" s="600"/>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0</v>
      </c>
      <c r="AF159" s="18">
        <f t="shared" si="27"/>
        <v>0</v>
      </c>
    </row>
    <row r="160" spans="1:32">
      <c r="A160" s="565"/>
      <c r="B160" s="525"/>
      <c r="C160" s="603"/>
      <c r="D160" s="604"/>
      <c r="E160" s="607"/>
      <c r="F160" s="607"/>
      <c r="G160" s="387"/>
      <c r="H160" s="388"/>
      <c r="I160" s="379"/>
      <c r="J160" s="380"/>
      <c r="K160" s="381"/>
      <c r="L160" s="382"/>
      <c r="M160" s="383"/>
      <c r="N160" s="384"/>
      <c r="O160" s="385"/>
      <c r="P160" s="386"/>
      <c r="Q160" s="456"/>
      <c r="R160" s="598"/>
      <c r="S160" s="599"/>
      <c r="T160" s="600"/>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0</v>
      </c>
      <c r="AF160" s="18">
        <f t="shared" si="27"/>
        <v>0</v>
      </c>
    </row>
    <row r="161" spans="1:32">
      <c r="A161" s="565"/>
      <c r="B161" s="525"/>
      <c r="C161" s="603"/>
      <c r="D161" s="604"/>
      <c r="E161" s="607"/>
      <c r="F161" s="607"/>
      <c r="G161" s="387"/>
      <c r="H161" s="388"/>
      <c r="I161" s="379"/>
      <c r="J161" s="380"/>
      <c r="K161" s="381"/>
      <c r="L161" s="382"/>
      <c r="M161" s="383"/>
      <c r="N161" s="384"/>
      <c r="O161" s="385"/>
      <c r="P161" s="386"/>
      <c r="Q161" s="456"/>
      <c r="R161" s="598"/>
      <c r="S161" s="599"/>
      <c r="T161" s="600"/>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0</v>
      </c>
      <c r="AF161" s="18">
        <f t="shared" si="27"/>
        <v>0</v>
      </c>
    </row>
    <row r="162" spans="1:32">
      <c r="A162" s="565"/>
      <c r="B162" s="525"/>
      <c r="C162" s="603"/>
      <c r="D162" s="604"/>
      <c r="E162" s="607"/>
      <c r="F162" s="607"/>
      <c r="G162" s="387"/>
      <c r="H162" s="388"/>
      <c r="I162" s="379"/>
      <c r="J162" s="380"/>
      <c r="K162" s="381"/>
      <c r="L162" s="382"/>
      <c r="M162" s="383"/>
      <c r="N162" s="384"/>
      <c r="O162" s="385"/>
      <c r="P162" s="386"/>
      <c r="Q162" s="456"/>
      <c r="R162" s="598"/>
      <c r="S162" s="599"/>
      <c r="T162" s="600"/>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0</v>
      </c>
      <c r="AF162" s="18">
        <f t="shared" si="27"/>
        <v>0</v>
      </c>
    </row>
    <row r="163" spans="1:32">
      <c r="A163" s="565"/>
      <c r="B163" s="525"/>
      <c r="C163" s="603"/>
      <c r="D163" s="604"/>
      <c r="E163" s="607"/>
      <c r="F163" s="607"/>
      <c r="G163" s="389"/>
      <c r="H163" s="388"/>
      <c r="I163" s="379"/>
      <c r="J163" s="380"/>
      <c r="K163" s="381"/>
      <c r="L163" s="382"/>
      <c r="M163" s="383"/>
      <c r="N163" s="384"/>
      <c r="O163" s="385"/>
      <c r="P163" s="386"/>
      <c r="Q163" s="456"/>
      <c r="R163" s="598"/>
      <c r="S163" s="599"/>
      <c r="T163" s="600"/>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0</v>
      </c>
      <c r="AF163" s="18">
        <f t="shared" si="27"/>
        <v>0</v>
      </c>
    </row>
    <row r="164" spans="1:32">
      <c r="A164" s="565"/>
      <c r="B164" s="525"/>
      <c r="C164" s="603"/>
      <c r="D164" s="604"/>
      <c r="E164" s="607"/>
      <c r="F164" s="607"/>
      <c r="G164" s="387"/>
      <c r="H164" s="390"/>
      <c r="I164" s="379"/>
      <c r="J164" s="380"/>
      <c r="K164" s="381"/>
      <c r="L164" s="382"/>
      <c r="M164" s="383"/>
      <c r="N164" s="384"/>
      <c r="O164" s="385"/>
      <c r="P164" s="386"/>
      <c r="Q164" s="456"/>
      <c r="R164" s="598"/>
      <c r="S164" s="599"/>
      <c r="T164" s="600"/>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c r="A165" s="565"/>
      <c r="B165" s="525"/>
      <c r="C165" s="603"/>
      <c r="D165" s="604"/>
      <c r="E165" s="607"/>
      <c r="F165" s="607"/>
      <c r="G165" s="387"/>
      <c r="H165" s="390"/>
      <c r="I165" s="379"/>
      <c r="J165" s="380"/>
      <c r="K165" s="381"/>
      <c r="L165" s="382"/>
      <c r="M165" s="383"/>
      <c r="N165" s="384"/>
      <c r="O165" s="385"/>
      <c r="P165" s="386"/>
      <c r="Q165" s="456"/>
      <c r="R165" s="598"/>
      <c r="S165" s="599"/>
      <c r="T165" s="600"/>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c r="A166" s="565"/>
      <c r="B166" s="525"/>
      <c r="C166" s="603"/>
      <c r="D166" s="604"/>
      <c r="E166" s="607"/>
      <c r="F166" s="607"/>
      <c r="G166" s="387"/>
      <c r="H166" s="390"/>
      <c r="I166" s="379"/>
      <c r="J166" s="380"/>
      <c r="K166" s="381"/>
      <c r="L166" s="382"/>
      <c r="M166" s="383"/>
      <c r="N166" s="384"/>
      <c r="O166" s="385"/>
      <c r="P166" s="386"/>
      <c r="Q166" s="456"/>
      <c r="R166" s="598"/>
      <c r="S166" s="599"/>
      <c r="T166" s="600"/>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c r="A167" s="565"/>
      <c r="B167" s="525"/>
      <c r="C167" s="605"/>
      <c r="D167" s="606"/>
      <c r="E167" s="608"/>
      <c r="F167" s="608"/>
      <c r="G167" s="387"/>
      <c r="H167" s="390"/>
      <c r="I167" s="379"/>
      <c r="J167" s="380"/>
      <c r="K167" s="381"/>
      <c r="L167" s="382"/>
      <c r="M167" s="383"/>
      <c r="N167" s="384"/>
      <c r="O167" s="385"/>
      <c r="P167" s="386"/>
      <c r="Q167" s="456"/>
      <c r="R167" s="598"/>
      <c r="S167" s="599"/>
      <c r="T167" s="600"/>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ht="16.149999999999999" thickBot="1">
      <c r="A168" s="565"/>
      <c r="B168" s="525"/>
      <c r="C168" s="174"/>
      <c r="D168" s="88"/>
      <c r="E168" s="87"/>
      <c r="F168" s="88"/>
      <c r="G168" s="88"/>
      <c r="H168" s="168"/>
      <c r="I168" s="166"/>
      <c r="J168" s="157"/>
      <c r="K168" s="89"/>
      <c r="L168" s="91"/>
      <c r="M168" s="92"/>
      <c r="N168" s="93">
        <f>AE168</f>
        <v>0</v>
      </c>
      <c r="O168" s="94"/>
      <c r="P168" s="94"/>
      <c r="Q168" s="97"/>
      <c r="R168" s="95"/>
      <c r="S168" s="95"/>
      <c r="T168" s="96"/>
      <c r="U168" s="149"/>
      <c r="V168" s="98">
        <f>SUM(V156:V167)</f>
        <v>0</v>
      </c>
      <c r="W168" s="92">
        <f>SUM(W156:W167)</f>
        <v>0</v>
      </c>
      <c r="X168" s="99">
        <f>SUM(X156:X167)</f>
        <v>0</v>
      </c>
      <c r="Y168" s="100">
        <f>SUM(Y156:Y167)</f>
        <v>0</v>
      </c>
      <c r="Z168" s="150"/>
      <c r="AA168" s="151"/>
      <c r="AB168" s="152"/>
      <c r="AC168" s="153"/>
      <c r="AD168" s="154"/>
      <c r="AE168" s="155">
        <f>SUM(AE156:AE167)</f>
        <v>0</v>
      </c>
      <c r="AF168" s="156">
        <f>SUM(AF156:AF167)</f>
        <v>0</v>
      </c>
    </row>
    <row r="169" spans="1:32" ht="15.6" hidden="1" customHeight="1">
      <c r="A169" s="565"/>
      <c r="B169" s="525" t="s">
        <v>146</v>
      </c>
      <c r="C169" s="507" t="s">
        <v>223</v>
      </c>
      <c r="D169" s="508"/>
      <c r="E169" s="492"/>
      <c r="F169" s="492" t="s">
        <v>64</v>
      </c>
      <c r="G169" s="161" t="s">
        <v>148</v>
      </c>
      <c r="H169" s="49"/>
      <c r="I169" s="66"/>
      <c r="J169" s="61"/>
      <c r="K169" s="60"/>
      <c r="L169" s="42"/>
      <c r="M169" s="43"/>
      <c r="N169" s="54"/>
      <c r="O169" s="51"/>
      <c r="P169" s="59"/>
      <c r="Q169" s="48"/>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0</v>
      </c>
      <c r="AF169" s="17">
        <f t="shared" ref="AF169:AF180" si="29">N169*O169</f>
        <v>0</v>
      </c>
    </row>
    <row r="170" spans="1:32" hidden="1">
      <c r="A170" s="565"/>
      <c r="B170" s="525"/>
      <c r="C170" s="509"/>
      <c r="D170" s="510"/>
      <c r="E170" s="492"/>
      <c r="F170" s="492"/>
      <c r="G170" s="160" t="s">
        <v>151</v>
      </c>
      <c r="H170" s="41"/>
      <c r="I170" s="66"/>
      <c r="J170" s="61"/>
      <c r="K170" s="60"/>
      <c r="L170" s="42"/>
      <c r="M170" s="43"/>
      <c r="N170" s="54"/>
      <c r="O170" s="51"/>
      <c r="P170" s="59"/>
      <c r="Q170" s="44"/>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0</v>
      </c>
      <c r="AF170" s="18">
        <f t="shared" si="29"/>
        <v>0</v>
      </c>
    </row>
    <row r="171" spans="1:32" hidden="1">
      <c r="A171" s="565"/>
      <c r="B171" s="525"/>
      <c r="C171" s="509"/>
      <c r="D171" s="510"/>
      <c r="E171" s="492"/>
      <c r="F171" s="492"/>
      <c r="G171" s="160" t="s">
        <v>224</v>
      </c>
      <c r="H171" s="41"/>
      <c r="I171" s="66"/>
      <c r="J171" s="61"/>
      <c r="K171" s="60"/>
      <c r="L171" s="42"/>
      <c r="M171" s="43"/>
      <c r="N171" s="54"/>
      <c r="O171" s="51"/>
      <c r="P171" s="59"/>
      <c r="Q171" s="44"/>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0</v>
      </c>
      <c r="AF171" s="18">
        <f t="shared" si="29"/>
        <v>0</v>
      </c>
    </row>
    <row r="172" spans="1:32" hidden="1">
      <c r="A172" s="565"/>
      <c r="B172" s="525"/>
      <c r="C172" s="509"/>
      <c r="D172" s="510"/>
      <c r="E172" s="492"/>
      <c r="F172" s="492"/>
      <c r="G172" s="162" t="s">
        <v>225</v>
      </c>
      <c r="H172" s="41"/>
      <c r="I172" s="66"/>
      <c r="J172" s="61"/>
      <c r="K172" s="60"/>
      <c r="L172" s="42"/>
      <c r="M172" s="43"/>
      <c r="N172" s="54"/>
      <c r="O172" s="51"/>
      <c r="P172" s="59"/>
      <c r="Q172" s="44"/>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0</v>
      </c>
      <c r="AF172" s="18">
        <f t="shared" si="29"/>
        <v>0</v>
      </c>
    </row>
    <row r="173" spans="1:32" hidden="1">
      <c r="A173" s="565"/>
      <c r="B173" s="525"/>
      <c r="C173" s="509"/>
      <c r="D173" s="510"/>
      <c r="E173" s="492"/>
      <c r="F173" s="492"/>
      <c r="G173" s="160"/>
      <c r="H173" s="65"/>
      <c r="I173" s="66"/>
      <c r="J173" s="61"/>
      <c r="K173" s="60"/>
      <c r="L173" s="42"/>
      <c r="M173" s="43"/>
      <c r="N173" s="54"/>
      <c r="O173" s="51"/>
      <c r="P173" s="59"/>
      <c r="Q173" s="44"/>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0</v>
      </c>
      <c r="AF173" s="18">
        <f t="shared" si="29"/>
        <v>0</v>
      </c>
    </row>
    <row r="174" spans="1:32" hidden="1">
      <c r="A174" s="565"/>
      <c r="B174" s="525"/>
      <c r="C174" s="509"/>
      <c r="D174" s="510"/>
      <c r="E174" s="492"/>
      <c r="F174" s="492"/>
      <c r="G174" s="160"/>
      <c r="H174" s="65"/>
      <c r="I174" s="66"/>
      <c r="J174" s="61"/>
      <c r="K174" s="60"/>
      <c r="L174" s="42"/>
      <c r="M174" s="43"/>
      <c r="N174" s="54"/>
      <c r="O174" s="51"/>
      <c r="P174" s="59"/>
      <c r="Q174" s="44"/>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0</v>
      </c>
      <c r="AF174" s="18">
        <f t="shared" si="29"/>
        <v>0</v>
      </c>
    </row>
    <row r="175" spans="1:32" hidden="1">
      <c r="A175" s="565"/>
      <c r="B175" s="525"/>
      <c r="C175" s="509"/>
      <c r="D175" s="510"/>
      <c r="E175" s="492"/>
      <c r="F175" s="492"/>
      <c r="G175" s="160"/>
      <c r="H175" s="65"/>
      <c r="I175" s="66"/>
      <c r="J175" s="61"/>
      <c r="K175" s="60"/>
      <c r="L175" s="42"/>
      <c r="M175" s="43"/>
      <c r="N175" s="54"/>
      <c r="O175" s="51"/>
      <c r="P175" s="59"/>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hidden="1">
      <c r="A176" s="565"/>
      <c r="B176" s="525"/>
      <c r="C176" s="509"/>
      <c r="D176" s="510"/>
      <c r="E176" s="492"/>
      <c r="F176" s="492"/>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hidden="1">
      <c r="A177" s="565"/>
      <c r="B177" s="525"/>
      <c r="C177" s="509"/>
      <c r="D177" s="510"/>
      <c r="E177" s="492"/>
      <c r="F177" s="492"/>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hidden="1">
      <c r="A178" s="565"/>
      <c r="B178" s="525"/>
      <c r="C178" s="509"/>
      <c r="D178" s="510"/>
      <c r="E178" s="492"/>
      <c r="F178" s="492"/>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hidden="1">
      <c r="A179" s="565"/>
      <c r="B179" s="525"/>
      <c r="C179" s="509"/>
      <c r="D179" s="510"/>
      <c r="E179" s="492"/>
      <c r="F179" s="492"/>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hidden="1">
      <c r="A180" s="565"/>
      <c r="B180" s="525"/>
      <c r="C180" s="511"/>
      <c r="D180" s="512"/>
      <c r="E180" s="493"/>
      <c r="F180" s="493"/>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idden="1">
      <c r="A181" s="565"/>
      <c r="B181" s="525"/>
      <c r="C181" s="174"/>
      <c r="D181" s="88"/>
      <c r="E181" s="87"/>
      <c r="F181" s="88"/>
      <c r="G181" s="88"/>
      <c r="H181" s="168"/>
      <c r="I181" s="166"/>
      <c r="J181" s="157"/>
      <c r="K181" s="89"/>
      <c r="L181" s="91"/>
      <c r="M181" s="92"/>
      <c r="N181" s="93">
        <f>AE181</f>
        <v>0</v>
      </c>
      <c r="O181" s="94"/>
      <c r="P181" s="94"/>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0</v>
      </c>
      <c r="AF181" s="156">
        <f>SUM(AF169:AF180)</f>
        <v>0</v>
      </c>
    </row>
    <row r="182" spans="1:32" ht="15.6" hidden="1" customHeight="1">
      <c r="A182" s="565"/>
      <c r="B182" s="525" t="s">
        <v>153</v>
      </c>
      <c r="C182" s="507" t="s">
        <v>226</v>
      </c>
      <c r="D182" s="508"/>
      <c r="E182" s="492"/>
      <c r="F182" s="492" t="s">
        <v>64</v>
      </c>
      <c r="G182" s="161" t="s">
        <v>227</v>
      </c>
      <c r="H182" s="49"/>
      <c r="I182" s="66"/>
      <c r="J182" s="61"/>
      <c r="K182" s="60"/>
      <c r="L182" s="42"/>
      <c r="M182" s="43"/>
      <c r="N182" s="54"/>
      <c r="O182" s="51"/>
      <c r="P182" s="59"/>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09"/>
      <c r="D183" s="510"/>
      <c r="E183" s="492"/>
      <c r="F183" s="492"/>
      <c r="G183" s="160" t="s">
        <v>228</v>
      </c>
      <c r="H183" s="41"/>
      <c r="I183" s="66"/>
      <c r="J183" s="61"/>
      <c r="K183" s="60"/>
      <c r="L183" s="42"/>
      <c r="M183" s="43"/>
      <c r="N183" s="54"/>
      <c r="O183" s="51"/>
      <c r="P183" s="59"/>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09"/>
      <c r="D184" s="510"/>
      <c r="E184" s="492"/>
      <c r="F184" s="492"/>
      <c r="G184" s="160" t="s">
        <v>229</v>
      </c>
      <c r="H184" s="41"/>
      <c r="I184" s="66"/>
      <c r="J184" s="61"/>
      <c r="K184" s="60"/>
      <c r="L184" s="42"/>
      <c r="M184" s="43"/>
      <c r="N184" s="54"/>
      <c r="O184" s="51"/>
      <c r="P184" s="59"/>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09"/>
      <c r="D185" s="510"/>
      <c r="E185" s="492"/>
      <c r="F185" s="492"/>
      <c r="G185" s="162" t="s">
        <v>230</v>
      </c>
      <c r="H185" s="41"/>
      <c r="I185" s="66"/>
      <c r="J185" s="61"/>
      <c r="K185" s="60"/>
      <c r="L185" s="42"/>
      <c r="M185" s="43"/>
      <c r="N185" s="54"/>
      <c r="O185" s="51"/>
      <c r="P185" s="59"/>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09"/>
      <c r="D186" s="510"/>
      <c r="E186" s="492"/>
      <c r="F186" s="492"/>
      <c r="G186" s="160"/>
      <c r="H186" s="65"/>
      <c r="I186" s="66"/>
      <c r="J186" s="61"/>
      <c r="K186" s="60"/>
      <c r="L186" s="42"/>
      <c r="M186" s="43"/>
      <c r="N186" s="54"/>
      <c r="O186" s="51"/>
      <c r="P186" s="59"/>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09"/>
      <c r="D187" s="510"/>
      <c r="E187" s="492"/>
      <c r="F187" s="492"/>
      <c r="G187" s="160"/>
      <c r="H187" s="65"/>
      <c r="I187" s="66"/>
      <c r="J187" s="61"/>
      <c r="K187" s="60"/>
      <c r="L187" s="42"/>
      <c r="M187" s="43"/>
      <c r="N187" s="54"/>
      <c r="O187" s="51"/>
      <c r="P187" s="59"/>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09"/>
      <c r="D188" s="510"/>
      <c r="E188" s="492"/>
      <c r="F188" s="492"/>
      <c r="G188" s="160"/>
      <c r="H188" s="65"/>
      <c r="I188" s="66"/>
      <c r="J188" s="61"/>
      <c r="K188" s="60"/>
      <c r="L188" s="42"/>
      <c r="M188" s="43"/>
      <c r="N188" s="54"/>
      <c r="O188" s="51"/>
      <c r="P188" s="59"/>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09"/>
      <c r="D189" s="510"/>
      <c r="E189" s="492"/>
      <c r="F189" s="492"/>
      <c r="G189" s="160"/>
      <c r="H189" s="65"/>
      <c r="I189" s="66"/>
      <c r="J189" s="61"/>
      <c r="K189" s="60"/>
      <c r="L189" s="42"/>
      <c r="M189" s="43"/>
      <c r="N189" s="55"/>
      <c r="O189" s="51"/>
      <c r="P189" s="59"/>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09"/>
      <c r="D190" s="510"/>
      <c r="E190" s="492"/>
      <c r="F190" s="492"/>
      <c r="G190" s="160"/>
      <c r="H190" s="65"/>
      <c r="I190" s="66"/>
      <c r="J190" s="61"/>
      <c r="K190" s="60"/>
      <c r="L190" s="42"/>
      <c r="M190" s="43"/>
      <c r="N190" s="54"/>
      <c r="O190" s="51"/>
      <c r="P190" s="59"/>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09"/>
      <c r="D191" s="510"/>
      <c r="E191" s="492"/>
      <c r="F191" s="492"/>
      <c r="G191" s="160"/>
      <c r="H191" s="65"/>
      <c r="I191" s="66"/>
      <c r="J191" s="61"/>
      <c r="K191" s="60"/>
      <c r="L191" s="42"/>
      <c r="M191" s="43"/>
      <c r="N191" s="54"/>
      <c r="O191" s="51"/>
      <c r="P191" s="59"/>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09"/>
      <c r="D192" s="510"/>
      <c r="E192" s="492"/>
      <c r="F192" s="492"/>
      <c r="G192" s="160"/>
      <c r="H192" s="65"/>
      <c r="I192" s="66"/>
      <c r="J192" s="61"/>
      <c r="K192" s="60"/>
      <c r="L192" s="42"/>
      <c r="M192" s="43"/>
      <c r="N192" s="54"/>
      <c r="O192" s="51"/>
      <c r="P192" s="59"/>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11"/>
      <c r="D193" s="512"/>
      <c r="E193" s="493"/>
      <c r="F193" s="493"/>
      <c r="G193" s="160"/>
      <c r="H193" s="65"/>
      <c r="I193" s="66"/>
      <c r="J193" s="61"/>
      <c r="K193" s="60"/>
      <c r="L193" s="42"/>
      <c r="M193" s="43"/>
      <c r="N193" s="55"/>
      <c r="O193" s="51"/>
      <c r="P193" s="59"/>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87"/>
      <c r="F194" s="88"/>
      <c r="G194" s="88"/>
      <c r="H194" s="168"/>
      <c r="I194" s="166"/>
      <c r="J194" s="157"/>
      <c r="K194" s="89"/>
      <c r="L194" s="91"/>
      <c r="M194" s="92"/>
      <c r="N194" s="93">
        <f>AE194</f>
        <v>0</v>
      </c>
      <c r="O194" s="94"/>
      <c r="P194" s="94"/>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07" t="s">
        <v>231</v>
      </c>
      <c r="D195" s="508"/>
      <c r="E195" s="492"/>
      <c r="F195" s="492" t="s">
        <v>64</v>
      </c>
      <c r="G195" s="161" t="s">
        <v>232</v>
      </c>
      <c r="H195" s="49"/>
      <c r="I195" s="66"/>
      <c r="J195" s="61"/>
      <c r="K195" s="60"/>
      <c r="L195" s="42"/>
      <c r="M195" s="43"/>
      <c r="N195" s="54"/>
      <c r="O195" s="51"/>
      <c r="P195" s="59"/>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09"/>
      <c r="D196" s="510"/>
      <c r="E196" s="492"/>
      <c r="F196" s="492"/>
      <c r="G196" s="160" t="s">
        <v>233</v>
      </c>
      <c r="H196" s="41"/>
      <c r="I196" s="66"/>
      <c r="J196" s="61"/>
      <c r="K196" s="60"/>
      <c r="L196" s="42"/>
      <c r="M196" s="43"/>
      <c r="N196" s="54"/>
      <c r="O196" s="51"/>
      <c r="P196" s="59"/>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09"/>
      <c r="D197" s="510"/>
      <c r="E197" s="492"/>
      <c r="F197" s="492"/>
      <c r="G197" s="160" t="s">
        <v>234</v>
      </c>
      <c r="H197" s="41"/>
      <c r="I197" s="66"/>
      <c r="J197" s="61"/>
      <c r="K197" s="60"/>
      <c r="L197" s="42"/>
      <c r="M197" s="43"/>
      <c r="N197" s="54"/>
      <c r="O197" s="51"/>
      <c r="P197" s="59"/>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09"/>
      <c r="D198" s="510"/>
      <c r="E198" s="492"/>
      <c r="F198" s="492"/>
      <c r="G198" s="160" t="s">
        <v>235</v>
      </c>
      <c r="H198" s="41"/>
      <c r="I198" s="66"/>
      <c r="J198" s="61"/>
      <c r="K198" s="60"/>
      <c r="L198" s="42"/>
      <c r="M198" s="43"/>
      <c r="N198" s="54"/>
      <c r="O198" s="51"/>
      <c r="P198" s="59"/>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09"/>
      <c r="D199" s="510"/>
      <c r="E199" s="492"/>
      <c r="F199" s="492"/>
      <c r="G199" s="160"/>
      <c r="H199" s="65"/>
      <c r="I199" s="66"/>
      <c r="J199" s="61"/>
      <c r="K199" s="60"/>
      <c r="L199" s="42"/>
      <c r="M199" s="43"/>
      <c r="N199" s="54"/>
      <c r="O199" s="51"/>
      <c r="P199" s="59"/>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09"/>
      <c r="D200" s="510"/>
      <c r="E200" s="492"/>
      <c r="F200" s="492"/>
      <c r="G200" s="160"/>
      <c r="H200" s="65"/>
      <c r="I200" s="66"/>
      <c r="J200" s="61"/>
      <c r="K200" s="60"/>
      <c r="L200" s="42"/>
      <c r="M200" s="43"/>
      <c r="N200" s="54"/>
      <c r="O200" s="51"/>
      <c r="P200" s="59"/>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09"/>
      <c r="D201" s="510"/>
      <c r="E201" s="492"/>
      <c r="F201" s="492"/>
      <c r="G201" s="160"/>
      <c r="H201" s="65"/>
      <c r="I201" s="66"/>
      <c r="J201" s="61"/>
      <c r="K201" s="60"/>
      <c r="L201" s="42"/>
      <c r="M201" s="43"/>
      <c r="N201" s="54"/>
      <c r="O201" s="51"/>
      <c r="P201" s="59"/>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09"/>
      <c r="D202" s="510"/>
      <c r="E202" s="492"/>
      <c r="F202" s="492"/>
      <c r="G202" s="160"/>
      <c r="H202" s="65"/>
      <c r="I202" s="66"/>
      <c r="J202" s="61"/>
      <c r="K202" s="60"/>
      <c r="L202" s="42"/>
      <c r="M202" s="43"/>
      <c r="N202" s="55"/>
      <c r="O202" s="51"/>
      <c r="P202" s="59"/>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09"/>
      <c r="D203" s="510"/>
      <c r="E203" s="492"/>
      <c r="F203" s="492"/>
      <c r="G203" s="160"/>
      <c r="H203" s="65"/>
      <c r="I203" s="66"/>
      <c r="J203" s="61"/>
      <c r="K203" s="60"/>
      <c r="L203" s="42"/>
      <c r="M203" s="43"/>
      <c r="N203" s="54"/>
      <c r="O203" s="51"/>
      <c r="P203" s="59"/>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09"/>
      <c r="D204" s="510"/>
      <c r="E204" s="492"/>
      <c r="F204" s="492"/>
      <c r="G204" s="160"/>
      <c r="H204" s="65"/>
      <c r="I204" s="66"/>
      <c r="J204" s="61"/>
      <c r="K204" s="60"/>
      <c r="L204" s="42"/>
      <c r="M204" s="43"/>
      <c r="N204" s="54"/>
      <c r="O204" s="51"/>
      <c r="P204" s="59"/>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09"/>
      <c r="D205" s="510"/>
      <c r="E205" s="492"/>
      <c r="F205" s="492"/>
      <c r="G205" s="160"/>
      <c r="H205" s="65"/>
      <c r="I205" s="66"/>
      <c r="J205" s="61"/>
      <c r="K205" s="60"/>
      <c r="L205" s="42"/>
      <c r="M205" s="43"/>
      <c r="N205" s="54"/>
      <c r="O205" s="51"/>
      <c r="P205" s="59"/>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11"/>
      <c r="D206" s="512"/>
      <c r="E206" s="493"/>
      <c r="F206" s="493"/>
      <c r="G206" s="160"/>
      <c r="H206" s="65"/>
      <c r="I206" s="66"/>
      <c r="J206" s="61"/>
      <c r="K206" s="60"/>
      <c r="L206" s="42"/>
      <c r="M206" s="43"/>
      <c r="N206" s="55"/>
      <c r="O206" s="51"/>
      <c r="P206" s="59"/>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idden="1">
      <c r="A207" s="565"/>
      <c r="B207" s="525"/>
      <c r="C207" s="174"/>
      <c r="D207" s="88"/>
      <c r="E207" s="87"/>
      <c r="F207" s="88"/>
      <c r="G207" s="88"/>
      <c r="H207" s="168"/>
      <c r="I207" s="166"/>
      <c r="J207" s="157"/>
      <c r="K207" s="89"/>
      <c r="L207" s="91"/>
      <c r="M207" s="92"/>
      <c r="N207" s="93">
        <f>AE207</f>
        <v>0</v>
      </c>
      <c r="O207" s="94"/>
      <c r="P207" s="94"/>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t="15.6" hidden="1" customHeight="1">
      <c r="A208" s="565"/>
      <c r="B208" s="525" t="s">
        <v>155</v>
      </c>
      <c r="C208" s="507" t="s">
        <v>188</v>
      </c>
      <c r="D208" s="508"/>
      <c r="E208" s="492"/>
      <c r="F208" s="492" t="s">
        <v>64</v>
      </c>
      <c r="G208" s="161" t="s">
        <v>189</v>
      </c>
      <c r="H208" s="49"/>
      <c r="I208" s="66"/>
      <c r="J208" s="61"/>
      <c r="K208" s="60"/>
      <c r="L208" s="42"/>
      <c r="M208" s="43"/>
      <c r="N208" s="54"/>
      <c r="O208" s="51"/>
      <c r="P208" s="59"/>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9"/>
      <c r="D209" s="510"/>
      <c r="E209" s="492"/>
      <c r="F209" s="492"/>
      <c r="G209" s="160" t="s">
        <v>190</v>
      </c>
      <c r="H209" s="41"/>
      <c r="I209" s="66"/>
      <c r="J209" s="61"/>
      <c r="K209" s="60"/>
      <c r="L209" s="42"/>
      <c r="M209" s="43"/>
      <c r="N209" s="54"/>
      <c r="O209" s="51"/>
      <c r="P209" s="59"/>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9"/>
      <c r="D210" s="510"/>
      <c r="E210" s="492"/>
      <c r="F210" s="492"/>
      <c r="G210" s="160" t="s">
        <v>191</v>
      </c>
      <c r="H210" s="41"/>
      <c r="I210" s="66"/>
      <c r="J210" s="61"/>
      <c r="K210" s="60"/>
      <c r="L210" s="42"/>
      <c r="M210" s="43"/>
      <c r="N210" s="54"/>
      <c r="O210" s="51"/>
      <c r="P210" s="59"/>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9"/>
      <c r="D211" s="510"/>
      <c r="E211" s="492"/>
      <c r="F211" s="492"/>
      <c r="G211" s="160" t="s">
        <v>192</v>
      </c>
      <c r="H211" s="41"/>
      <c r="I211" s="66"/>
      <c r="J211" s="61"/>
      <c r="K211" s="60"/>
      <c r="L211" s="42"/>
      <c r="M211" s="43"/>
      <c r="N211" s="54"/>
      <c r="O211" s="51"/>
      <c r="P211" s="59"/>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9"/>
      <c r="D212" s="510"/>
      <c r="E212" s="492"/>
      <c r="F212" s="492"/>
      <c r="G212" s="160"/>
      <c r="H212" s="65"/>
      <c r="I212" s="66"/>
      <c r="J212" s="61"/>
      <c r="K212" s="60"/>
      <c r="L212" s="42"/>
      <c r="M212" s="43"/>
      <c r="N212" s="54"/>
      <c r="O212" s="51"/>
      <c r="P212" s="59"/>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9"/>
      <c r="D213" s="510"/>
      <c r="E213" s="492"/>
      <c r="F213" s="492"/>
      <c r="G213" s="160"/>
      <c r="H213" s="65"/>
      <c r="I213" s="66"/>
      <c r="J213" s="61"/>
      <c r="K213" s="60"/>
      <c r="L213" s="42"/>
      <c r="M213" s="43"/>
      <c r="N213" s="54"/>
      <c r="O213" s="51"/>
      <c r="P213" s="59"/>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9"/>
      <c r="D214" s="510"/>
      <c r="E214" s="492"/>
      <c r="F214" s="492"/>
      <c r="G214" s="160"/>
      <c r="H214" s="65"/>
      <c r="I214" s="66"/>
      <c r="J214" s="61"/>
      <c r="K214" s="60"/>
      <c r="L214" s="42"/>
      <c r="M214" s="43"/>
      <c r="N214" s="54"/>
      <c r="O214" s="51"/>
      <c r="P214" s="59"/>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9"/>
      <c r="D215" s="510"/>
      <c r="E215" s="492"/>
      <c r="F215" s="492"/>
      <c r="G215" s="160"/>
      <c r="H215" s="65"/>
      <c r="I215" s="66"/>
      <c r="J215" s="61"/>
      <c r="K215" s="60"/>
      <c r="L215" s="42"/>
      <c r="M215" s="43"/>
      <c r="N215" s="55"/>
      <c r="O215" s="51"/>
      <c r="P215" s="59"/>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9"/>
      <c r="D216" s="510"/>
      <c r="E216" s="492"/>
      <c r="F216" s="492"/>
      <c r="G216" s="160"/>
      <c r="H216" s="65"/>
      <c r="I216" s="66"/>
      <c r="J216" s="61"/>
      <c r="K216" s="60"/>
      <c r="L216" s="42"/>
      <c r="M216" s="43"/>
      <c r="N216" s="54"/>
      <c r="O216" s="51"/>
      <c r="P216" s="59"/>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9"/>
      <c r="D217" s="510"/>
      <c r="E217" s="492"/>
      <c r="F217" s="492"/>
      <c r="G217" s="160"/>
      <c r="H217" s="65"/>
      <c r="I217" s="66"/>
      <c r="J217" s="61"/>
      <c r="K217" s="60"/>
      <c r="L217" s="42"/>
      <c r="M217" s="43"/>
      <c r="N217" s="54"/>
      <c r="O217" s="51"/>
      <c r="P217" s="59"/>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9"/>
      <c r="D218" s="510"/>
      <c r="E218" s="492"/>
      <c r="F218" s="492"/>
      <c r="G218" s="160"/>
      <c r="H218" s="65"/>
      <c r="I218" s="66"/>
      <c r="J218" s="61"/>
      <c r="K218" s="60"/>
      <c r="L218" s="42"/>
      <c r="M218" s="43"/>
      <c r="N218" s="54"/>
      <c r="O218" s="51"/>
      <c r="P218" s="59"/>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11"/>
      <c r="D219" s="512"/>
      <c r="E219" s="493"/>
      <c r="F219" s="493"/>
      <c r="G219" s="160"/>
      <c r="H219" s="65"/>
      <c r="I219" s="66"/>
      <c r="J219" s="61"/>
      <c r="K219" s="60"/>
      <c r="L219" s="42"/>
      <c r="M219" s="43"/>
      <c r="N219" s="55"/>
      <c r="O219" s="51"/>
      <c r="P219" s="59"/>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idden="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463">
        <f>E143+E156+E169+E182+E195+E208+E221+E234+E247+E260</f>
        <v>30</v>
      </c>
      <c r="F273" s="208"/>
      <c r="G273" s="119"/>
      <c r="H273" s="122"/>
      <c r="I273" s="122"/>
      <c r="J273" s="120"/>
      <c r="K273" s="117"/>
      <c r="L273" s="117"/>
      <c r="M273" s="118"/>
      <c r="N273" s="143">
        <f>N155+N168+N181+N194+N207+N220+N233+N246+N259+N272</f>
        <v>300</v>
      </c>
      <c r="O273" s="120"/>
      <c r="P273" s="121"/>
      <c r="Q273" s="120"/>
      <c r="R273" s="120"/>
      <c r="S273" s="120"/>
      <c r="T273" s="125"/>
      <c r="U273" s="144"/>
      <c r="V273" s="123">
        <f>V155+V168+V181+V194+V207+V220+V233+V246+V259+V272</f>
        <v>0</v>
      </c>
      <c r="W273" s="123">
        <f>W155+W168+W181+W194+W207+W220+W233+W246+W259+W272</f>
        <v>0</v>
      </c>
      <c r="X273" s="123">
        <f>X155+X168+X181+X194+X207+X220+X233+X246+X259+X272</f>
        <v>0</v>
      </c>
      <c r="Y273" s="123">
        <f>Y155+Y168+Y181+Y194+Y207+Y220+Y233+Y246+Y259+Y272</f>
        <v>0</v>
      </c>
      <c r="Z273" s="145"/>
      <c r="AA273" s="122"/>
      <c r="AB273" s="124"/>
      <c r="AC273" s="122"/>
      <c r="AD273" s="146"/>
      <c r="AE273" s="147">
        <f>SUM(AE143:AE246)/2</f>
        <v>300</v>
      </c>
      <c r="AF273" s="148">
        <f>SUM(AF166:AF233)</f>
        <v>0</v>
      </c>
    </row>
    <row r="274" spans="1:32" ht="16.149999999999999" thickBot="1">
      <c r="A274" s="19" t="s">
        <v>11</v>
      </c>
      <c r="B274" s="20"/>
      <c r="C274" s="20"/>
      <c r="D274" s="20"/>
      <c r="E274" s="20"/>
      <c r="F274" s="20"/>
      <c r="G274" s="20"/>
      <c r="H274" s="50"/>
      <c r="I274" s="50"/>
      <c r="J274" s="23"/>
      <c r="K274" s="20"/>
      <c r="L274" s="20"/>
      <c r="M274" s="21"/>
      <c r="N274" s="56">
        <f>N273+N142</f>
        <v>532</v>
      </c>
      <c r="O274" s="23"/>
      <c r="P274" s="24"/>
      <c r="Q274" s="23"/>
      <c r="R274" s="23"/>
      <c r="S274" s="23"/>
      <c r="T274" s="25"/>
      <c r="U274" s="21"/>
      <c r="V274" s="58">
        <f>V273+V142</f>
        <v>170</v>
      </c>
      <c r="W274" s="26">
        <f>W273+W142</f>
        <v>0</v>
      </c>
      <c r="X274" s="27">
        <f>X273+X142</f>
        <v>170</v>
      </c>
      <c r="Y274" s="28">
        <f>Y273+Y142</f>
        <v>170</v>
      </c>
      <c r="AC274" s="30"/>
      <c r="AE274" s="22">
        <f>AE273+AE142</f>
        <v>532</v>
      </c>
      <c r="AF274" s="29">
        <f>SUM(AF143:AF246)</f>
        <v>18000</v>
      </c>
    </row>
    <row r="275" spans="1:32" ht="18" customHeight="1">
      <c r="H275" s="169"/>
      <c r="O275" s="30"/>
    </row>
  </sheetData>
  <sheetProtection algorithmName="SHA-512" hashValue="yyNtrHSHotlMVWPGpH6Lo2DGHG10yhYRzloPWebZjOPLag7vHzugK21gTB4NFhIvmpFlrtYNkULMLVVlbOcAOA==" saltValue="bzrb8dnz90y6XyIufGqeLg==" spinCount="100000" sheet="1" formatCells="0" formatRows="0" insertRows="0" autoFilter="0"/>
  <mergeCells count="598">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R34:T34"/>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AD155 AD168 AD142 AD19:AD24 Z46:Z49 AD58:AD62 Z71:Z75 AD84:AD88 Z109:Z114 AD122:AD127">
    <cfRule type="expression" dxfId="5086" priority="1283">
      <formula>$M19=#REF!</formula>
    </cfRule>
    <cfRule type="expression" dxfId="5085" priority="1284">
      <formula>$M19=#REF!</formula>
    </cfRule>
    <cfRule type="expression" dxfId="5084" priority="1285">
      <formula>$M19=#REF!</formula>
    </cfRule>
    <cfRule type="expression" dxfId="5083" priority="1286">
      <formula>$M19=#REF!</formula>
    </cfRule>
  </conditionalFormatting>
  <conditionalFormatting sqref="AD12:AD14">
    <cfRule type="expression" dxfId="5082" priority="1279">
      <formula>$M12=#REF!</formula>
    </cfRule>
    <cfRule type="expression" dxfId="5081" priority="1280">
      <formula>$M12=#REF!</formula>
    </cfRule>
    <cfRule type="expression" dxfId="5080" priority="1281">
      <formula>$M12=#REF!</formula>
    </cfRule>
    <cfRule type="expression" dxfId="5079" priority="1282">
      <formula>$M12=#REF!</formula>
    </cfRule>
  </conditionalFormatting>
  <conditionalFormatting sqref="AC273:AD273">
    <cfRule type="expression" dxfId="5078" priority="1275">
      <formula>$M273=#REF!</formula>
    </cfRule>
    <cfRule type="expression" dxfId="5077" priority="1276">
      <formula>$M273=#REF!</formula>
    </cfRule>
    <cfRule type="expression" dxfId="5076" priority="1277">
      <formula>$M273=#REF!</formula>
    </cfRule>
    <cfRule type="expression" dxfId="5075" priority="1278">
      <formula>$M273=#REF!</formula>
    </cfRule>
  </conditionalFormatting>
  <conditionalFormatting sqref="Z142">
    <cfRule type="expression" dxfId="5074" priority="1271">
      <formula>$M142=#REF!</formula>
    </cfRule>
    <cfRule type="expression" dxfId="5073" priority="1272">
      <formula>$M142=#REF!</formula>
    </cfRule>
    <cfRule type="expression" dxfId="5072" priority="1273">
      <formula>$M142=#REF!</formula>
    </cfRule>
    <cfRule type="expression" dxfId="5071" priority="1274">
      <formula>$M142=#REF!</formula>
    </cfRule>
  </conditionalFormatting>
  <conditionalFormatting sqref="Z19:Z23 Z12:Z16">
    <cfRule type="expression" dxfId="5070" priority="1267">
      <formula>$M12=#REF!</formula>
    </cfRule>
    <cfRule type="expression" dxfId="5069" priority="1268">
      <formula>$M12=#REF!</formula>
    </cfRule>
    <cfRule type="expression" dxfId="5068" priority="1269">
      <formula>$M12=#REF!</formula>
    </cfRule>
    <cfRule type="expression" dxfId="5067" priority="1270">
      <formula>$M12=#REF!</formula>
    </cfRule>
  </conditionalFormatting>
  <conditionalFormatting sqref="Z24">
    <cfRule type="expression" dxfId="5066" priority="1263">
      <formula>$M24=#REF!</formula>
    </cfRule>
    <cfRule type="expression" dxfId="5065" priority="1264">
      <formula>$M24=#REF!</formula>
    </cfRule>
    <cfRule type="expression" dxfId="5064" priority="1265">
      <formula>$M24=#REF!</formula>
    </cfRule>
    <cfRule type="expression" dxfId="5063" priority="1266">
      <formula>$M24=#REF!</formula>
    </cfRule>
  </conditionalFormatting>
  <conditionalFormatting sqref="U273">
    <cfRule type="expression" dxfId="5062" priority="1259">
      <formula>$M273=#REF!</formula>
    </cfRule>
    <cfRule type="expression" dxfId="5061" priority="1260">
      <formula>$M273=#REF!</formula>
    </cfRule>
    <cfRule type="expression" dxfId="5060" priority="1261">
      <formula>$M273=#REF!</formula>
    </cfRule>
    <cfRule type="expression" dxfId="5059" priority="1262">
      <formula>$M273=#REF!</formula>
    </cfRule>
  </conditionalFormatting>
  <conditionalFormatting sqref="AC12">
    <cfRule type="expression" dxfId="5058" priority="1255">
      <formula>$M12=#REF!</formula>
    </cfRule>
    <cfRule type="expression" dxfId="5057" priority="1256">
      <formula>$M12=#REF!</formula>
    </cfRule>
    <cfRule type="expression" dxfId="5056" priority="1257">
      <formula>$M12=#REF!</formula>
    </cfRule>
    <cfRule type="expression" dxfId="5055" priority="1258">
      <formula>$M12=#REF!</formula>
    </cfRule>
  </conditionalFormatting>
  <conditionalFormatting sqref="AC13">
    <cfRule type="expression" dxfId="5054" priority="1251">
      <formula>$M13=#REF!</formula>
    </cfRule>
    <cfRule type="expression" dxfId="5053" priority="1252">
      <formula>$M13=#REF!</formula>
    </cfRule>
    <cfRule type="expression" dxfId="5052" priority="1253">
      <formula>$M13=#REF!</formula>
    </cfRule>
    <cfRule type="expression" dxfId="5051" priority="1254">
      <formula>$M13=#REF!</formula>
    </cfRule>
  </conditionalFormatting>
  <conditionalFormatting sqref="AC14">
    <cfRule type="expression" dxfId="5050" priority="1247">
      <formula>$M14=#REF!</formula>
    </cfRule>
    <cfRule type="expression" dxfId="5049" priority="1248">
      <formula>$M14=#REF!</formula>
    </cfRule>
    <cfRule type="expression" dxfId="5048" priority="1249">
      <formula>$M14=#REF!</formula>
    </cfRule>
    <cfRule type="expression" dxfId="5047" priority="1250">
      <formula>$M14=#REF!</formula>
    </cfRule>
  </conditionalFormatting>
  <conditionalFormatting sqref="AC19">
    <cfRule type="expression" dxfId="5046" priority="1243">
      <formula>$M19=#REF!</formula>
    </cfRule>
    <cfRule type="expression" dxfId="5045" priority="1244">
      <formula>$M19=#REF!</formula>
    </cfRule>
    <cfRule type="expression" dxfId="5044" priority="1245">
      <formula>$M19=#REF!</formula>
    </cfRule>
    <cfRule type="expression" dxfId="5043" priority="1246">
      <formula>$M19=#REF!</formula>
    </cfRule>
  </conditionalFormatting>
  <conditionalFormatting sqref="AC20">
    <cfRule type="expression" dxfId="5042" priority="1239">
      <formula>$M20=#REF!</formula>
    </cfRule>
    <cfRule type="expression" dxfId="5041" priority="1240">
      <formula>$M20=#REF!</formula>
    </cfRule>
    <cfRule type="expression" dxfId="5040" priority="1241">
      <formula>$M20=#REF!</formula>
    </cfRule>
    <cfRule type="expression" dxfId="5039" priority="1242">
      <formula>$M20=#REF!</formula>
    </cfRule>
  </conditionalFormatting>
  <conditionalFormatting sqref="AC22:AC23">
    <cfRule type="expression" dxfId="5038" priority="1235">
      <formula>$M22=#REF!</formula>
    </cfRule>
    <cfRule type="expression" dxfId="5037" priority="1236">
      <formula>$M22=#REF!</formula>
    </cfRule>
    <cfRule type="expression" dxfId="5036" priority="1237">
      <formula>$M22=#REF!</formula>
    </cfRule>
    <cfRule type="expression" dxfId="5035" priority="1238">
      <formula>$M22=#REF!</formula>
    </cfRule>
  </conditionalFormatting>
  <conditionalFormatting sqref="AC21">
    <cfRule type="expression" dxfId="5034" priority="1231">
      <formula>$M21=#REF!</formula>
    </cfRule>
    <cfRule type="expression" dxfId="5033" priority="1232">
      <formula>$M21=#REF!</formula>
    </cfRule>
    <cfRule type="expression" dxfId="5032" priority="1233">
      <formula>$M21=#REF!</formula>
    </cfRule>
    <cfRule type="expression" dxfId="5031" priority="1234">
      <formula>$M21=#REF!</formula>
    </cfRule>
  </conditionalFormatting>
  <conditionalFormatting sqref="AC168">
    <cfRule type="expression" dxfId="5030" priority="1227">
      <formula>$M168=#REF!</formula>
    </cfRule>
    <cfRule type="expression" dxfId="5029" priority="1228">
      <formula>$M168=#REF!</formula>
    </cfRule>
    <cfRule type="expression" dxfId="5028" priority="1229">
      <formula>$M168=#REF!</formula>
    </cfRule>
    <cfRule type="expression" dxfId="5027" priority="1230">
      <formula>$M168=#REF!</formula>
    </cfRule>
  </conditionalFormatting>
  <conditionalFormatting sqref="AC155">
    <cfRule type="expression" dxfId="5026" priority="1223">
      <formula>$M155=#REF!</formula>
    </cfRule>
    <cfRule type="expression" dxfId="5025" priority="1224">
      <formula>$M155=#REF!</formula>
    </cfRule>
    <cfRule type="expression" dxfId="5024" priority="1225">
      <formula>$M155=#REF!</formula>
    </cfRule>
    <cfRule type="expression" dxfId="5023" priority="1226">
      <formula>$M155=#REF!</formula>
    </cfRule>
  </conditionalFormatting>
  <conditionalFormatting sqref="AC24">
    <cfRule type="expression" dxfId="5022" priority="1219">
      <formula>$M24=#REF!</formula>
    </cfRule>
    <cfRule type="expression" dxfId="5021" priority="1220">
      <formula>$M24=#REF!</formula>
    </cfRule>
    <cfRule type="expression" dxfId="5020" priority="1221">
      <formula>$M24=#REF!</formula>
    </cfRule>
    <cfRule type="expression" dxfId="5019" priority="1222">
      <formula>$M24=#REF!</formula>
    </cfRule>
  </conditionalFormatting>
  <conditionalFormatting sqref="AB142">
    <cfRule type="expression" dxfId="5018" priority="1215">
      <formula>$M142=#REF!</formula>
    </cfRule>
    <cfRule type="expression" dxfId="5017" priority="1216">
      <formula>$M142=#REF!</formula>
    </cfRule>
    <cfRule type="expression" dxfId="5016" priority="1217">
      <formula>$M142=#REF!</formula>
    </cfRule>
    <cfRule type="expression" dxfId="5015" priority="1218">
      <formula>$M142=#REF!</formula>
    </cfRule>
  </conditionalFormatting>
  <conditionalFormatting sqref="AC142">
    <cfRule type="expression" dxfId="5014" priority="1211">
      <formula>$M142=#REF!</formula>
    </cfRule>
    <cfRule type="expression" dxfId="5013" priority="1212">
      <formula>$M142=#REF!</formula>
    </cfRule>
    <cfRule type="expression" dxfId="5012" priority="1213">
      <formula>$M142=#REF!</formula>
    </cfRule>
    <cfRule type="expression" dxfId="5011" priority="1214">
      <formula>$M142=#REF!</formula>
    </cfRule>
  </conditionalFormatting>
  <conditionalFormatting sqref="Q142 Q155 Q168 Q273:Q274 Q21:Q24 Q19">
    <cfRule type="cellIs" dxfId="5010" priority="1210" operator="equal">
      <formula>"Mut+ext"</formula>
    </cfRule>
  </conditionalFormatting>
  <conditionalFormatting sqref="Z155 AC150:AD154">
    <cfRule type="expression" dxfId="5009" priority="1202">
      <formula>$M150=#REF!</formula>
    </cfRule>
    <cfRule type="expression" dxfId="5008" priority="1203">
      <formula>$M150=#REF!</formula>
    </cfRule>
    <cfRule type="expression" dxfId="5007" priority="1204">
      <formula>$M150=#REF!</formula>
    </cfRule>
    <cfRule type="expression" dxfId="5006" priority="1205">
      <formula>$M150=#REF!</formula>
    </cfRule>
  </conditionalFormatting>
  <conditionalFormatting sqref="Z168">
    <cfRule type="expression" dxfId="5005" priority="1198">
      <formula>$M168=#REF!</formula>
    </cfRule>
    <cfRule type="expression" dxfId="5004" priority="1199">
      <formula>$M168=#REF!</formula>
    </cfRule>
    <cfRule type="expression" dxfId="5003" priority="1200">
      <formula>$M168=#REF!</formula>
    </cfRule>
    <cfRule type="expression" dxfId="5002" priority="1201">
      <formula>$M168=#REF!</formula>
    </cfRule>
  </conditionalFormatting>
  <conditionalFormatting sqref="AA142">
    <cfRule type="expression" dxfId="5001" priority="1194">
      <formula>$M142=#REF!</formula>
    </cfRule>
    <cfRule type="expression" dxfId="5000" priority="1195">
      <formula>$M142=#REF!</formula>
    </cfRule>
    <cfRule type="expression" dxfId="4999" priority="1196">
      <formula>$M142=#REF!</formula>
    </cfRule>
    <cfRule type="expression" dxfId="4998" priority="1197">
      <formula>$M142=#REF!</formula>
    </cfRule>
  </conditionalFormatting>
  <conditionalFormatting sqref="Z273">
    <cfRule type="expression" dxfId="4997" priority="1190">
      <formula>$M273=#REF!</formula>
    </cfRule>
    <cfRule type="expression" dxfId="4996" priority="1191">
      <formula>$M273=#REF!</formula>
    </cfRule>
    <cfRule type="expression" dxfId="4995" priority="1192">
      <formula>$M273=#REF!</formula>
    </cfRule>
    <cfRule type="expression" dxfId="4994" priority="1193">
      <formula>$M273=#REF!</formula>
    </cfRule>
  </conditionalFormatting>
  <conditionalFormatting sqref="AB273">
    <cfRule type="expression" dxfId="4993" priority="1186">
      <formula>$M273=#REF!</formula>
    </cfRule>
    <cfRule type="expression" dxfId="4992" priority="1187">
      <formula>$M273=#REF!</formula>
    </cfRule>
    <cfRule type="expression" dxfId="4991" priority="1188">
      <formula>$M273=#REF!</formula>
    </cfRule>
    <cfRule type="expression" dxfId="4990" priority="1189">
      <formula>$M273=#REF!</formula>
    </cfRule>
  </conditionalFormatting>
  <conditionalFormatting sqref="AA273">
    <cfRule type="expression" dxfId="4989" priority="1182">
      <formula>$M273=#REF!</formula>
    </cfRule>
    <cfRule type="expression" dxfId="4988" priority="1183">
      <formula>$M273=#REF!</formula>
    </cfRule>
    <cfRule type="expression" dxfId="4987" priority="1184">
      <formula>$M273=#REF!</formula>
    </cfRule>
    <cfRule type="expression" dxfId="4986" priority="1185">
      <formula>$M273=#REF!</formula>
    </cfRule>
  </conditionalFormatting>
  <conditionalFormatting sqref="AD143:AD145">
    <cfRule type="expression" dxfId="4985" priority="1178">
      <formula>$M143=#REF!</formula>
    </cfRule>
    <cfRule type="expression" dxfId="4984" priority="1179">
      <formula>$M143=#REF!</formula>
    </cfRule>
    <cfRule type="expression" dxfId="4983" priority="1180">
      <formula>$M143=#REF!</formula>
    </cfRule>
    <cfRule type="expression" dxfId="4982" priority="1181">
      <formula>$M143=#REF!</formula>
    </cfRule>
  </conditionalFormatting>
  <conditionalFormatting sqref="AC143:AC145">
    <cfRule type="expression" dxfId="4981" priority="1174">
      <formula>$M143=#REF!</formula>
    </cfRule>
    <cfRule type="expression" dxfId="4980" priority="1175">
      <formula>$M143=#REF!</formula>
    </cfRule>
    <cfRule type="expression" dxfId="4979" priority="1176">
      <formula>$M143=#REF!</formula>
    </cfRule>
    <cfRule type="expression" dxfId="4978" priority="1177">
      <formula>$M143=#REF!</formula>
    </cfRule>
  </conditionalFormatting>
  <conditionalFormatting sqref="Q145 Q150:Q154">
    <cfRule type="cellIs" dxfId="4977" priority="1173" operator="equal">
      <formula>"Mut+ext"</formula>
    </cfRule>
  </conditionalFormatting>
  <conditionalFormatting sqref="Z143:Z145 Z150:Z154 AC162:AD167 Z162:Z167 AC177:AD180 Z177:Z180 AD32:AD36 Z32:Z36 AC203:AD206 Z203:Z206 AC216:AD219 Z216:Z219 AC190:AD193 Z190:Z193 AC229:AD232 Z229:Z232 AC241:AD245 Z241:Z245 AD46:AD49 Z58:Z62 AD71:AD75 AD98:AD101 Z122:Z127 AD135:AD140">
    <cfRule type="expression" dxfId="4976" priority="1169">
      <formula>$M32=#REF!</formula>
    </cfRule>
    <cfRule type="expression" dxfId="4975" priority="1170">
      <formula>$M32=#REF!</formula>
    </cfRule>
    <cfRule type="expression" dxfId="4974" priority="1171">
      <formula>$M32=#REF!</formula>
    </cfRule>
    <cfRule type="expression" dxfId="4973" priority="1172">
      <formula>$M32=#REF!</formula>
    </cfRule>
  </conditionalFormatting>
  <conditionalFormatting sqref="AD156:AD157">
    <cfRule type="expression" dxfId="4972" priority="1165">
      <formula>$M156=#REF!</formula>
    </cfRule>
    <cfRule type="expression" dxfId="4971" priority="1166">
      <formula>$M156=#REF!</formula>
    </cfRule>
    <cfRule type="expression" dxfId="4970" priority="1167">
      <formula>$M156=#REF!</formula>
    </cfRule>
    <cfRule type="expression" dxfId="4969" priority="1168">
      <formula>$M156=#REF!</formula>
    </cfRule>
  </conditionalFormatting>
  <conditionalFormatting sqref="AC156:AC157">
    <cfRule type="expression" dxfId="4968" priority="1161">
      <formula>$M156=#REF!</formula>
    </cfRule>
    <cfRule type="expression" dxfId="4967" priority="1162">
      <formula>$M156=#REF!</formula>
    </cfRule>
    <cfRule type="expression" dxfId="4966" priority="1163">
      <formula>$M156=#REF!</formula>
    </cfRule>
    <cfRule type="expression" dxfId="4965" priority="1164">
      <formula>$M156=#REF!</formula>
    </cfRule>
  </conditionalFormatting>
  <conditionalFormatting sqref="Q156:Q157 Q162:Q167">
    <cfRule type="cellIs" dxfId="4964" priority="1160" operator="equal">
      <formula>"Mut+ext"</formula>
    </cfRule>
  </conditionalFormatting>
  <conditionalFormatting sqref="Z156:Z157">
    <cfRule type="expression" dxfId="4963" priority="1156">
      <formula>$M156=#REF!</formula>
    </cfRule>
    <cfRule type="expression" dxfId="4962" priority="1157">
      <formula>$M156=#REF!</formula>
    </cfRule>
    <cfRule type="expression" dxfId="4961" priority="1158">
      <formula>$M156=#REF!</formula>
    </cfRule>
    <cfRule type="expression" dxfId="4960" priority="1159">
      <formula>$M156=#REF!</formula>
    </cfRule>
  </conditionalFormatting>
  <conditionalFormatting sqref="AD169:AD172">
    <cfRule type="expression" dxfId="4959" priority="1152">
      <formula>$M169=#REF!</formula>
    </cfRule>
    <cfRule type="expression" dxfId="4958" priority="1153">
      <formula>$M169=#REF!</formula>
    </cfRule>
    <cfRule type="expression" dxfId="4957" priority="1154">
      <formula>$M169=#REF!</formula>
    </cfRule>
    <cfRule type="expression" dxfId="4956" priority="1155">
      <formula>$M169=#REF!</formula>
    </cfRule>
  </conditionalFormatting>
  <conditionalFormatting sqref="AC169:AC172">
    <cfRule type="expression" dxfId="4955" priority="1148">
      <formula>$M169=#REF!</formula>
    </cfRule>
    <cfRule type="expression" dxfId="4954" priority="1149">
      <formula>$M169=#REF!</formula>
    </cfRule>
    <cfRule type="expression" dxfId="4953" priority="1150">
      <formula>$M169=#REF!</formula>
    </cfRule>
    <cfRule type="expression" dxfId="4952" priority="1151">
      <formula>$M169=#REF!</formula>
    </cfRule>
  </conditionalFormatting>
  <conditionalFormatting sqref="Q169:Q172 Q177:Q180">
    <cfRule type="cellIs" dxfId="4951" priority="1147" operator="equal">
      <formula>"Mut+ext"</formula>
    </cfRule>
  </conditionalFormatting>
  <conditionalFormatting sqref="Z169:Z172">
    <cfRule type="expression" dxfId="4950" priority="1143">
      <formula>$M169=#REF!</formula>
    </cfRule>
    <cfRule type="expression" dxfId="4949" priority="1144">
      <formula>$M169=#REF!</formula>
    </cfRule>
    <cfRule type="expression" dxfId="4948" priority="1145">
      <formula>$M169=#REF!</formula>
    </cfRule>
    <cfRule type="expression" dxfId="4947" priority="1146">
      <formula>$M169=#REF!</formula>
    </cfRule>
  </conditionalFormatting>
  <conditionalFormatting sqref="AD37">
    <cfRule type="expression" dxfId="4946" priority="1139">
      <formula>$M37=#REF!</formula>
    </cfRule>
    <cfRule type="expression" dxfId="4945" priority="1140">
      <formula>$M37=#REF!</formula>
    </cfRule>
    <cfRule type="expression" dxfId="4944" priority="1141">
      <formula>$M37=#REF!</formula>
    </cfRule>
    <cfRule type="expression" dxfId="4943" priority="1142">
      <formula>$M37=#REF!</formula>
    </cfRule>
  </conditionalFormatting>
  <conditionalFormatting sqref="AD25:AD27">
    <cfRule type="expression" dxfId="4942" priority="1135">
      <formula>$M25=#REF!</formula>
    </cfRule>
    <cfRule type="expression" dxfId="4941" priority="1136">
      <formula>$M25=#REF!</formula>
    </cfRule>
    <cfRule type="expression" dxfId="4940" priority="1137">
      <formula>$M25=#REF!</formula>
    </cfRule>
    <cfRule type="expression" dxfId="4939" priority="1138">
      <formula>$M25=#REF!</formula>
    </cfRule>
  </conditionalFormatting>
  <conditionalFormatting sqref="Z37">
    <cfRule type="expression" dxfId="4938" priority="1127">
      <formula>$M37=#REF!</formula>
    </cfRule>
    <cfRule type="expression" dxfId="4937" priority="1128">
      <formula>$M37=#REF!</formula>
    </cfRule>
    <cfRule type="expression" dxfId="4936" priority="1129">
      <formula>$M37=#REF!</formula>
    </cfRule>
    <cfRule type="expression" dxfId="4935" priority="1130">
      <formula>$M37=#REF!</formula>
    </cfRule>
  </conditionalFormatting>
  <conditionalFormatting sqref="AC25">
    <cfRule type="expression" dxfId="4934" priority="1123">
      <formula>$M25=#REF!</formula>
    </cfRule>
    <cfRule type="expression" dxfId="4933" priority="1124">
      <formula>$M25=#REF!</formula>
    </cfRule>
    <cfRule type="expression" dxfId="4932" priority="1125">
      <formula>$M25=#REF!</formula>
    </cfRule>
    <cfRule type="expression" dxfId="4931" priority="1126">
      <formula>$M25=#REF!</formula>
    </cfRule>
  </conditionalFormatting>
  <conditionalFormatting sqref="AC26">
    <cfRule type="expression" dxfId="4930" priority="1119">
      <formula>$M26=#REF!</formula>
    </cfRule>
    <cfRule type="expression" dxfId="4929" priority="1120">
      <formula>$M26=#REF!</formula>
    </cfRule>
    <cfRule type="expression" dxfId="4928" priority="1121">
      <formula>$M26=#REF!</formula>
    </cfRule>
    <cfRule type="expression" dxfId="4927" priority="1122">
      <formula>$M26=#REF!</formula>
    </cfRule>
  </conditionalFormatting>
  <conditionalFormatting sqref="AC27">
    <cfRule type="expression" dxfId="4926" priority="1115">
      <formula>$M27=#REF!</formula>
    </cfRule>
    <cfRule type="expression" dxfId="4925" priority="1116">
      <formula>$M27=#REF!</formula>
    </cfRule>
    <cfRule type="expression" dxfId="4924" priority="1117">
      <formula>$M27=#REF!</formula>
    </cfRule>
    <cfRule type="expression" dxfId="4923" priority="1118">
      <formula>$M27=#REF!</formula>
    </cfRule>
  </conditionalFormatting>
  <conditionalFormatting sqref="AC32">
    <cfRule type="expression" dxfId="4922" priority="1111">
      <formula>$M32=#REF!</formula>
    </cfRule>
    <cfRule type="expression" dxfId="4921" priority="1112">
      <formula>$M32=#REF!</formula>
    </cfRule>
    <cfRule type="expression" dxfId="4920" priority="1113">
      <formula>$M32=#REF!</formula>
    </cfRule>
    <cfRule type="expression" dxfId="4919" priority="1114">
      <formula>$M32=#REF!</formula>
    </cfRule>
  </conditionalFormatting>
  <conditionalFormatting sqref="AC33">
    <cfRule type="expression" dxfId="4918" priority="1107">
      <formula>$M33=#REF!</formula>
    </cfRule>
    <cfRule type="expression" dxfId="4917" priority="1108">
      <formula>$M33=#REF!</formula>
    </cfRule>
    <cfRule type="expression" dxfId="4916" priority="1109">
      <formula>$M33=#REF!</formula>
    </cfRule>
    <cfRule type="expression" dxfId="4915" priority="1110">
      <formula>$M33=#REF!</formula>
    </cfRule>
  </conditionalFormatting>
  <conditionalFormatting sqref="AC35:AC36">
    <cfRule type="expression" dxfId="4914" priority="1103">
      <formula>$M35=#REF!</formula>
    </cfRule>
    <cfRule type="expression" dxfId="4913" priority="1104">
      <formula>$M35=#REF!</formula>
    </cfRule>
    <cfRule type="expression" dxfId="4912" priority="1105">
      <formula>$M35=#REF!</formula>
    </cfRule>
    <cfRule type="expression" dxfId="4911" priority="1106">
      <formula>$M35=#REF!</formula>
    </cfRule>
  </conditionalFormatting>
  <conditionalFormatting sqref="AC34">
    <cfRule type="expression" dxfId="4910" priority="1099">
      <formula>$M34=#REF!</formula>
    </cfRule>
    <cfRule type="expression" dxfId="4909" priority="1100">
      <formula>$M34=#REF!</formula>
    </cfRule>
    <cfRule type="expression" dxfId="4908" priority="1101">
      <formula>$M34=#REF!</formula>
    </cfRule>
    <cfRule type="expression" dxfId="4907" priority="1102">
      <formula>$M34=#REF!</formula>
    </cfRule>
  </conditionalFormatting>
  <conditionalFormatting sqref="AC37">
    <cfRule type="expression" dxfId="4906" priority="1095">
      <formula>$M37=#REF!</formula>
    </cfRule>
    <cfRule type="expression" dxfId="4905" priority="1096">
      <formula>$M37=#REF!</formula>
    </cfRule>
    <cfRule type="expression" dxfId="4904" priority="1097">
      <formula>$M37=#REF!</formula>
    </cfRule>
    <cfRule type="expression" dxfId="4903" priority="1098">
      <formula>$M37=#REF!</formula>
    </cfRule>
  </conditionalFormatting>
  <conditionalFormatting sqref="Q32:Q37">
    <cfRule type="cellIs" dxfId="4902" priority="1094" operator="equal">
      <formula>"Mut+ext"</formula>
    </cfRule>
  </conditionalFormatting>
  <conditionalFormatting sqref="AD181">
    <cfRule type="expression" dxfId="4901" priority="1086">
      <formula>$M181=#REF!</formula>
    </cfRule>
    <cfRule type="expression" dxfId="4900" priority="1087">
      <formula>$M181=#REF!</formula>
    </cfRule>
    <cfRule type="expression" dxfId="4899" priority="1088">
      <formula>$M181=#REF!</formula>
    </cfRule>
    <cfRule type="expression" dxfId="4898" priority="1089">
      <formula>$M181=#REF!</formula>
    </cfRule>
  </conditionalFormatting>
  <conditionalFormatting sqref="AC181">
    <cfRule type="expression" dxfId="4897" priority="1082">
      <formula>$M181=#REF!</formula>
    </cfRule>
    <cfRule type="expression" dxfId="4896" priority="1083">
      <formula>$M181=#REF!</formula>
    </cfRule>
    <cfRule type="expression" dxfId="4895" priority="1084">
      <formula>$M181=#REF!</formula>
    </cfRule>
    <cfRule type="expression" dxfId="4894" priority="1085">
      <formula>$M181=#REF!</formula>
    </cfRule>
  </conditionalFormatting>
  <conditionalFormatting sqref="Q181">
    <cfRule type="cellIs" dxfId="4893" priority="1081" operator="equal">
      <formula>"Mut+ext"</formula>
    </cfRule>
  </conditionalFormatting>
  <conditionalFormatting sqref="Z181">
    <cfRule type="expression" dxfId="4892" priority="1077">
      <formula>$M181=#REF!</formula>
    </cfRule>
    <cfRule type="expression" dxfId="4891" priority="1078">
      <formula>$M181=#REF!</formula>
    </cfRule>
    <cfRule type="expression" dxfId="4890" priority="1079">
      <formula>$M181=#REF!</formula>
    </cfRule>
    <cfRule type="expression" dxfId="4889" priority="1080">
      <formula>$M181=#REF!</formula>
    </cfRule>
  </conditionalFormatting>
  <conditionalFormatting sqref="AD196:AD198">
    <cfRule type="expression" dxfId="4888" priority="1073">
      <formula>$M196=#REF!</formula>
    </cfRule>
    <cfRule type="expression" dxfId="4887" priority="1074">
      <formula>$M196=#REF!</formula>
    </cfRule>
    <cfRule type="expression" dxfId="4886" priority="1075">
      <formula>$M196=#REF!</formula>
    </cfRule>
    <cfRule type="expression" dxfId="4885" priority="1076">
      <formula>$M196=#REF!</formula>
    </cfRule>
  </conditionalFormatting>
  <conditionalFormatting sqref="AC196:AC198">
    <cfRule type="expression" dxfId="4884" priority="1069">
      <formula>$M196=#REF!</formula>
    </cfRule>
    <cfRule type="expression" dxfId="4883" priority="1070">
      <formula>$M196=#REF!</formula>
    </cfRule>
    <cfRule type="expression" dxfId="4882" priority="1071">
      <formula>$M196=#REF!</formula>
    </cfRule>
    <cfRule type="expression" dxfId="4881" priority="1072">
      <formula>$M196=#REF!</formula>
    </cfRule>
  </conditionalFormatting>
  <conditionalFormatting sqref="Q196:Q198 Q203:Q206">
    <cfRule type="cellIs" dxfId="4880" priority="1068" operator="equal">
      <formula>"Mut+ext"</formula>
    </cfRule>
  </conditionalFormatting>
  <conditionalFormatting sqref="Z196:Z198">
    <cfRule type="expression" dxfId="4879" priority="1064">
      <formula>$M196=#REF!</formula>
    </cfRule>
    <cfRule type="expression" dxfId="4878" priority="1065">
      <formula>$M196=#REF!</formula>
    </cfRule>
    <cfRule type="expression" dxfId="4877" priority="1066">
      <formula>$M196=#REF!</formula>
    </cfRule>
    <cfRule type="expression" dxfId="4876" priority="1067">
      <formula>$M196=#REF!</formula>
    </cfRule>
  </conditionalFormatting>
  <conditionalFormatting sqref="AD207">
    <cfRule type="expression" dxfId="4875" priority="1060">
      <formula>$M207=#REF!</formula>
    </cfRule>
    <cfRule type="expression" dxfId="4874" priority="1061">
      <formula>$M207=#REF!</formula>
    </cfRule>
    <cfRule type="expression" dxfId="4873" priority="1062">
      <formula>$M207=#REF!</formula>
    </cfRule>
    <cfRule type="expression" dxfId="4872" priority="1063">
      <formula>$M207=#REF!</formula>
    </cfRule>
  </conditionalFormatting>
  <conditionalFormatting sqref="AC207">
    <cfRule type="expression" dxfId="4871" priority="1056">
      <formula>$M207=#REF!</formula>
    </cfRule>
    <cfRule type="expression" dxfId="4870" priority="1057">
      <formula>$M207=#REF!</formula>
    </cfRule>
    <cfRule type="expression" dxfId="4869" priority="1058">
      <formula>$M207=#REF!</formula>
    </cfRule>
    <cfRule type="expression" dxfId="4868" priority="1059">
      <formula>$M207=#REF!</formula>
    </cfRule>
  </conditionalFormatting>
  <conditionalFormatting sqref="Q207">
    <cfRule type="cellIs" dxfId="4867" priority="1055" operator="equal">
      <formula>"Mut+ext"</formula>
    </cfRule>
  </conditionalFormatting>
  <conditionalFormatting sqref="Z207">
    <cfRule type="expression" dxfId="4866" priority="1051">
      <formula>$M207=#REF!</formula>
    </cfRule>
    <cfRule type="expression" dxfId="4865" priority="1052">
      <formula>$M207=#REF!</formula>
    </cfRule>
    <cfRule type="expression" dxfId="4864" priority="1053">
      <formula>$M207=#REF!</formula>
    </cfRule>
    <cfRule type="expression" dxfId="4863" priority="1054">
      <formula>$M207=#REF!</formula>
    </cfRule>
  </conditionalFormatting>
  <conditionalFormatting sqref="AD195">
    <cfRule type="expression" dxfId="4862" priority="1047">
      <formula>$M195=#REF!</formula>
    </cfRule>
    <cfRule type="expression" dxfId="4861" priority="1048">
      <formula>$M195=#REF!</formula>
    </cfRule>
    <cfRule type="expression" dxfId="4860" priority="1049">
      <formula>$M195=#REF!</formula>
    </cfRule>
    <cfRule type="expression" dxfId="4859" priority="1050">
      <formula>$M195=#REF!</formula>
    </cfRule>
  </conditionalFormatting>
  <conditionalFormatting sqref="AC195">
    <cfRule type="expression" dxfId="4858" priority="1043">
      <formula>$M195=#REF!</formula>
    </cfRule>
    <cfRule type="expression" dxfId="4857" priority="1044">
      <formula>$M195=#REF!</formula>
    </cfRule>
    <cfRule type="expression" dxfId="4856" priority="1045">
      <formula>$M195=#REF!</formula>
    </cfRule>
    <cfRule type="expression" dxfId="4855" priority="1046">
      <formula>$M195=#REF!</formula>
    </cfRule>
  </conditionalFormatting>
  <conditionalFormatting sqref="Q195">
    <cfRule type="cellIs" dxfId="4854" priority="1042" operator="equal">
      <formula>"Mut+ext"</formula>
    </cfRule>
  </conditionalFormatting>
  <conditionalFormatting sqref="Z195">
    <cfRule type="expression" dxfId="4853" priority="1038">
      <formula>$M195=#REF!</formula>
    </cfRule>
    <cfRule type="expression" dxfId="4852" priority="1039">
      <formula>$M195=#REF!</formula>
    </cfRule>
    <cfRule type="expression" dxfId="4851" priority="1040">
      <formula>$M195=#REF!</formula>
    </cfRule>
    <cfRule type="expression" dxfId="4850" priority="1041">
      <formula>$M195=#REF!</formula>
    </cfRule>
  </conditionalFormatting>
  <conditionalFormatting sqref="AD208:AD211">
    <cfRule type="expression" dxfId="4849" priority="1034">
      <formula>$M208=#REF!</formula>
    </cfRule>
    <cfRule type="expression" dxfId="4848" priority="1035">
      <formula>$M208=#REF!</formula>
    </cfRule>
    <cfRule type="expression" dxfId="4847" priority="1036">
      <formula>$M208=#REF!</formula>
    </cfRule>
    <cfRule type="expression" dxfId="4846" priority="1037">
      <formula>$M208=#REF!</formula>
    </cfRule>
  </conditionalFormatting>
  <conditionalFormatting sqref="AC208:AC211">
    <cfRule type="expression" dxfId="4845" priority="1030">
      <formula>$M208=#REF!</formula>
    </cfRule>
    <cfRule type="expression" dxfId="4844" priority="1031">
      <formula>$M208=#REF!</formula>
    </cfRule>
    <cfRule type="expression" dxfId="4843" priority="1032">
      <formula>$M208=#REF!</formula>
    </cfRule>
    <cfRule type="expression" dxfId="4842" priority="1033">
      <formula>$M208=#REF!</formula>
    </cfRule>
  </conditionalFormatting>
  <conditionalFormatting sqref="Q208:Q211 Q216:Q219">
    <cfRule type="cellIs" dxfId="4841" priority="1029" operator="equal">
      <formula>"Mut+ext"</formula>
    </cfRule>
  </conditionalFormatting>
  <conditionalFormatting sqref="Z208:Z211">
    <cfRule type="expression" dxfId="4840" priority="1025">
      <formula>$M208=#REF!</formula>
    </cfRule>
    <cfRule type="expression" dxfId="4839" priority="1026">
      <formula>$M208=#REF!</formula>
    </cfRule>
    <cfRule type="expression" dxfId="4838" priority="1027">
      <formula>$M208=#REF!</formula>
    </cfRule>
    <cfRule type="expression" dxfId="4837" priority="1028">
      <formula>$M208=#REF!</formula>
    </cfRule>
  </conditionalFormatting>
  <conditionalFormatting sqref="AD220">
    <cfRule type="expression" dxfId="4836" priority="1021">
      <formula>$M220=#REF!</formula>
    </cfRule>
    <cfRule type="expression" dxfId="4835" priority="1022">
      <formula>$M220=#REF!</formula>
    </cfRule>
    <cfRule type="expression" dxfId="4834" priority="1023">
      <formula>$M220=#REF!</formula>
    </cfRule>
    <cfRule type="expression" dxfId="4833" priority="1024">
      <formula>$M220=#REF!</formula>
    </cfRule>
  </conditionalFormatting>
  <conditionalFormatting sqref="AC220">
    <cfRule type="expression" dxfId="4832" priority="1017">
      <formula>$M220=#REF!</formula>
    </cfRule>
    <cfRule type="expression" dxfId="4831" priority="1018">
      <formula>$M220=#REF!</formula>
    </cfRule>
    <cfRule type="expression" dxfId="4830" priority="1019">
      <formula>$M220=#REF!</formula>
    </cfRule>
    <cfRule type="expression" dxfId="4829" priority="1020">
      <formula>$M220=#REF!</formula>
    </cfRule>
  </conditionalFormatting>
  <conditionalFormatting sqref="Q220">
    <cfRule type="cellIs" dxfId="4828" priority="1016" operator="equal">
      <formula>"Mut+ext"</formula>
    </cfRule>
  </conditionalFormatting>
  <conditionalFormatting sqref="Z220">
    <cfRule type="expression" dxfId="4827" priority="1012">
      <formula>$M220=#REF!</formula>
    </cfRule>
    <cfRule type="expression" dxfId="4826" priority="1013">
      <formula>$M220=#REF!</formula>
    </cfRule>
    <cfRule type="expression" dxfId="4825" priority="1014">
      <formula>$M220=#REF!</formula>
    </cfRule>
    <cfRule type="expression" dxfId="4824" priority="1015">
      <formula>$M220=#REF!</formula>
    </cfRule>
  </conditionalFormatting>
  <conditionalFormatting sqref="AD183:AD185">
    <cfRule type="expression" dxfId="4823" priority="1008">
      <formula>$M183=#REF!</formula>
    </cfRule>
    <cfRule type="expression" dxfId="4822" priority="1009">
      <formula>$M183=#REF!</formula>
    </cfRule>
    <cfRule type="expression" dxfId="4821" priority="1010">
      <formula>$M183=#REF!</formula>
    </cfRule>
    <cfRule type="expression" dxfId="4820" priority="1011">
      <formula>$M183=#REF!</formula>
    </cfRule>
  </conditionalFormatting>
  <conditionalFormatting sqref="AC183:AC185">
    <cfRule type="expression" dxfId="4819" priority="1004">
      <formula>$M183=#REF!</formula>
    </cfRule>
    <cfRule type="expression" dxfId="4818" priority="1005">
      <formula>$M183=#REF!</formula>
    </cfRule>
    <cfRule type="expression" dxfId="4817" priority="1006">
      <formula>$M183=#REF!</formula>
    </cfRule>
    <cfRule type="expression" dxfId="4816" priority="1007">
      <formula>$M183=#REF!</formula>
    </cfRule>
  </conditionalFormatting>
  <conditionalFormatting sqref="Q183:Q185 Q190:Q193">
    <cfRule type="cellIs" dxfId="4815" priority="1003" operator="equal">
      <formula>"Mut+ext"</formula>
    </cfRule>
  </conditionalFormatting>
  <conditionalFormatting sqref="Z183:Z185">
    <cfRule type="expression" dxfId="4814" priority="999">
      <formula>$M183=#REF!</formula>
    </cfRule>
    <cfRule type="expression" dxfId="4813" priority="1000">
      <formula>$M183=#REF!</formula>
    </cfRule>
    <cfRule type="expression" dxfId="4812" priority="1001">
      <formula>$M183=#REF!</formula>
    </cfRule>
    <cfRule type="expression" dxfId="4811" priority="1002">
      <formula>$M183=#REF!</formula>
    </cfRule>
  </conditionalFormatting>
  <conditionalFormatting sqref="AD194">
    <cfRule type="expression" dxfId="4810" priority="995">
      <formula>$M194=#REF!</formula>
    </cfRule>
    <cfRule type="expression" dxfId="4809" priority="996">
      <formula>$M194=#REF!</formula>
    </cfRule>
    <cfRule type="expression" dxfId="4808" priority="997">
      <formula>$M194=#REF!</formula>
    </cfRule>
    <cfRule type="expression" dxfId="4807" priority="998">
      <formula>$M194=#REF!</formula>
    </cfRule>
  </conditionalFormatting>
  <conditionalFormatting sqref="AC194">
    <cfRule type="expression" dxfId="4806" priority="991">
      <formula>$M194=#REF!</formula>
    </cfRule>
    <cfRule type="expression" dxfId="4805" priority="992">
      <formula>$M194=#REF!</formula>
    </cfRule>
    <cfRule type="expression" dxfId="4804" priority="993">
      <formula>$M194=#REF!</formula>
    </cfRule>
    <cfRule type="expression" dxfId="4803" priority="994">
      <formula>$M194=#REF!</formula>
    </cfRule>
  </conditionalFormatting>
  <conditionalFormatting sqref="Q194">
    <cfRule type="cellIs" dxfId="4802" priority="990" operator="equal">
      <formula>"Mut+ext"</formula>
    </cfRule>
  </conditionalFormatting>
  <conditionalFormatting sqref="Z194">
    <cfRule type="expression" dxfId="4801" priority="986">
      <formula>$M194=#REF!</formula>
    </cfRule>
    <cfRule type="expression" dxfId="4800" priority="987">
      <formula>$M194=#REF!</formula>
    </cfRule>
    <cfRule type="expression" dxfId="4799" priority="988">
      <formula>$M194=#REF!</formula>
    </cfRule>
    <cfRule type="expression" dxfId="4798" priority="989">
      <formula>$M194=#REF!</formula>
    </cfRule>
  </conditionalFormatting>
  <conditionalFormatting sqref="AD182">
    <cfRule type="expression" dxfId="4797" priority="982">
      <formula>$M182=#REF!</formula>
    </cfRule>
    <cfRule type="expression" dxfId="4796" priority="983">
      <formula>$M182=#REF!</formula>
    </cfRule>
    <cfRule type="expression" dxfId="4795" priority="984">
      <formula>$M182=#REF!</formula>
    </cfRule>
    <cfRule type="expression" dxfId="4794" priority="985">
      <formula>$M182=#REF!</formula>
    </cfRule>
  </conditionalFormatting>
  <conditionalFormatting sqref="AC182">
    <cfRule type="expression" dxfId="4793" priority="978">
      <formula>$M182=#REF!</formula>
    </cfRule>
    <cfRule type="expression" dxfId="4792" priority="979">
      <formula>$M182=#REF!</formula>
    </cfRule>
    <cfRule type="expression" dxfId="4791" priority="980">
      <formula>$M182=#REF!</formula>
    </cfRule>
    <cfRule type="expression" dxfId="4790" priority="981">
      <formula>$M182=#REF!</formula>
    </cfRule>
  </conditionalFormatting>
  <conditionalFormatting sqref="Q182">
    <cfRule type="cellIs" dxfId="4789" priority="977" operator="equal">
      <formula>"Mut+ext"</formula>
    </cfRule>
  </conditionalFormatting>
  <conditionalFormatting sqref="Z182">
    <cfRule type="expression" dxfId="4788" priority="973">
      <formula>$M182=#REF!</formula>
    </cfRule>
    <cfRule type="expression" dxfId="4787" priority="974">
      <formula>$M182=#REF!</formula>
    </cfRule>
    <cfRule type="expression" dxfId="4786" priority="975">
      <formula>$M182=#REF!</formula>
    </cfRule>
    <cfRule type="expression" dxfId="4785" priority="976">
      <formula>$M182=#REF!</formula>
    </cfRule>
  </conditionalFormatting>
  <conditionalFormatting sqref="AD222:AD224">
    <cfRule type="expression" dxfId="4784" priority="969">
      <formula>$M222=#REF!</formula>
    </cfRule>
    <cfRule type="expression" dxfId="4783" priority="970">
      <formula>$M222=#REF!</formula>
    </cfRule>
    <cfRule type="expression" dxfId="4782" priority="971">
      <formula>$M222=#REF!</formula>
    </cfRule>
    <cfRule type="expression" dxfId="4781" priority="972">
      <formula>$M222=#REF!</formula>
    </cfRule>
  </conditionalFormatting>
  <conditionalFormatting sqref="AC222:AC224">
    <cfRule type="expression" dxfId="4780" priority="965">
      <formula>$M222=#REF!</formula>
    </cfRule>
    <cfRule type="expression" dxfId="4779" priority="966">
      <formula>$M222=#REF!</formula>
    </cfRule>
    <cfRule type="expression" dxfId="4778" priority="967">
      <formula>$M222=#REF!</formula>
    </cfRule>
    <cfRule type="expression" dxfId="4777" priority="968">
      <formula>$M222=#REF!</formula>
    </cfRule>
  </conditionalFormatting>
  <conditionalFormatting sqref="Q222:Q224 Q229:Q232">
    <cfRule type="cellIs" dxfId="4776" priority="964" operator="equal">
      <formula>"Mut+ext"</formula>
    </cfRule>
  </conditionalFormatting>
  <conditionalFormatting sqref="Z222:Z224">
    <cfRule type="expression" dxfId="4775" priority="960">
      <formula>$M222=#REF!</formula>
    </cfRule>
    <cfRule type="expression" dxfId="4774" priority="961">
      <formula>$M222=#REF!</formula>
    </cfRule>
    <cfRule type="expression" dxfId="4773" priority="962">
      <formula>$M222=#REF!</formula>
    </cfRule>
    <cfRule type="expression" dxfId="4772" priority="963">
      <formula>$M222=#REF!</formula>
    </cfRule>
  </conditionalFormatting>
  <conditionalFormatting sqref="AD233">
    <cfRule type="expression" dxfId="4771" priority="956">
      <formula>$M233=#REF!</formula>
    </cfRule>
    <cfRule type="expression" dxfId="4770" priority="957">
      <formula>$M233=#REF!</formula>
    </cfRule>
    <cfRule type="expression" dxfId="4769" priority="958">
      <formula>$M233=#REF!</formula>
    </cfRule>
    <cfRule type="expression" dxfId="4768" priority="959">
      <formula>$M233=#REF!</formula>
    </cfRule>
  </conditionalFormatting>
  <conditionalFormatting sqref="AC233">
    <cfRule type="expression" dxfId="4767" priority="952">
      <formula>$M233=#REF!</formula>
    </cfRule>
    <cfRule type="expression" dxfId="4766" priority="953">
      <formula>$M233=#REF!</formula>
    </cfRule>
    <cfRule type="expression" dxfId="4765" priority="954">
      <formula>$M233=#REF!</formula>
    </cfRule>
    <cfRule type="expression" dxfId="4764" priority="955">
      <formula>$M233=#REF!</formula>
    </cfRule>
  </conditionalFormatting>
  <conditionalFormatting sqref="Q233">
    <cfRule type="cellIs" dxfId="4763" priority="951" operator="equal">
      <formula>"Mut+ext"</formula>
    </cfRule>
  </conditionalFormatting>
  <conditionalFormatting sqref="Z233">
    <cfRule type="expression" dxfId="4762" priority="947">
      <formula>$M233=#REF!</formula>
    </cfRule>
    <cfRule type="expression" dxfId="4761" priority="948">
      <formula>$M233=#REF!</formula>
    </cfRule>
    <cfRule type="expression" dxfId="4760" priority="949">
      <formula>$M233=#REF!</formula>
    </cfRule>
    <cfRule type="expression" dxfId="4759" priority="950">
      <formula>$M233=#REF!</formula>
    </cfRule>
  </conditionalFormatting>
  <conditionalFormatting sqref="AD221">
    <cfRule type="expression" dxfId="4758" priority="943">
      <formula>$M221=#REF!</formula>
    </cfRule>
    <cfRule type="expression" dxfId="4757" priority="944">
      <formula>$M221=#REF!</formula>
    </cfRule>
    <cfRule type="expression" dxfId="4756" priority="945">
      <formula>$M221=#REF!</formula>
    </cfRule>
    <cfRule type="expression" dxfId="4755" priority="946">
      <formula>$M221=#REF!</formula>
    </cfRule>
  </conditionalFormatting>
  <conditionalFormatting sqref="AC221">
    <cfRule type="expression" dxfId="4754" priority="939">
      <formula>$M221=#REF!</formula>
    </cfRule>
    <cfRule type="expression" dxfId="4753" priority="940">
      <formula>$M221=#REF!</formula>
    </cfRule>
    <cfRule type="expression" dxfId="4752" priority="941">
      <formula>$M221=#REF!</formula>
    </cfRule>
    <cfRule type="expression" dxfId="4751" priority="942">
      <formula>$M221=#REF!</formula>
    </cfRule>
  </conditionalFormatting>
  <conditionalFormatting sqref="Q221">
    <cfRule type="cellIs" dxfId="4750" priority="938" operator="equal">
      <formula>"Mut+ext"</formula>
    </cfRule>
  </conditionalFormatting>
  <conditionalFormatting sqref="Z221">
    <cfRule type="expression" dxfId="4749" priority="934">
      <formula>$M221=#REF!</formula>
    </cfRule>
    <cfRule type="expression" dxfId="4748" priority="935">
      <formula>$M221=#REF!</formula>
    </cfRule>
    <cfRule type="expression" dxfId="4747" priority="936">
      <formula>$M221=#REF!</formula>
    </cfRule>
    <cfRule type="expression" dxfId="4746" priority="937">
      <formula>$M221=#REF!</formula>
    </cfRule>
  </conditionalFormatting>
  <conditionalFormatting sqref="AD235:AD236">
    <cfRule type="expression" dxfId="4745" priority="930">
      <formula>$M235=#REF!</formula>
    </cfRule>
    <cfRule type="expression" dxfId="4744" priority="931">
      <formula>$M235=#REF!</formula>
    </cfRule>
    <cfRule type="expression" dxfId="4743" priority="932">
      <formula>$M235=#REF!</formula>
    </cfRule>
    <cfRule type="expression" dxfId="4742" priority="933">
      <formula>$M235=#REF!</formula>
    </cfRule>
  </conditionalFormatting>
  <conditionalFormatting sqref="AC235:AC236">
    <cfRule type="expression" dxfId="4741" priority="926">
      <formula>$M235=#REF!</formula>
    </cfRule>
    <cfRule type="expression" dxfId="4740" priority="927">
      <formula>$M235=#REF!</formula>
    </cfRule>
    <cfRule type="expression" dxfId="4739" priority="928">
      <formula>$M235=#REF!</formula>
    </cfRule>
    <cfRule type="expression" dxfId="4738" priority="929">
      <formula>$M235=#REF!</formula>
    </cfRule>
  </conditionalFormatting>
  <conditionalFormatting sqref="Q235:Q236 Q241:Q245">
    <cfRule type="cellIs" dxfId="4737" priority="925" operator="equal">
      <formula>"Mut+ext"</formula>
    </cfRule>
  </conditionalFormatting>
  <conditionalFormatting sqref="Z235:Z236">
    <cfRule type="expression" dxfId="4736" priority="921">
      <formula>$M235=#REF!</formula>
    </cfRule>
    <cfRule type="expression" dxfId="4735" priority="922">
      <formula>$M235=#REF!</formula>
    </cfRule>
    <cfRule type="expression" dxfId="4734" priority="923">
      <formula>$M235=#REF!</formula>
    </cfRule>
    <cfRule type="expression" dxfId="4733" priority="924">
      <formula>$M235=#REF!</formula>
    </cfRule>
  </conditionalFormatting>
  <conditionalFormatting sqref="AD246">
    <cfRule type="expression" dxfId="4732" priority="917">
      <formula>$M246=#REF!</formula>
    </cfRule>
    <cfRule type="expression" dxfId="4731" priority="918">
      <formula>$M246=#REF!</formula>
    </cfRule>
    <cfRule type="expression" dxfId="4730" priority="919">
      <formula>$M246=#REF!</formula>
    </cfRule>
    <cfRule type="expression" dxfId="4729" priority="920">
      <formula>$M246=#REF!</formula>
    </cfRule>
  </conditionalFormatting>
  <conditionalFormatting sqref="AC246">
    <cfRule type="expression" dxfId="4728" priority="913">
      <formula>$M246=#REF!</formula>
    </cfRule>
    <cfRule type="expression" dxfId="4727" priority="914">
      <formula>$M246=#REF!</formula>
    </cfRule>
    <cfRule type="expression" dxfId="4726" priority="915">
      <formula>$M246=#REF!</formula>
    </cfRule>
    <cfRule type="expression" dxfId="4725" priority="916">
      <formula>$M246=#REF!</formula>
    </cfRule>
  </conditionalFormatting>
  <conditionalFormatting sqref="Q246">
    <cfRule type="cellIs" dxfId="4724" priority="912" operator="equal">
      <formula>"Mut+ext"</formula>
    </cfRule>
  </conditionalFormatting>
  <conditionalFormatting sqref="Z246">
    <cfRule type="expression" dxfId="4723" priority="908">
      <formula>$M246=#REF!</formula>
    </cfRule>
    <cfRule type="expression" dxfId="4722" priority="909">
      <formula>$M246=#REF!</formula>
    </cfRule>
    <cfRule type="expression" dxfId="4721" priority="910">
      <formula>$M246=#REF!</formula>
    </cfRule>
    <cfRule type="expression" dxfId="4720" priority="911">
      <formula>$M246=#REF!</formula>
    </cfRule>
  </conditionalFormatting>
  <conditionalFormatting sqref="AD234">
    <cfRule type="expression" dxfId="4719" priority="904">
      <formula>$M234=#REF!</formula>
    </cfRule>
    <cfRule type="expression" dxfId="4718" priority="905">
      <formula>$M234=#REF!</formula>
    </cfRule>
    <cfRule type="expression" dxfId="4717" priority="906">
      <formula>$M234=#REF!</formula>
    </cfRule>
    <cfRule type="expression" dxfId="4716" priority="907">
      <formula>$M234=#REF!</formula>
    </cfRule>
  </conditionalFormatting>
  <conditionalFormatting sqref="AC234">
    <cfRule type="expression" dxfId="4715" priority="900">
      <formula>$M234=#REF!</formula>
    </cfRule>
    <cfRule type="expression" dxfId="4714" priority="901">
      <formula>$M234=#REF!</formula>
    </cfRule>
    <cfRule type="expression" dxfId="4713" priority="902">
      <formula>$M234=#REF!</formula>
    </cfRule>
    <cfRule type="expression" dxfId="4712" priority="903">
      <formula>$M234=#REF!</formula>
    </cfRule>
  </conditionalFormatting>
  <conditionalFormatting sqref="Q234">
    <cfRule type="cellIs" dxfId="4711" priority="899" operator="equal">
      <formula>"Mut+ext"</formula>
    </cfRule>
  </conditionalFormatting>
  <conditionalFormatting sqref="Z234">
    <cfRule type="expression" dxfId="4710" priority="895">
      <formula>$M234=#REF!</formula>
    </cfRule>
    <cfRule type="expression" dxfId="4709" priority="896">
      <formula>$M234=#REF!</formula>
    </cfRule>
    <cfRule type="expression" dxfId="4708" priority="897">
      <formula>$M234=#REF!</formula>
    </cfRule>
    <cfRule type="expression" dxfId="4707" priority="898">
      <formula>$M234=#REF!</formula>
    </cfRule>
  </conditionalFormatting>
  <conditionalFormatting sqref="AD50">
    <cfRule type="expression" dxfId="4706" priority="891">
      <formula>$M50=#REF!</formula>
    </cfRule>
    <cfRule type="expression" dxfId="4705" priority="892">
      <formula>$M50=#REF!</formula>
    </cfRule>
    <cfRule type="expression" dxfId="4704" priority="893">
      <formula>$M50=#REF!</formula>
    </cfRule>
    <cfRule type="expression" dxfId="4703" priority="894">
      <formula>$M50=#REF!</formula>
    </cfRule>
  </conditionalFormatting>
  <conditionalFormatting sqref="AD38:AD41">
    <cfRule type="expression" dxfId="4702" priority="887">
      <formula>$M38=#REF!</formula>
    </cfRule>
    <cfRule type="expression" dxfId="4701" priority="888">
      <formula>$M38=#REF!</formula>
    </cfRule>
    <cfRule type="expression" dxfId="4700" priority="889">
      <formula>$M38=#REF!</formula>
    </cfRule>
    <cfRule type="expression" dxfId="4699" priority="890">
      <formula>$M38=#REF!</formula>
    </cfRule>
  </conditionalFormatting>
  <conditionalFormatting sqref="Z50">
    <cfRule type="expression" dxfId="4698" priority="879">
      <formula>$M50=#REF!</formula>
    </cfRule>
    <cfRule type="expression" dxfId="4697" priority="880">
      <formula>$M50=#REF!</formula>
    </cfRule>
    <cfRule type="expression" dxfId="4696" priority="881">
      <formula>$M50=#REF!</formula>
    </cfRule>
    <cfRule type="expression" dxfId="4695" priority="882">
      <formula>$M50=#REF!</formula>
    </cfRule>
  </conditionalFormatting>
  <conditionalFormatting sqref="AC38">
    <cfRule type="expression" dxfId="4694" priority="875">
      <formula>$M38=#REF!</formula>
    </cfRule>
    <cfRule type="expression" dxfId="4693" priority="876">
      <formula>$M38=#REF!</formula>
    </cfRule>
    <cfRule type="expression" dxfId="4692" priority="877">
      <formula>$M38=#REF!</formula>
    </cfRule>
    <cfRule type="expression" dxfId="4691" priority="878">
      <formula>$M38=#REF!</formula>
    </cfRule>
  </conditionalFormatting>
  <conditionalFormatting sqref="AC39">
    <cfRule type="expression" dxfId="4690" priority="871">
      <formula>$M39=#REF!</formula>
    </cfRule>
    <cfRule type="expression" dxfId="4689" priority="872">
      <formula>$M39=#REF!</formula>
    </cfRule>
    <cfRule type="expression" dxfId="4688" priority="873">
      <formula>$M39=#REF!</formula>
    </cfRule>
    <cfRule type="expression" dxfId="4687" priority="874">
      <formula>$M39=#REF!</formula>
    </cfRule>
  </conditionalFormatting>
  <conditionalFormatting sqref="AC40">
    <cfRule type="expression" dxfId="4686" priority="867">
      <formula>$M40=#REF!</formula>
    </cfRule>
    <cfRule type="expression" dxfId="4685" priority="868">
      <formula>$M40=#REF!</formula>
    </cfRule>
    <cfRule type="expression" dxfId="4684" priority="869">
      <formula>$M40=#REF!</formula>
    </cfRule>
    <cfRule type="expression" dxfId="4683" priority="870">
      <formula>$M40=#REF!</formula>
    </cfRule>
  </conditionalFormatting>
  <conditionalFormatting sqref="AC41">
    <cfRule type="expression" dxfId="4682" priority="863">
      <formula>$M41=#REF!</formula>
    </cfRule>
    <cfRule type="expression" dxfId="4681" priority="864">
      <formula>$M41=#REF!</formula>
    </cfRule>
    <cfRule type="expression" dxfId="4680" priority="865">
      <formula>$M41=#REF!</formula>
    </cfRule>
    <cfRule type="expression" dxfId="4679" priority="866">
      <formula>$M41=#REF!</formula>
    </cfRule>
  </conditionalFormatting>
  <conditionalFormatting sqref="AC46">
    <cfRule type="expression" dxfId="4678" priority="859">
      <formula>$M46=#REF!</formula>
    </cfRule>
    <cfRule type="expression" dxfId="4677" priority="860">
      <formula>$M46=#REF!</formula>
    </cfRule>
    <cfRule type="expression" dxfId="4676" priority="861">
      <formula>$M46=#REF!</formula>
    </cfRule>
    <cfRule type="expression" dxfId="4675" priority="862">
      <formula>$M46=#REF!</formula>
    </cfRule>
  </conditionalFormatting>
  <conditionalFormatting sqref="AC48:AC49">
    <cfRule type="expression" dxfId="4674" priority="855">
      <formula>$M48=#REF!</formula>
    </cfRule>
    <cfRule type="expression" dxfId="4673" priority="856">
      <formula>$M48=#REF!</formula>
    </cfRule>
    <cfRule type="expression" dxfId="4672" priority="857">
      <formula>$M48=#REF!</formula>
    </cfRule>
    <cfRule type="expression" dxfId="4671" priority="858">
      <formula>$M48=#REF!</formula>
    </cfRule>
  </conditionalFormatting>
  <conditionalFormatting sqref="AC47">
    <cfRule type="expression" dxfId="4670" priority="851">
      <formula>$M47=#REF!</formula>
    </cfRule>
    <cfRule type="expression" dxfId="4669" priority="852">
      <formula>$M47=#REF!</formula>
    </cfRule>
    <cfRule type="expression" dxfId="4668" priority="853">
      <formula>$M47=#REF!</formula>
    </cfRule>
    <cfRule type="expression" dxfId="4667" priority="854">
      <formula>$M47=#REF!</formula>
    </cfRule>
  </conditionalFormatting>
  <conditionalFormatting sqref="AC50">
    <cfRule type="expression" dxfId="4666" priority="847">
      <formula>$M50=#REF!</formula>
    </cfRule>
    <cfRule type="expression" dxfId="4665" priority="848">
      <formula>$M50=#REF!</formula>
    </cfRule>
    <cfRule type="expression" dxfId="4664" priority="849">
      <formula>$M50=#REF!</formula>
    </cfRule>
    <cfRule type="expression" dxfId="4663" priority="850">
      <formula>$M50=#REF!</formula>
    </cfRule>
  </conditionalFormatting>
  <conditionalFormatting sqref="Q46:Q50">
    <cfRule type="cellIs" dxfId="4662" priority="846" operator="equal">
      <formula>"Mut+ext"</formula>
    </cfRule>
  </conditionalFormatting>
  <conditionalFormatting sqref="AD63">
    <cfRule type="expression" dxfId="4661" priority="838">
      <formula>$M63=#REF!</formula>
    </cfRule>
    <cfRule type="expression" dxfId="4660" priority="839">
      <formula>$M63=#REF!</formula>
    </cfRule>
    <cfRule type="expression" dxfId="4659" priority="840">
      <formula>$M63=#REF!</formula>
    </cfRule>
    <cfRule type="expression" dxfId="4658" priority="841">
      <formula>$M63=#REF!</formula>
    </cfRule>
  </conditionalFormatting>
  <conditionalFormatting sqref="AD51:AD53">
    <cfRule type="expression" dxfId="4657" priority="834">
      <formula>$M51=#REF!</formula>
    </cfRule>
    <cfRule type="expression" dxfId="4656" priority="835">
      <formula>$M51=#REF!</formula>
    </cfRule>
    <cfRule type="expression" dxfId="4655" priority="836">
      <formula>$M51=#REF!</formula>
    </cfRule>
    <cfRule type="expression" dxfId="4654" priority="837">
      <formula>$M51=#REF!</formula>
    </cfRule>
  </conditionalFormatting>
  <conditionalFormatting sqref="Z51">
    <cfRule type="expression" dxfId="4653" priority="830">
      <formula>$M51=#REF!</formula>
    </cfRule>
    <cfRule type="expression" dxfId="4652" priority="831">
      <formula>$M51=#REF!</formula>
    </cfRule>
    <cfRule type="expression" dxfId="4651" priority="832">
      <formula>$M51=#REF!</formula>
    </cfRule>
    <cfRule type="expression" dxfId="4650" priority="833">
      <formula>$M51=#REF!</formula>
    </cfRule>
  </conditionalFormatting>
  <conditionalFormatting sqref="Z63">
    <cfRule type="expression" dxfId="4649" priority="826">
      <formula>$M63=#REF!</formula>
    </cfRule>
    <cfRule type="expression" dxfId="4648" priority="827">
      <formula>$M63=#REF!</formula>
    </cfRule>
    <cfRule type="expression" dxfId="4647" priority="828">
      <formula>$M63=#REF!</formula>
    </cfRule>
    <cfRule type="expression" dxfId="4646" priority="829">
      <formula>$M63=#REF!</formula>
    </cfRule>
  </conditionalFormatting>
  <conditionalFormatting sqref="AC51">
    <cfRule type="expression" dxfId="4645" priority="822">
      <formula>$M51=#REF!</formula>
    </cfRule>
    <cfRule type="expression" dxfId="4644" priority="823">
      <formula>$M51=#REF!</formula>
    </cfRule>
    <cfRule type="expression" dxfId="4643" priority="824">
      <formula>$M51=#REF!</formula>
    </cfRule>
    <cfRule type="expression" dxfId="4642" priority="825">
      <formula>$M51=#REF!</formula>
    </cfRule>
  </conditionalFormatting>
  <conditionalFormatting sqref="AC52">
    <cfRule type="expression" dxfId="4641" priority="818">
      <formula>$M52=#REF!</formula>
    </cfRule>
    <cfRule type="expression" dxfId="4640" priority="819">
      <formula>$M52=#REF!</formula>
    </cfRule>
    <cfRule type="expression" dxfId="4639" priority="820">
      <formula>$M52=#REF!</formula>
    </cfRule>
    <cfRule type="expression" dxfId="4638" priority="821">
      <formula>$M52=#REF!</formula>
    </cfRule>
  </conditionalFormatting>
  <conditionalFormatting sqref="AC53">
    <cfRule type="expression" dxfId="4637" priority="814">
      <formula>$M53=#REF!</formula>
    </cfRule>
    <cfRule type="expression" dxfId="4636" priority="815">
      <formula>$M53=#REF!</formula>
    </cfRule>
    <cfRule type="expression" dxfId="4635" priority="816">
      <formula>$M53=#REF!</formula>
    </cfRule>
    <cfRule type="expression" dxfId="4634" priority="817">
      <formula>$M53=#REF!</formula>
    </cfRule>
  </conditionalFormatting>
  <conditionalFormatting sqref="AC58">
    <cfRule type="expression" dxfId="4633" priority="810">
      <formula>$M58=#REF!</formula>
    </cfRule>
    <cfRule type="expression" dxfId="4632" priority="811">
      <formula>$M58=#REF!</formula>
    </cfRule>
    <cfRule type="expression" dxfId="4631" priority="812">
      <formula>$M58=#REF!</formula>
    </cfRule>
    <cfRule type="expression" dxfId="4630" priority="813">
      <formula>$M58=#REF!</formula>
    </cfRule>
  </conditionalFormatting>
  <conditionalFormatting sqref="AC59">
    <cfRule type="expression" dxfId="4629" priority="806">
      <formula>$M59=#REF!</formula>
    </cfRule>
    <cfRule type="expression" dxfId="4628" priority="807">
      <formula>$M59=#REF!</formula>
    </cfRule>
    <cfRule type="expression" dxfId="4627" priority="808">
      <formula>$M59=#REF!</formula>
    </cfRule>
    <cfRule type="expression" dxfId="4626" priority="809">
      <formula>$M59=#REF!</formula>
    </cfRule>
  </conditionalFormatting>
  <conditionalFormatting sqref="AC61:AC62">
    <cfRule type="expression" dxfId="4625" priority="802">
      <formula>$M61=#REF!</formula>
    </cfRule>
    <cfRule type="expression" dxfId="4624" priority="803">
      <formula>$M61=#REF!</formula>
    </cfRule>
    <cfRule type="expression" dxfId="4623" priority="804">
      <formula>$M61=#REF!</formula>
    </cfRule>
    <cfRule type="expression" dxfId="4622" priority="805">
      <formula>$M61=#REF!</formula>
    </cfRule>
  </conditionalFormatting>
  <conditionalFormatting sqref="AC60">
    <cfRule type="expression" dxfId="4621" priority="798">
      <formula>$M60=#REF!</formula>
    </cfRule>
    <cfRule type="expression" dxfId="4620" priority="799">
      <formula>$M60=#REF!</formula>
    </cfRule>
    <cfRule type="expression" dxfId="4619" priority="800">
      <formula>$M60=#REF!</formula>
    </cfRule>
    <cfRule type="expression" dxfId="4618" priority="801">
      <formula>$M60=#REF!</formula>
    </cfRule>
  </conditionalFormatting>
  <conditionalFormatting sqref="AC63">
    <cfRule type="expression" dxfId="4617" priority="794">
      <formula>$M63=#REF!</formula>
    </cfRule>
    <cfRule type="expression" dxfId="4616" priority="795">
      <formula>$M63=#REF!</formula>
    </cfRule>
    <cfRule type="expression" dxfId="4615" priority="796">
      <formula>$M63=#REF!</formula>
    </cfRule>
    <cfRule type="expression" dxfId="4614" priority="797">
      <formula>$M63=#REF!</formula>
    </cfRule>
  </conditionalFormatting>
  <conditionalFormatting sqref="Q58:Q63">
    <cfRule type="cellIs" dxfId="4613" priority="793" operator="equal">
      <formula>"Mut+ext"</formula>
    </cfRule>
  </conditionalFormatting>
  <conditionalFormatting sqref="Z52:Z53">
    <cfRule type="expression" dxfId="4612" priority="789">
      <formula>$M52=#REF!</formula>
    </cfRule>
    <cfRule type="expression" dxfId="4611" priority="790">
      <formula>$M52=#REF!</formula>
    </cfRule>
    <cfRule type="expression" dxfId="4610" priority="791">
      <formula>$M52=#REF!</formula>
    </cfRule>
    <cfRule type="expression" dxfId="4609" priority="792">
      <formula>$M52=#REF!</formula>
    </cfRule>
  </conditionalFormatting>
  <conditionalFormatting sqref="AD76">
    <cfRule type="expression" dxfId="4608" priority="785">
      <formula>$M76=#REF!</formula>
    </cfRule>
    <cfRule type="expression" dxfId="4607" priority="786">
      <formula>$M76=#REF!</formula>
    </cfRule>
    <cfRule type="expression" dxfId="4606" priority="787">
      <formula>$M76=#REF!</formula>
    </cfRule>
    <cfRule type="expression" dxfId="4605" priority="788">
      <formula>$M76=#REF!</formula>
    </cfRule>
  </conditionalFormatting>
  <conditionalFormatting sqref="AD64:AD66">
    <cfRule type="expression" dxfId="4604" priority="781">
      <formula>$M64=#REF!</formula>
    </cfRule>
    <cfRule type="expression" dxfId="4603" priority="782">
      <formula>$M64=#REF!</formula>
    </cfRule>
    <cfRule type="expression" dxfId="4602" priority="783">
      <formula>$M64=#REF!</formula>
    </cfRule>
    <cfRule type="expression" dxfId="4601" priority="784">
      <formula>$M64=#REF!</formula>
    </cfRule>
  </conditionalFormatting>
  <conditionalFormatting sqref="Z64">
    <cfRule type="expression" dxfId="4600" priority="777">
      <formula>$M64=#REF!</formula>
    </cfRule>
    <cfRule type="expression" dxfId="4599" priority="778">
      <formula>$M64=#REF!</formula>
    </cfRule>
    <cfRule type="expression" dxfId="4598" priority="779">
      <formula>$M64=#REF!</formula>
    </cfRule>
    <cfRule type="expression" dxfId="4597" priority="780">
      <formula>$M64=#REF!</formula>
    </cfRule>
  </conditionalFormatting>
  <conditionalFormatting sqref="Z76">
    <cfRule type="expression" dxfId="4596" priority="773">
      <formula>$M76=#REF!</formula>
    </cfRule>
    <cfRule type="expression" dxfId="4595" priority="774">
      <formula>$M76=#REF!</formula>
    </cfRule>
    <cfRule type="expression" dxfId="4594" priority="775">
      <formula>$M76=#REF!</formula>
    </cfRule>
    <cfRule type="expression" dxfId="4593" priority="776">
      <formula>$M76=#REF!</formula>
    </cfRule>
  </conditionalFormatting>
  <conditionalFormatting sqref="AC64">
    <cfRule type="expression" dxfId="4592" priority="769">
      <formula>$M64=#REF!</formula>
    </cfRule>
    <cfRule type="expression" dxfId="4591" priority="770">
      <formula>$M64=#REF!</formula>
    </cfRule>
    <cfRule type="expression" dxfId="4590" priority="771">
      <formula>$M64=#REF!</formula>
    </cfRule>
    <cfRule type="expression" dxfId="4589" priority="772">
      <formula>$M64=#REF!</formula>
    </cfRule>
  </conditionalFormatting>
  <conditionalFormatting sqref="AC65">
    <cfRule type="expression" dxfId="4588" priority="765">
      <formula>$M65=#REF!</formula>
    </cfRule>
    <cfRule type="expression" dxfId="4587" priority="766">
      <formula>$M65=#REF!</formula>
    </cfRule>
    <cfRule type="expression" dxfId="4586" priority="767">
      <formula>$M65=#REF!</formula>
    </cfRule>
    <cfRule type="expression" dxfId="4585" priority="768">
      <formula>$M65=#REF!</formula>
    </cfRule>
  </conditionalFormatting>
  <conditionalFormatting sqref="AC66">
    <cfRule type="expression" dxfId="4584" priority="761">
      <formula>$M66=#REF!</formula>
    </cfRule>
    <cfRule type="expression" dxfId="4583" priority="762">
      <formula>$M66=#REF!</formula>
    </cfRule>
    <cfRule type="expression" dxfId="4582" priority="763">
      <formula>$M66=#REF!</formula>
    </cfRule>
    <cfRule type="expression" dxfId="4581" priority="764">
      <formula>$M66=#REF!</formula>
    </cfRule>
  </conditionalFormatting>
  <conditionalFormatting sqref="AC71">
    <cfRule type="expression" dxfId="4580" priority="757">
      <formula>$M71=#REF!</formula>
    </cfRule>
    <cfRule type="expression" dxfId="4579" priority="758">
      <formula>$M71=#REF!</formula>
    </cfRule>
    <cfRule type="expression" dxfId="4578" priority="759">
      <formula>$M71=#REF!</formula>
    </cfRule>
    <cfRule type="expression" dxfId="4577" priority="760">
      <formula>$M71=#REF!</formula>
    </cfRule>
  </conditionalFormatting>
  <conditionalFormatting sqref="AC72">
    <cfRule type="expression" dxfId="4576" priority="753">
      <formula>$M72=#REF!</formula>
    </cfRule>
    <cfRule type="expression" dxfId="4575" priority="754">
      <formula>$M72=#REF!</formula>
    </cfRule>
    <cfRule type="expression" dxfId="4574" priority="755">
      <formula>$M72=#REF!</formula>
    </cfRule>
    <cfRule type="expression" dxfId="4573" priority="756">
      <formula>$M72=#REF!</formula>
    </cfRule>
  </conditionalFormatting>
  <conditionalFormatting sqref="AC74:AC75">
    <cfRule type="expression" dxfId="4572" priority="749">
      <formula>$M74=#REF!</formula>
    </cfRule>
    <cfRule type="expression" dxfId="4571" priority="750">
      <formula>$M74=#REF!</formula>
    </cfRule>
    <cfRule type="expression" dxfId="4570" priority="751">
      <formula>$M74=#REF!</formula>
    </cfRule>
    <cfRule type="expression" dxfId="4569" priority="752">
      <formula>$M74=#REF!</formula>
    </cfRule>
  </conditionalFormatting>
  <conditionalFormatting sqref="AC73">
    <cfRule type="expression" dxfId="4568" priority="745">
      <formula>$M73=#REF!</formula>
    </cfRule>
    <cfRule type="expression" dxfId="4567" priority="746">
      <formula>$M73=#REF!</formula>
    </cfRule>
    <cfRule type="expression" dxfId="4566" priority="747">
      <formula>$M73=#REF!</formula>
    </cfRule>
    <cfRule type="expression" dxfId="4565" priority="748">
      <formula>$M73=#REF!</formula>
    </cfRule>
  </conditionalFormatting>
  <conditionalFormatting sqref="AC76">
    <cfRule type="expression" dxfId="4564" priority="741">
      <formula>$M76=#REF!</formula>
    </cfRule>
    <cfRule type="expression" dxfId="4563" priority="742">
      <formula>$M76=#REF!</formula>
    </cfRule>
    <cfRule type="expression" dxfId="4562" priority="743">
      <formula>$M76=#REF!</formula>
    </cfRule>
    <cfRule type="expression" dxfId="4561" priority="744">
      <formula>$M76=#REF!</formula>
    </cfRule>
  </conditionalFormatting>
  <conditionalFormatting sqref="Q64:Q66 Q71:Q76">
    <cfRule type="cellIs" dxfId="4560" priority="740" operator="equal">
      <formula>"Mut+ext"</formula>
    </cfRule>
  </conditionalFormatting>
  <conditionalFormatting sqref="Z65:Z66">
    <cfRule type="expression" dxfId="4559" priority="736">
      <formula>$M65=#REF!</formula>
    </cfRule>
    <cfRule type="expression" dxfId="4558" priority="737">
      <formula>$M65=#REF!</formula>
    </cfRule>
    <cfRule type="expression" dxfId="4557" priority="738">
      <formula>$M65=#REF!</formula>
    </cfRule>
    <cfRule type="expression" dxfId="4556" priority="739">
      <formula>$M65=#REF!</formula>
    </cfRule>
  </conditionalFormatting>
  <conditionalFormatting sqref="AD89">
    <cfRule type="expression" dxfId="4555" priority="732">
      <formula>$M89=#REF!</formula>
    </cfRule>
    <cfRule type="expression" dxfId="4554" priority="733">
      <formula>$M89=#REF!</formula>
    </cfRule>
    <cfRule type="expression" dxfId="4553" priority="734">
      <formula>$M89=#REF!</formula>
    </cfRule>
    <cfRule type="expression" dxfId="4552" priority="735">
      <formula>$M89=#REF!</formula>
    </cfRule>
  </conditionalFormatting>
  <conditionalFormatting sqref="AD77:AD79">
    <cfRule type="expression" dxfId="4551" priority="728">
      <formula>$M77=#REF!</formula>
    </cfRule>
    <cfRule type="expression" dxfId="4550" priority="729">
      <formula>$M77=#REF!</formula>
    </cfRule>
    <cfRule type="expression" dxfId="4549" priority="730">
      <formula>$M77=#REF!</formula>
    </cfRule>
    <cfRule type="expression" dxfId="4548" priority="731">
      <formula>$M77=#REF!</formula>
    </cfRule>
  </conditionalFormatting>
  <conditionalFormatting sqref="Z77">
    <cfRule type="expression" dxfId="4547" priority="724">
      <formula>$M77=#REF!</formula>
    </cfRule>
    <cfRule type="expression" dxfId="4546" priority="725">
      <formula>$M77=#REF!</formula>
    </cfRule>
    <cfRule type="expression" dxfId="4545" priority="726">
      <formula>$M77=#REF!</formula>
    </cfRule>
    <cfRule type="expression" dxfId="4544" priority="727">
      <formula>$M77=#REF!</formula>
    </cfRule>
  </conditionalFormatting>
  <conditionalFormatting sqref="Z89">
    <cfRule type="expression" dxfId="4543" priority="720">
      <formula>$M89=#REF!</formula>
    </cfRule>
    <cfRule type="expression" dxfId="4542" priority="721">
      <formula>$M89=#REF!</formula>
    </cfRule>
    <cfRule type="expression" dxfId="4541" priority="722">
      <formula>$M89=#REF!</formula>
    </cfRule>
    <cfRule type="expression" dxfId="4540" priority="723">
      <formula>$M89=#REF!</formula>
    </cfRule>
  </conditionalFormatting>
  <conditionalFormatting sqref="AC77">
    <cfRule type="expression" dxfId="4539" priority="716">
      <formula>$M77=#REF!</formula>
    </cfRule>
    <cfRule type="expression" dxfId="4538" priority="717">
      <formula>$M77=#REF!</formula>
    </cfRule>
    <cfRule type="expression" dxfId="4537" priority="718">
      <formula>$M77=#REF!</formula>
    </cfRule>
    <cfRule type="expression" dxfId="4536" priority="719">
      <formula>$M77=#REF!</formula>
    </cfRule>
  </conditionalFormatting>
  <conditionalFormatting sqref="AC78">
    <cfRule type="expression" dxfId="4535" priority="712">
      <formula>$M78=#REF!</formula>
    </cfRule>
    <cfRule type="expression" dxfId="4534" priority="713">
      <formula>$M78=#REF!</formula>
    </cfRule>
    <cfRule type="expression" dxfId="4533" priority="714">
      <formula>$M78=#REF!</formula>
    </cfRule>
    <cfRule type="expression" dxfId="4532" priority="715">
      <formula>$M78=#REF!</formula>
    </cfRule>
  </conditionalFormatting>
  <conditionalFormatting sqref="AC79 Z84:Z88">
    <cfRule type="expression" dxfId="4531" priority="708">
      <formula>$M79=#REF!</formula>
    </cfRule>
    <cfRule type="expression" dxfId="4530" priority="709">
      <formula>$M79=#REF!</formula>
    </cfRule>
    <cfRule type="expression" dxfId="4529" priority="710">
      <formula>$M79=#REF!</formula>
    </cfRule>
    <cfRule type="expression" dxfId="4528" priority="711">
      <formula>$M79=#REF!</formula>
    </cfRule>
  </conditionalFormatting>
  <conditionalFormatting sqref="AC84">
    <cfRule type="expression" dxfId="4527" priority="704">
      <formula>$M84=#REF!</formula>
    </cfRule>
    <cfRule type="expression" dxfId="4526" priority="705">
      <formula>$M84=#REF!</formula>
    </cfRule>
    <cfRule type="expression" dxfId="4525" priority="706">
      <formula>$M84=#REF!</formula>
    </cfRule>
    <cfRule type="expression" dxfId="4524" priority="707">
      <formula>$M84=#REF!</formula>
    </cfRule>
  </conditionalFormatting>
  <conditionalFormatting sqref="AC85">
    <cfRule type="expression" dxfId="4523" priority="700">
      <formula>$M85=#REF!</formula>
    </cfRule>
    <cfRule type="expression" dxfId="4522" priority="701">
      <formula>$M85=#REF!</formula>
    </cfRule>
    <cfRule type="expression" dxfId="4521" priority="702">
      <formula>$M85=#REF!</formula>
    </cfRule>
    <cfRule type="expression" dxfId="4520" priority="703">
      <formula>$M85=#REF!</formula>
    </cfRule>
  </conditionalFormatting>
  <conditionalFormatting sqref="AC87:AC88">
    <cfRule type="expression" dxfId="4519" priority="696">
      <formula>$M87=#REF!</formula>
    </cfRule>
    <cfRule type="expression" dxfId="4518" priority="697">
      <formula>$M87=#REF!</formula>
    </cfRule>
    <cfRule type="expression" dxfId="4517" priority="698">
      <formula>$M87=#REF!</formula>
    </cfRule>
    <cfRule type="expression" dxfId="4516" priority="699">
      <formula>$M87=#REF!</formula>
    </cfRule>
  </conditionalFormatting>
  <conditionalFormatting sqref="AC86">
    <cfRule type="expression" dxfId="4515" priority="692">
      <formula>$M86=#REF!</formula>
    </cfRule>
    <cfRule type="expression" dxfId="4514" priority="693">
      <formula>$M86=#REF!</formula>
    </cfRule>
    <cfRule type="expression" dxfId="4513" priority="694">
      <formula>$M86=#REF!</formula>
    </cfRule>
    <cfRule type="expression" dxfId="4512" priority="695">
      <formula>$M86=#REF!</formula>
    </cfRule>
  </conditionalFormatting>
  <conditionalFormatting sqref="AC89">
    <cfRule type="expression" dxfId="4511" priority="688">
      <formula>$M89=#REF!</formula>
    </cfRule>
    <cfRule type="expression" dxfId="4510" priority="689">
      <formula>$M89=#REF!</formula>
    </cfRule>
    <cfRule type="expression" dxfId="4509" priority="690">
      <formula>$M89=#REF!</formula>
    </cfRule>
    <cfRule type="expression" dxfId="4508" priority="691">
      <formula>$M89=#REF!</formula>
    </cfRule>
  </conditionalFormatting>
  <conditionalFormatting sqref="Q77:Q79 Q84:Q89">
    <cfRule type="cellIs" dxfId="4507" priority="687" operator="equal">
      <formula>"Mut+ext"</formula>
    </cfRule>
  </conditionalFormatting>
  <conditionalFormatting sqref="Z78:Z79">
    <cfRule type="expression" dxfId="4506" priority="683">
      <formula>$M78=#REF!</formula>
    </cfRule>
    <cfRule type="expression" dxfId="4505" priority="684">
      <formula>$M78=#REF!</formula>
    </cfRule>
    <cfRule type="expression" dxfId="4504" priority="685">
      <formula>$M78=#REF!</formula>
    </cfRule>
    <cfRule type="expression" dxfId="4503" priority="686">
      <formula>$M78=#REF!</formula>
    </cfRule>
  </conditionalFormatting>
  <conditionalFormatting sqref="AD102">
    <cfRule type="expression" dxfId="4502" priority="679">
      <formula>$M102=#REF!</formula>
    </cfRule>
    <cfRule type="expression" dxfId="4501" priority="680">
      <formula>$M102=#REF!</formula>
    </cfRule>
    <cfRule type="expression" dxfId="4500" priority="681">
      <formula>$M102=#REF!</formula>
    </cfRule>
    <cfRule type="expression" dxfId="4499" priority="682">
      <formula>$M102=#REF!</formula>
    </cfRule>
  </conditionalFormatting>
  <conditionalFormatting sqref="AD90:AD93">
    <cfRule type="expression" dxfId="4498" priority="675">
      <formula>$M90=#REF!</formula>
    </cfRule>
    <cfRule type="expression" dxfId="4497" priority="676">
      <formula>$M90=#REF!</formula>
    </cfRule>
    <cfRule type="expression" dxfId="4496" priority="677">
      <formula>$M90=#REF!</formula>
    </cfRule>
    <cfRule type="expression" dxfId="4495" priority="678">
      <formula>$M90=#REF!</formula>
    </cfRule>
  </conditionalFormatting>
  <conditionalFormatting sqref="Z90">
    <cfRule type="expression" dxfId="4494" priority="671">
      <formula>$M90=#REF!</formula>
    </cfRule>
    <cfRule type="expression" dxfId="4493" priority="672">
      <formula>$M90=#REF!</formula>
    </cfRule>
    <cfRule type="expression" dxfId="4492" priority="673">
      <formula>$M90=#REF!</formula>
    </cfRule>
    <cfRule type="expression" dxfId="4491" priority="674">
      <formula>$M90=#REF!</formula>
    </cfRule>
  </conditionalFormatting>
  <conditionalFormatting sqref="Z102">
    <cfRule type="expression" dxfId="4490" priority="667">
      <formula>$M102=#REF!</formula>
    </cfRule>
    <cfRule type="expression" dxfId="4489" priority="668">
      <formula>$M102=#REF!</formula>
    </cfRule>
    <cfRule type="expression" dxfId="4488" priority="669">
      <formula>$M102=#REF!</formula>
    </cfRule>
    <cfRule type="expression" dxfId="4487" priority="670">
      <formula>$M102=#REF!</formula>
    </cfRule>
  </conditionalFormatting>
  <conditionalFormatting sqref="AC90 Z98:Z101 AD109:AD114">
    <cfRule type="expression" dxfId="4486" priority="663">
      <formula>$M90=#REF!</formula>
    </cfRule>
    <cfRule type="expression" dxfId="4485" priority="664">
      <formula>$M90=#REF!</formula>
    </cfRule>
    <cfRule type="expression" dxfId="4484" priority="665">
      <formula>$M90=#REF!</formula>
    </cfRule>
    <cfRule type="expression" dxfId="4483" priority="666">
      <formula>$M90=#REF!</formula>
    </cfRule>
  </conditionalFormatting>
  <conditionalFormatting sqref="AC91">
    <cfRule type="expression" dxfId="4482" priority="659">
      <formula>$M91=#REF!</formula>
    </cfRule>
    <cfRule type="expression" dxfId="4481" priority="660">
      <formula>$M91=#REF!</formula>
    </cfRule>
    <cfRule type="expression" dxfId="4480" priority="661">
      <formula>$M91=#REF!</formula>
    </cfRule>
    <cfRule type="expression" dxfId="4479" priority="662">
      <formula>$M91=#REF!</formula>
    </cfRule>
  </conditionalFormatting>
  <conditionalFormatting sqref="AC92">
    <cfRule type="expression" dxfId="4478" priority="655">
      <formula>$M92=#REF!</formula>
    </cfRule>
    <cfRule type="expression" dxfId="4477" priority="656">
      <formula>$M92=#REF!</formula>
    </cfRule>
    <cfRule type="expression" dxfId="4476" priority="657">
      <formula>$M92=#REF!</formula>
    </cfRule>
    <cfRule type="expression" dxfId="4475" priority="658">
      <formula>$M92=#REF!</formula>
    </cfRule>
  </conditionalFormatting>
  <conditionalFormatting sqref="AC93">
    <cfRule type="expression" dxfId="4474" priority="651">
      <formula>$M93=#REF!</formula>
    </cfRule>
    <cfRule type="expression" dxfId="4473" priority="652">
      <formula>$M93=#REF!</formula>
    </cfRule>
    <cfRule type="expression" dxfId="4472" priority="653">
      <formula>$M93=#REF!</formula>
    </cfRule>
    <cfRule type="expression" dxfId="4471" priority="654">
      <formula>$M93=#REF!</formula>
    </cfRule>
  </conditionalFormatting>
  <conditionalFormatting sqref="AC98">
    <cfRule type="expression" dxfId="4470" priority="647">
      <formula>$M98=#REF!</formula>
    </cfRule>
    <cfRule type="expression" dxfId="4469" priority="648">
      <formula>$M98=#REF!</formula>
    </cfRule>
    <cfRule type="expression" dxfId="4468" priority="649">
      <formula>$M98=#REF!</formula>
    </cfRule>
    <cfRule type="expression" dxfId="4467" priority="650">
      <formula>$M98=#REF!</formula>
    </cfRule>
  </conditionalFormatting>
  <conditionalFormatting sqref="AC100:AC101">
    <cfRule type="expression" dxfId="4466" priority="643">
      <formula>$M100=#REF!</formula>
    </cfRule>
    <cfRule type="expression" dxfId="4465" priority="644">
      <formula>$M100=#REF!</formula>
    </cfRule>
    <cfRule type="expression" dxfId="4464" priority="645">
      <formula>$M100=#REF!</formula>
    </cfRule>
    <cfRule type="expression" dxfId="4463" priority="646">
      <formula>$M100=#REF!</formula>
    </cfRule>
  </conditionalFormatting>
  <conditionalFormatting sqref="AC99">
    <cfRule type="expression" dxfId="4462" priority="639">
      <formula>$M99=#REF!</formula>
    </cfRule>
    <cfRule type="expression" dxfId="4461" priority="640">
      <formula>$M99=#REF!</formula>
    </cfRule>
    <cfRule type="expression" dxfId="4460" priority="641">
      <formula>$M99=#REF!</formula>
    </cfRule>
    <cfRule type="expression" dxfId="4459" priority="642">
      <formula>$M99=#REF!</formula>
    </cfRule>
  </conditionalFormatting>
  <conditionalFormatting sqref="AC102">
    <cfRule type="expression" dxfId="4458" priority="635">
      <formula>$M102=#REF!</formula>
    </cfRule>
    <cfRule type="expression" dxfId="4457" priority="636">
      <formula>$M102=#REF!</formula>
    </cfRule>
    <cfRule type="expression" dxfId="4456" priority="637">
      <formula>$M102=#REF!</formula>
    </cfRule>
    <cfRule type="expression" dxfId="4455" priority="638">
      <formula>$M102=#REF!</formula>
    </cfRule>
  </conditionalFormatting>
  <conditionalFormatting sqref="Q90:Q93 Q98:Q102">
    <cfRule type="cellIs" dxfId="4454" priority="634" operator="equal">
      <formula>"Mut+ext"</formula>
    </cfRule>
  </conditionalFormatting>
  <conditionalFormatting sqref="Z91:Z93">
    <cfRule type="expression" dxfId="4453" priority="630">
      <formula>$M91=#REF!</formula>
    </cfRule>
    <cfRule type="expression" dxfId="4452" priority="631">
      <formula>$M91=#REF!</formula>
    </cfRule>
    <cfRule type="expression" dxfId="4451" priority="632">
      <formula>$M91=#REF!</formula>
    </cfRule>
    <cfRule type="expression" dxfId="4450" priority="633">
      <formula>$M91=#REF!</formula>
    </cfRule>
  </conditionalFormatting>
  <conditionalFormatting sqref="AD115">
    <cfRule type="expression" dxfId="4449" priority="626">
      <formula>$M115=#REF!</formula>
    </cfRule>
    <cfRule type="expression" dxfId="4448" priority="627">
      <formula>$M115=#REF!</formula>
    </cfRule>
    <cfRule type="expression" dxfId="4447" priority="628">
      <formula>$M115=#REF!</formula>
    </cfRule>
    <cfRule type="expression" dxfId="4446" priority="629">
      <formula>$M115=#REF!</formula>
    </cfRule>
  </conditionalFormatting>
  <conditionalFormatting sqref="AD103:AD104">
    <cfRule type="expression" dxfId="4445" priority="622">
      <formula>$M103=#REF!</formula>
    </cfRule>
    <cfRule type="expression" dxfId="4444" priority="623">
      <formula>$M103=#REF!</formula>
    </cfRule>
    <cfRule type="expression" dxfId="4443" priority="624">
      <formula>$M103=#REF!</formula>
    </cfRule>
    <cfRule type="expression" dxfId="4442" priority="625">
      <formula>$M103=#REF!</formula>
    </cfRule>
  </conditionalFormatting>
  <conditionalFormatting sqref="Z103">
    <cfRule type="expression" dxfId="4441" priority="618">
      <formula>$M103=#REF!</formula>
    </cfRule>
    <cfRule type="expression" dxfId="4440" priority="619">
      <formula>$M103=#REF!</formula>
    </cfRule>
    <cfRule type="expression" dxfId="4439" priority="620">
      <formula>$M103=#REF!</formula>
    </cfRule>
    <cfRule type="expression" dxfId="4438" priority="621">
      <formula>$M103=#REF!</formula>
    </cfRule>
  </conditionalFormatting>
  <conditionalFormatting sqref="Z115">
    <cfRule type="expression" dxfId="4437" priority="614">
      <formula>$M115=#REF!</formula>
    </cfRule>
    <cfRule type="expression" dxfId="4436" priority="615">
      <formula>$M115=#REF!</formula>
    </cfRule>
    <cfRule type="expression" dxfId="4435" priority="616">
      <formula>$M115=#REF!</formula>
    </cfRule>
    <cfRule type="expression" dxfId="4434" priority="617">
      <formula>$M115=#REF!</formula>
    </cfRule>
  </conditionalFormatting>
  <conditionalFormatting sqref="AC103">
    <cfRule type="expression" dxfId="4433" priority="610">
      <formula>$M103=#REF!</formula>
    </cfRule>
    <cfRule type="expression" dxfId="4432" priority="611">
      <formula>$M103=#REF!</formula>
    </cfRule>
    <cfRule type="expression" dxfId="4431" priority="612">
      <formula>$M103=#REF!</formula>
    </cfRule>
    <cfRule type="expression" dxfId="4430" priority="613">
      <formula>$M103=#REF!</formula>
    </cfRule>
  </conditionalFormatting>
  <conditionalFormatting sqref="AC104">
    <cfRule type="expression" dxfId="4429" priority="606">
      <formula>$M104=#REF!</formula>
    </cfRule>
    <cfRule type="expression" dxfId="4428" priority="607">
      <formula>$M104=#REF!</formula>
    </cfRule>
    <cfRule type="expression" dxfId="4427" priority="608">
      <formula>$M104=#REF!</formula>
    </cfRule>
    <cfRule type="expression" dxfId="4426" priority="609">
      <formula>$M104=#REF!</formula>
    </cfRule>
  </conditionalFormatting>
  <conditionalFormatting sqref="AC109">
    <cfRule type="expression" dxfId="4425" priority="602">
      <formula>$M109=#REF!</formula>
    </cfRule>
    <cfRule type="expression" dxfId="4424" priority="603">
      <formula>$M109=#REF!</formula>
    </cfRule>
    <cfRule type="expression" dxfId="4423" priority="604">
      <formula>$M109=#REF!</formula>
    </cfRule>
    <cfRule type="expression" dxfId="4422" priority="605">
      <formula>$M109=#REF!</formula>
    </cfRule>
  </conditionalFormatting>
  <conditionalFormatting sqref="AC110">
    <cfRule type="expression" dxfId="4421" priority="598">
      <formula>$M110=#REF!</formula>
    </cfRule>
    <cfRule type="expression" dxfId="4420" priority="599">
      <formula>$M110=#REF!</formula>
    </cfRule>
    <cfRule type="expression" dxfId="4419" priority="600">
      <formula>$M110=#REF!</formula>
    </cfRule>
    <cfRule type="expression" dxfId="4418" priority="601">
      <formula>$M110=#REF!</formula>
    </cfRule>
  </conditionalFormatting>
  <conditionalFormatting sqref="AC111">
    <cfRule type="expression" dxfId="4417" priority="594">
      <formula>$M111=#REF!</formula>
    </cfRule>
    <cfRule type="expression" dxfId="4416" priority="595">
      <formula>$M111=#REF!</formula>
    </cfRule>
    <cfRule type="expression" dxfId="4415" priority="596">
      <formula>$M111=#REF!</formula>
    </cfRule>
    <cfRule type="expression" dxfId="4414" priority="597">
      <formula>$M111=#REF!</formula>
    </cfRule>
  </conditionalFormatting>
  <conditionalFormatting sqref="AC113:AC114">
    <cfRule type="expression" dxfId="4413" priority="590">
      <formula>$M113=#REF!</formula>
    </cfRule>
    <cfRule type="expression" dxfId="4412" priority="591">
      <formula>$M113=#REF!</formula>
    </cfRule>
    <cfRule type="expression" dxfId="4411" priority="592">
      <formula>$M113=#REF!</formula>
    </cfRule>
    <cfRule type="expression" dxfId="4410" priority="593">
      <formula>$M113=#REF!</formula>
    </cfRule>
  </conditionalFormatting>
  <conditionalFormatting sqref="AC112">
    <cfRule type="expression" dxfId="4409" priority="586">
      <formula>$M112=#REF!</formula>
    </cfRule>
    <cfRule type="expression" dxfId="4408" priority="587">
      <formula>$M112=#REF!</formula>
    </cfRule>
    <cfRule type="expression" dxfId="4407" priority="588">
      <formula>$M112=#REF!</formula>
    </cfRule>
    <cfRule type="expression" dxfId="4406" priority="589">
      <formula>$M112=#REF!</formula>
    </cfRule>
  </conditionalFormatting>
  <conditionalFormatting sqref="AC115">
    <cfRule type="expression" dxfId="4405" priority="582">
      <formula>$M115=#REF!</formula>
    </cfRule>
    <cfRule type="expression" dxfId="4404" priority="583">
      <formula>$M115=#REF!</formula>
    </cfRule>
    <cfRule type="expression" dxfId="4403" priority="584">
      <formula>$M115=#REF!</formula>
    </cfRule>
    <cfRule type="expression" dxfId="4402" priority="585">
      <formula>$M115=#REF!</formula>
    </cfRule>
  </conditionalFormatting>
  <conditionalFormatting sqref="Q103:Q104 Q109:Q115">
    <cfRule type="cellIs" dxfId="4401" priority="581" operator="equal">
      <formula>"Mut+ext"</formula>
    </cfRule>
  </conditionalFormatting>
  <conditionalFormatting sqref="Z104">
    <cfRule type="expression" dxfId="4400" priority="577">
      <formula>$M104=#REF!</formula>
    </cfRule>
    <cfRule type="expression" dxfId="4399" priority="578">
      <formula>$M104=#REF!</formula>
    </cfRule>
    <cfRule type="expression" dxfId="4398" priority="579">
      <formula>$M104=#REF!</formula>
    </cfRule>
    <cfRule type="expression" dxfId="4397" priority="580">
      <formula>$M104=#REF!</formula>
    </cfRule>
  </conditionalFormatting>
  <conditionalFormatting sqref="AD128">
    <cfRule type="expression" dxfId="4396" priority="573">
      <formula>$M128=#REF!</formula>
    </cfRule>
    <cfRule type="expression" dxfId="4395" priority="574">
      <formula>$M128=#REF!</formula>
    </cfRule>
    <cfRule type="expression" dxfId="4394" priority="575">
      <formula>$M128=#REF!</formula>
    </cfRule>
    <cfRule type="expression" dxfId="4393" priority="576">
      <formula>$M128=#REF!</formula>
    </cfRule>
  </conditionalFormatting>
  <conditionalFormatting sqref="AD116:AD117">
    <cfRule type="expression" dxfId="4392" priority="569">
      <formula>$M116=#REF!</formula>
    </cfRule>
    <cfRule type="expression" dxfId="4391" priority="570">
      <formula>$M116=#REF!</formula>
    </cfRule>
    <cfRule type="expression" dxfId="4390" priority="571">
      <formula>$M116=#REF!</formula>
    </cfRule>
    <cfRule type="expression" dxfId="4389" priority="572">
      <formula>$M116=#REF!</formula>
    </cfRule>
  </conditionalFormatting>
  <conditionalFormatting sqref="Z116">
    <cfRule type="expression" dxfId="4388" priority="565">
      <formula>$M116=#REF!</formula>
    </cfRule>
    <cfRule type="expression" dxfId="4387" priority="566">
      <formula>$M116=#REF!</formula>
    </cfRule>
    <cfRule type="expression" dxfId="4386" priority="567">
      <formula>$M116=#REF!</formula>
    </cfRule>
    <cfRule type="expression" dxfId="4385" priority="568">
      <formula>$M116=#REF!</formula>
    </cfRule>
  </conditionalFormatting>
  <conditionalFormatting sqref="Z128">
    <cfRule type="expression" dxfId="4384" priority="561">
      <formula>$M128=#REF!</formula>
    </cfRule>
    <cfRule type="expression" dxfId="4383" priority="562">
      <formula>$M128=#REF!</formula>
    </cfRule>
    <cfRule type="expression" dxfId="4382" priority="563">
      <formula>$M128=#REF!</formula>
    </cfRule>
    <cfRule type="expression" dxfId="4381" priority="564">
      <formula>$M128=#REF!</formula>
    </cfRule>
  </conditionalFormatting>
  <conditionalFormatting sqref="AC116">
    <cfRule type="expression" dxfId="4380" priority="557">
      <formula>$M116=#REF!</formula>
    </cfRule>
    <cfRule type="expression" dxfId="4379" priority="558">
      <formula>$M116=#REF!</formula>
    </cfRule>
    <cfRule type="expression" dxfId="4378" priority="559">
      <formula>$M116=#REF!</formula>
    </cfRule>
    <cfRule type="expression" dxfId="4377" priority="560">
      <formula>$M116=#REF!</formula>
    </cfRule>
  </conditionalFormatting>
  <conditionalFormatting sqref="AC117">
    <cfRule type="expression" dxfId="4376" priority="553">
      <formula>$M117=#REF!</formula>
    </cfRule>
    <cfRule type="expression" dxfId="4375" priority="554">
      <formula>$M117=#REF!</formula>
    </cfRule>
    <cfRule type="expression" dxfId="4374" priority="555">
      <formula>$M117=#REF!</formula>
    </cfRule>
    <cfRule type="expression" dxfId="4373" priority="556">
      <formula>$M117=#REF!</formula>
    </cfRule>
  </conditionalFormatting>
  <conditionalFormatting sqref="AC122">
    <cfRule type="expression" dxfId="4372" priority="549">
      <formula>$M122=#REF!</formula>
    </cfRule>
    <cfRule type="expression" dxfId="4371" priority="550">
      <formula>$M122=#REF!</formula>
    </cfRule>
    <cfRule type="expression" dxfId="4370" priority="551">
      <formula>$M122=#REF!</formula>
    </cfRule>
    <cfRule type="expression" dxfId="4369" priority="552">
      <formula>$M122=#REF!</formula>
    </cfRule>
  </conditionalFormatting>
  <conditionalFormatting sqref="AC123">
    <cfRule type="expression" dxfId="4368" priority="545">
      <formula>$M123=#REF!</formula>
    </cfRule>
    <cfRule type="expression" dxfId="4367" priority="546">
      <formula>$M123=#REF!</formula>
    </cfRule>
    <cfRule type="expression" dxfId="4366" priority="547">
      <formula>$M123=#REF!</formula>
    </cfRule>
    <cfRule type="expression" dxfId="4365" priority="548">
      <formula>$M123=#REF!</formula>
    </cfRule>
  </conditionalFormatting>
  <conditionalFormatting sqref="AC124">
    <cfRule type="expression" dxfId="4364" priority="541">
      <formula>$M124=#REF!</formula>
    </cfRule>
    <cfRule type="expression" dxfId="4363" priority="542">
      <formula>$M124=#REF!</formula>
    </cfRule>
    <cfRule type="expression" dxfId="4362" priority="543">
      <formula>$M124=#REF!</formula>
    </cfRule>
    <cfRule type="expression" dxfId="4361" priority="544">
      <formula>$M124=#REF!</formula>
    </cfRule>
  </conditionalFormatting>
  <conditionalFormatting sqref="AC126:AC127">
    <cfRule type="expression" dxfId="4360" priority="537">
      <formula>$M126=#REF!</formula>
    </cfRule>
    <cfRule type="expression" dxfId="4359" priority="538">
      <formula>$M126=#REF!</formula>
    </cfRule>
    <cfRule type="expression" dxfId="4358" priority="539">
      <formula>$M126=#REF!</formula>
    </cfRule>
    <cfRule type="expression" dxfId="4357" priority="540">
      <formula>$M126=#REF!</formula>
    </cfRule>
  </conditionalFormatting>
  <conditionalFormatting sqref="AC125">
    <cfRule type="expression" dxfId="4356" priority="533">
      <formula>$M125=#REF!</formula>
    </cfRule>
    <cfRule type="expression" dxfId="4355" priority="534">
      <formula>$M125=#REF!</formula>
    </cfRule>
    <cfRule type="expression" dxfId="4354" priority="535">
      <formula>$M125=#REF!</formula>
    </cfRule>
    <cfRule type="expression" dxfId="4353" priority="536">
      <formula>$M125=#REF!</formula>
    </cfRule>
  </conditionalFormatting>
  <conditionalFormatting sqref="AC128">
    <cfRule type="expression" dxfId="4352" priority="529">
      <formula>$M128=#REF!</formula>
    </cfRule>
    <cfRule type="expression" dxfId="4351" priority="530">
      <formula>$M128=#REF!</formula>
    </cfRule>
    <cfRule type="expression" dxfId="4350" priority="531">
      <formula>$M128=#REF!</formula>
    </cfRule>
    <cfRule type="expression" dxfId="4349" priority="532">
      <formula>$M128=#REF!</formula>
    </cfRule>
  </conditionalFormatting>
  <conditionalFormatting sqref="Q116:Q117 Q122:Q128">
    <cfRule type="cellIs" dxfId="4348" priority="528" operator="equal">
      <formula>"Mut+ext"</formula>
    </cfRule>
  </conditionalFormatting>
  <conditionalFormatting sqref="Z117">
    <cfRule type="expression" dxfId="4347" priority="524">
      <formula>$M117=#REF!</formula>
    </cfRule>
    <cfRule type="expression" dxfId="4346" priority="525">
      <formula>$M117=#REF!</formula>
    </cfRule>
    <cfRule type="expression" dxfId="4345" priority="526">
      <formula>$M117=#REF!</formula>
    </cfRule>
    <cfRule type="expression" dxfId="4344" priority="527">
      <formula>$M117=#REF!</formula>
    </cfRule>
  </conditionalFormatting>
  <conditionalFormatting sqref="AD141">
    <cfRule type="expression" dxfId="4343" priority="520">
      <formula>$M141=#REF!</formula>
    </cfRule>
    <cfRule type="expression" dxfId="4342" priority="521">
      <formula>$M141=#REF!</formula>
    </cfRule>
    <cfRule type="expression" dxfId="4341" priority="522">
      <formula>$M141=#REF!</formula>
    </cfRule>
    <cfRule type="expression" dxfId="4340" priority="523">
      <formula>$M141=#REF!</formula>
    </cfRule>
  </conditionalFormatting>
  <conditionalFormatting sqref="AD129:AD130">
    <cfRule type="expression" dxfId="4339" priority="516">
      <formula>$M129=#REF!</formula>
    </cfRule>
    <cfRule type="expression" dxfId="4338" priority="517">
      <formula>$M129=#REF!</formula>
    </cfRule>
    <cfRule type="expression" dxfId="4337" priority="518">
      <formula>$M129=#REF!</formula>
    </cfRule>
    <cfRule type="expression" dxfId="4336" priority="519">
      <formula>$M129=#REF!</formula>
    </cfRule>
  </conditionalFormatting>
  <conditionalFormatting sqref="Z129">
    <cfRule type="expression" dxfId="4335" priority="512">
      <formula>$M129=#REF!</formula>
    </cfRule>
    <cfRule type="expression" dxfId="4334" priority="513">
      <formula>$M129=#REF!</formula>
    </cfRule>
    <cfRule type="expression" dxfId="4333" priority="514">
      <formula>$M129=#REF!</formula>
    </cfRule>
    <cfRule type="expression" dxfId="4332" priority="515">
      <formula>$M129=#REF!</formula>
    </cfRule>
  </conditionalFormatting>
  <conditionalFormatting sqref="Z141">
    <cfRule type="expression" dxfId="4331" priority="508">
      <formula>$M141=#REF!</formula>
    </cfRule>
    <cfRule type="expression" dxfId="4330" priority="509">
      <formula>$M141=#REF!</formula>
    </cfRule>
    <cfRule type="expression" dxfId="4329" priority="510">
      <formula>$M141=#REF!</formula>
    </cfRule>
    <cfRule type="expression" dxfId="4328" priority="511">
      <formula>$M141=#REF!</formula>
    </cfRule>
  </conditionalFormatting>
  <conditionalFormatting sqref="AC129">
    <cfRule type="expression" dxfId="4327" priority="504">
      <formula>$M129=#REF!</formula>
    </cfRule>
    <cfRule type="expression" dxfId="4326" priority="505">
      <formula>$M129=#REF!</formula>
    </cfRule>
    <cfRule type="expression" dxfId="4325" priority="506">
      <formula>$M129=#REF!</formula>
    </cfRule>
    <cfRule type="expression" dxfId="4324" priority="507">
      <formula>$M129=#REF!</formula>
    </cfRule>
  </conditionalFormatting>
  <conditionalFormatting sqref="AC130">
    <cfRule type="expression" dxfId="4323" priority="500">
      <formula>$M130=#REF!</formula>
    </cfRule>
    <cfRule type="expression" dxfId="4322" priority="501">
      <formula>$M130=#REF!</formula>
    </cfRule>
    <cfRule type="expression" dxfId="4321" priority="502">
      <formula>$M130=#REF!</formula>
    </cfRule>
    <cfRule type="expression" dxfId="4320" priority="503">
      <formula>$M130=#REF!</formula>
    </cfRule>
  </conditionalFormatting>
  <conditionalFormatting sqref="AC135">
    <cfRule type="expression" dxfId="4319" priority="496">
      <formula>$M135=#REF!</formula>
    </cfRule>
    <cfRule type="expression" dxfId="4318" priority="497">
      <formula>$M135=#REF!</formula>
    </cfRule>
    <cfRule type="expression" dxfId="4317" priority="498">
      <formula>$M135=#REF!</formula>
    </cfRule>
    <cfRule type="expression" dxfId="4316" priority="499">
      <formula>$M135=#REF!</formula>
    </cfRule>
  </conditionalFormatting>
  <conditionalFormatting sqref="AC136">
    <cfRule type="expression" dxfId="4315" priority="492">
      <formula>$M136=#REF!</formula>
    </cfRule>
    <cfRule type="expression" dxfId="4314" priority="493">
      <formula>$M136=#REF!</formula>
    </cfRule>
    <cfRule type="expression" dxfId="4313" priority="494">
      <formula>$M136=#REF!</formula>
    </cfRule>
    <cfRule type="expression" dxfId="4312" priority="495">
      <formula>$M136=#REF!</formula>
    </cfRule>
  </conditionalFormatting>
  <conditionalFormatting sqref="AC137">
    <cfRule type="expression" dxfId="4311" priority="488">
      <formula>$M137=#REF!</formula>
    </cfRule>
    <cfRule type="expression" dxfId="4310" priority="489">
      <formula>$M137=#REF!</formula>
    </cfRule>
    <cfRule type="expression" dxfId="4309" priority="490">
      <formula>$M137=#REF!</formula>
    </cfRule>
    <cfRule type="expression" dxfId="4308" priority="491">
      <formula>$M137=#REF!</formula>
    </cfRule>
  </conditionalFormatting>
  <conditionalFormatting sqref="AC139:AC140">
    <cfRule type="expression" dxfId="4307" priority="484">
      <formula>$M139=#REF!</formula>
    </cfRule>
    <cfRule type="expression" dxfId="4306" priority="485">
      <formula>$M139=#REF!</formula>
    </cfRule>
    <cfRule type="expression" dxfId="4305" priority="486">
      <formula>$M139=#REF!</formula>
    </cfRule>
    <cfRule type="expression" dxfId="4304" priority="487">
      <formula>$M139=#REF!</formula>
    </cfRule>
  </conditionalFormatting>
  <conditionalFormatting sqref="AC138">
    <cfRule type="expression" dxfId="4303" priority="480">
      <formula>$M138=#REF!</formula>
    </cfRule>
    <cfRule type="expression" dxfId="4302" priority="481">
      <formula>$M138=#REF!</formula>
    </cfRule>
    <cfRule type="expression" dxfId="4301" priority="482">
      <formula>$M138=#REF!</formula>
    </cfRule>
    <cfRule type="expression" dxfId="4300" priority="483">
      <formula>$M138=#REF!</formula>
    </cfRule>
  </conditionalFormatting>
  <conditionalFormatting sqref="AC141 Z135:Z140 AC255:AD258 Z255:Z258 AC267:AD271 Z267:Z271">
    <cfRule type="expression" dxfId="4299" priority="476">
      <formula>$M135=#REF!</formula>
    </cfRule>
    <cfRule type="expression" dxfId="4298" priority="477">
      <formula>$M135=#REF!</formula>
    </cfRule>
    <cfRule type="expression" dxfId="4297" priority="478">
      <formula>$M135=#REF!</formula>
    </cfRule>
    <cfRule type="expression" dxfId="4296" priority="479">
      <formula>$M135=#REF!</formula>
    </cfRule>
  </conditionalFormatting>
  <conditionalFormatting sqref="Q129:Q130 Q135:Q141">
    <cfRule type="cellIs" dxfId="4295" priority="475" operator="equal">
      <formula>"Mut+ext"</formula>
    </cfRule>
  </conditionalFormatting>
  <conditionalFormatting sqref="Z130">
    <cfRule type="expression" dxfId="4294" priority="471">
      <formula>$M130=#REF!</formula>
    </cfRule>
    <cfRule type="expression" dxfId="4293" priority="472">
      <formula>$M130=#REF!</formula>
    </cfRule>
    <cfRule type="expression" dxfId="4292" priority="473">
      <formula>$M130=#REF!</formula>
    </cfRule>
    <cfRule type="expression" dxfId="4291" priority="474">
      <formula>$M130=#REF!</formula>
    </cfRule>
  </conditionalFormatting>
  <conditionalFormatting sqref="AD248:AD250">
    <cfRule type="expression" dxfId="4290" priority="467">
      <formula>$M248=#REF!</formula>
    </cfRule>
    <cfRule type="expression" dxfId="4289" priority="468">
      <formula>$M248=#REF!</formula>
    </cfRule>
    <cfRule type="expression" dxfId="4288" priority="469">
      <formula>$M248=#REF!</formula>
    </cfRule>
    <cfRule type="expression" dxfId="4287" priority="470">
      <formula>$M248=#REF!</formula>
    </cfRule>
  </conditionalFormatting>
  <conditionalFormatting sqref="AC248:AC250">
    <cfRule type="expression" dxfId="4286" priority="463">
      <formula>$M248=#REF!</formula>
    </cfRule>
    <cfRule type="expression" dxfId="4285" priority="464">
      <formula>$M248=#REF!</formula>
    </cfRule>
    <cfRule type="expression" dxfId="4284" priority="465">
      <formula>$M248=#REF!</formula>
    </cfRule>
    <cfRule type="expression" dxfId="4283" priority="466">
      <formula>$M248=#REF!</formula>
    </cfRule>
  </conditionalFormatting>
  <conditionalFormatting sqref="Q248:Q250 Q255:Q258">
    <cfRule type="cellIs" dxfId="4282" priority="462" operator="equal">
      <formula>"Mut+ext"</formula>
    </cfRule>
  </conditionalFormatting>
  <conditionalFormatting sqref="Z248:Z250">
    <cfRule type="expression" dxfId="4281" priority="458">
      <formula>$M248=#REF!</formula>
    </cfRule>
    <cfRule type="expression" dxfId="4280" priority="459">
      <formula>$M248=#REF!</formula>
    </cfRule>
    <cfRule type="expression" dxfId="4279" priority="460">
      <formula>$M248=#REF!</formula>
    </cfRule>
    <cfRule type="expression" dxfId="4278" priority="461">
      <formula>$M248=#REF!</formula>
    </cfRule>
  </conditionalFormatting>
  <conditionalFormatting sqref="AD259">
    <cfRule type="expression" dxfId="4277" priority="454">
      <formula>$M259=#REF!</formula>
    </cfRule>
    <cfRule type="expression" dxfId="4276" priority="455">
      <formula>$M259=#REF!</formula>
    </cfRule>
    <cfRule type="expression" dxfId="4275" priority="456">
      <formula>$M259=#REF!</formula>
    </cfRule>
    <cfRule type="expression" dxfId="4274" priority="457">
      <formula>$M259=#REF!</formula>
    </cfRule>
  </conditionalFormatting>
  <conditionalFormatting sqref="AC259">
    <cfRule type="expression" dxfId="4273" priority="450">
      <formula>$M259=#REF!</formula>
    </cfRule>
    <cfRule type="expression" dxfId="4272" priority="451">
      <formula>$M259=#REF!</formula>
    </cfRule>
    <cfRule type="expression" dxfId="4271" priority="452">
      <formula>$M259=#REF!</formula>
    </cfRule>
    <cfRule type="expression" dxfId="4270" priority="453">
      <formula>$M259=#REF!</formula>
    </cfRule>
  </conditionalFormatting>
  <conditionalFormatting sqref="Q259">
    <cfRule type="cellIs" dxfId="4269" priority="449" operator="equal">
      <formula>"Mut+ext"</formula>
    </cfRule>
  </conditionalFormatting>
  <conditionalFormatting sqref="Z259">
    <cfRule type="expression" dxfId="4268" priority="445">
      <formula>$M259=#REF!</formula>
    </cfRule>
    <cfRule type="expression" dxfId="4267" priority="446">
      <formula>$M259=#REF!</formula>
    </cfRule>
    <cfRule type="expression" dxfId="4266" priority="447">
      <formula>$M259=#REF!</formula>
    </cfRule>
    <cfRule type="expression" dxfId="4265" priority="448">
      <formula>$M259=#REF!</formula>
    </cfRule>
  </conditionalFormatting>
  <conditionalFormatting sqref="AD247">
    <cfRule type="expression" dxfId="4264" priority="441">
      <formula>$M247=#REF!</formula>
    </cfRule>
    <cfRule type="expression" dxfId="4263" priority="442">
      <formula>$M247=#REF!</formula>
    </cfRule>
    <cfRule type="expression" dxfId="4262" priority="443">
      <formula>$M247=#REF!</formula>
    </cfRule>
    <cfRule type="expression" dxfId="4261" priority="444">
      <formula>$M247=#REF!</formula>
    </cfRule>
  </conditionalFormatting>
  <conditionalFormatting sqref="AC247">
    <cfRule type="expression" dxfId="4260" priority="437">
      <formula>$M247=#REF!</formula>
    </cfRule>
    <cfRule type="expression" dxfId="4259" priority="438">
      <formula>$M247=#REF!</formula>
    </cfRule>
    <cfRule type="expression" dxfId="4258" priority="439">
      <formula>$M247=#REF!</formula>
    </cfRule>
    <cfRule type="expression" dxfId="4257" priority="440">
      <formula>$M247=#REF!</formula>
    </cfRule>
  </conditionalFormatting>
  <conditionalFormatting sqref="Q247">
    <cfRule type="cellIs" dxfId="4256" priority="436" operator="equal">
      <formula>"Mut+ext"</formula>
    </cfRule>
  </conditionalFormatting>
  <conditionalFormatting sqref="Z247">
    <cfRule type="expression" dxfId="4255" priority="432">
      <formula>$M247=#REF!</formula>
    </cfRule>
    <cfRule type="expression" dxfId="4254" priority="433">
      <formula>$M247=#REF!</formula>
    </cfRule>
    <cfRule type="expression" dxfId="4253" priority="434">
      <formula>$M247=#REF!</formula>
    </cfRule>
    <cfRule type="expression" dxfId="4252" priority="435">
      <formula>$M247=#REF!</formula>
    </cfRule>
  </conditionalFormatting>
  <conditionalFormatting sqref="AD261:AD262">
    <cfRule type="expression" dxfId="4251" priority="428">
      <formula>$M261=#REF!</formula>
    </cfRule>
    <cfRule type="expression" dxfId="4250" priority="429">
      <formula>$M261=#REF!</formula>
    </cfRule>
    <cfRule type="expression" dxfId="4249" priority="430">
      <formula>$M261=#REF!</formula>
    </cfRule>
    <cfRule type="expression" dxfId="4248" priority="431">
      <formula>$M261=#REF!</formula>
    </cfRule>
  </conditionalFormatting>
  <conditionalFormatting sqref="AC261:AC262">
    <cfRule type="expression" dxfId="4247" priority="424">
      <formula>$M261=#REF!</formula>
    </cfRule>
    <cfRule type="expression" dxfId="4246" priority="425">
      <formula>$M261=#REF!</formula>
    </cfRule>
    <cfRule type="expression" dxfId="4245" priority="426">
      <formula>$M261=#REF!</formula>
    </cfRule>
    <cfRule type="expression" dxfId="4244" priority="427">
      <formula>$M261=#REF!</formula>
    </cfRule>
  </conditionalFormatting>
  <conditionalFormatting sqref="Q261:Q262 Q267:Q271">
    <cfRule type="cellIs" dxfId="4243" priority="423" operator="equal">
      <formula>"Mut+ext"</formula>
    </cfRule>
  </conditionalFormatting>
  <conditionalFormatting sqref="Z261:Z262">
    <cfRule type="expression" dxfId="4242" priority="419">
      <formula>$M261=#REF!</formula>
    </cfRule>
    <cfRule type="expression" dxfId="4241" priority="420">
      <formula>$M261=#REF!</formula>
    </cfRule>
    <cfRule type="expression" dxfId="4240" priority="421">
      <formula>$M261=#REF!</formula>
    </cfRule>
    <cfRule type="expression" dxfId="4239" priority="422">
      <formula>$M261=#REF!</formula>
    </cfRule>
  </conditionalFormatting>
  <conditionalFormatting sqref="AD272">
    <cfRule type="expression" dxfId="4238" priority="415">
      <formula>$M272=#REF!</formula>
    </cfRule>
    <cfRule type="expression" dxfId="4237" priority="416">
      <formula>$M272=#REF!</formula>
    </cfRule>
    <cfRule type="expression" dxfId="4236" priority="417">
      <formula>$M272=#REF!</formula>
    </cfRule>
    <cfRule type="expression" dxfId="4235" priority="418">
      <formula>$M272=#REF!</formula>
    </cfRule>
  </conditionalFormatting>
  <conditionalFormatting sqref="AC272">
    <cfRule type="expression" dxfId="4234" priority="411">
      <formula>$M272=#REF!</formula>
    </cfRule>
    <cfRule type="expression" dxfId="4233" priority="412">
      <formula>$M272=#REF!</formula>
    </cfRule>
    <cfRule type="expression" dxfId="4232" priority="413">
      <formula>$M272=#REF!</formula>
    </cfRule>
    <cfRule type="expression" dxfId="4231" priority="414">
      <formula>$M272=#REF!</formula>
    </cfRule>
  </conditionalFormatting>
  <conditionalFormatting sqref="Q272">
    <cfRule type="cellIs" dxfId="4230" priority="410" operator="equal">
      <formula>"Mut+ext"</formula>
    </cfRule>
  </conditionalFormatting>
  <conditionalFormatting sqref="Z272">
    <cfRule type="expression" dxfId="4229" priority="406">
      <formula>$M272=#REF!</formula>
    </cfRule>
    <cfRule type="expression" dxfId="4228" priority="407">
      <formula>$M272=#REF!</formula>
    </cfRule>
    <cfRule type="expression" dxfId="4227" priority="408">
      <formula>$M272=#REF!</formula>
    </cfRule>
    <cfRule type="expression" dxfId="4226" priority="409">
      <formula>$M272=#REF!</formula>
    </cfRule>
  </conditionalFormatting>
  <conditionalFormatting sqref="AD260">
    <cfRule type="expression" dxfId="4225" priority="402">
      <formula>$M260=#REF!</formula>
    </cfRule>
    <cfRule type="expression" dxfId="4224" priority="403">
      <formula>$M260=#REF!</formula>
    </cfRule>
    <cfRule type="expression" dxfId="4223" priority="404">
      <formula>$M260=#REF!</formula>
    </cfRule>
    <cfRule type="expression" dxfId="4222" priority="405">
      <formula>$M260=#REF!</formula>
    </cfRule>
  </conditionalFormatting>
  <conditionalFormatting sqref="AC260">
    <cfRule type="expression" dxfId="4221" priority="398">
      <formula>$M260=#REF!</formula>
    </cfRule>
    <cfRule type="expression" dxfId="4220" priority="399">
      <formula>$M260=#REF!</formula>
    </cfRule>
    <cfRule type="expression" dxfId="4219" priority="400">
      <formula>$M260=#REF!</formula>
    </cfRule>
    <cfRule type="expression" dxfId="4218" priority="401">
      <formula>$M260=#REF!</formula>
    </cfRule>
  </conditionalFormatting>
  <conditionalFormatting sqref="Q260">
    <cfRule type="cellIs" dxfId="4217" priority="397" operator="equal">
      <formula>"Mut+ext"</formula>
    </cfRule>
  </conditionalFormatting>
  <conditionalFormatting sqref="Z260">
    <cfRule type="expression" dxfId="4216" priority="393">
      <formula>$M260=#REF!</formula>
    </cfRule>
    <cfRule type="expression" dxfId="4215" priority="394">
      <formula>$M260=#REF!</formula>
    </cfRule>
    <cfRule type="expression" dxfId="4214" priority="395">
      <formula>$M260=#REF!</formula>
    </cfRule>
    <cfRule type="expression" dxfId="4213" priority="396">
      <formula>$M260=#REF!</formula>
    </cfRule>
  </conditionalFormatting>
  <conditionalFormatting sqref="Q20">
    <cfRule type="cellIs" dxfId="4212" priority="392" operator="equal">
      <formula>"Mut+ext"</formula>
    </cfRule>
  </conditionalFormatting>
  <conditionalFormatting sqref="AD15:AD18">
    <cfRule type="expression" dxfId="4211" priority="388">
      <formula>$M15=#REF!</formula>
    </cfRule>
    <cfRule type="expression" dxfId="4210" priority="389">
      <formula>$M15=#REF!</formula>
    </cfRule>
    <cfRule type="expression" dxfId="4209" priority="390">
      <formula>$M15=#REF!</formula>
    </cfRule>
    <cfRule type="expression" dxfId="4208" priority="391">
      <formula>$M15=#REF!</formula>
    </cfRule>
  </conditionalFormatting>
  <conditionalFormatting sqref="AC15">
    <cfRule type="expression" dxfId="4207" priority="384">
      <formula>$M15=#REF!</formula>
    </cfRule>
    <cfRule type="expression" dxfId="4206" priority="385">
      <formula>$M15=#REF!</formula>
    </cfRule>
    <cfRule type="expression" dxfId="4205" priority="386">
      <formula>$M15=#REF!</formula>
    </cfRule>
    <cfRule type="expression" dxfId="4204" priority="387">
      <formula>$M15=#REF!</formula>
    </cfRule>
  </conditionalFormatting>
  <conditionalFormatting sqref="AC16">
    <cfRule type="expression" dxfId="4203" priority="380">
      <formula>$M16=#REF!</formula>
    </cfRule>
    <cfRule type="expression" dxfId="4202" priority="381">
      <formula>$M16=#REF!</formula>
    </cfRule>
    <cfRule type="expression" dxfId="4201" priority="382">
      <formula>$M16=#REF!</formula>
    </cfRule>
    <cfRule type="expression" dxfId="4200" priority="383">
      <formula>$M16=#REF!</formula>
    </cfRule>
  </conditionalFormatting>
  <conditionalFormatting sqref="AC18">
    <cfRule type="expression" dxfId="4199" priority="376">
      <formula>$M18=#REF!</formula>
    </cfRule>
    <cfRule type="expression" dxfId="4198" priority="377">
      <formula>$M18=#REF!</formula>
    </cfRule>
    <cfRule type="expression" dxfId="4197" priority="378">
      <formula>$M18=#REF!</formula>
    </cfRule>
    <cfRule type="expression" dxfId="4196" priority="379">
      <formula>$M18=#REF!</formula>
    </cfRule>
  </conditionalFormatting>
  <conditionalFormatting sqref="AC17">
    <cfRule type="expression" dxfId="4195" priority="372">
      <formula>$M17=#REF!</formula>
    </cfRule>
    <cfRule type="expression" dxfId="4194" priority="373">
      <formula>$M17=#REF!</formula>
    </cfRule>
    <cfRule type="expression" dxfId="4193" priority="374">
      <formula>$M17=#REF!</formula>
    </cfRule>
    <cfRule type="expression" dxfId="4192" priority="375">
      <formula>$M17=#REF!</formula>
    </cfRule>
  </conditionalFormatting>
  <conditionalFormatting sqref="Q17:Q18">
    <cfRule type="cellIs" dxfId="4191" priority="371" operator="equal">
      <formula>"Mut+ext"</formula>
    </cfRule>
  </conditionalFormatting>
  <conditionalFormatting sqref="Z17:Z18">
    <cfRule type="expression" dxfId="4190" priority="367">
      <formula>$M17=#REF!</formula>
    </cfRule>
    <cfRule type="expression" dxfId="4189" priority="368">
      <formula>$M17=#REF!</formula>
    </cfRule>
    <cfRule type="expression" dxfId="4188" priority="369">
      <formula>$M17=#REF!</formula>
    </cfRule>
    <cfRule type="expression" dxfId="4187" priority="370">
      <formula>$M17=#REF!</formula>
    </cfRule>
  </conditionalFormatting>
  <conditionalFormatting sqref="AD28:AD31">
    <cfRule type="expression" dxfId="4186" priority="362">
      <formula>$M28=#REF!</formula>
    </cfRule>
    <cfRule type="expression" dxfId="4185" priority="363">
      <formula>$M28=#REF!</formula>
    </cfRule>
    <cfRule type="expression" dxfId="4184" priority="364">
      <formula>$M28=#REF!</formula>
    </cfRule>
    <cfRule type="expression" dxfId="4183" priority="365">
      <formula>$M28=#REF!</formula>
    </cfRule>
  </conditionalFormatting>
  <conditionalFormatting sqref="AC28">
    <cfRule type="expression" dxfId="4182" priority="358">
      <formula>$M28=#REF!</formula>
    </cfRule>
    <cfRule type="expression" dxfId="4181" priority="359">
      <formula>$M28=#REF!</formula>
    </cfRule>
    <cfRule type="expression" dxfId="4180" priority="360">
      <formula>$M28=#REF!</formula>
    </cfRule>
    <cfRule type="expression" dxfId="4179" priority="361">
      <formula>$M28=#REF!</formula>
    </cfRule>
  </conditionalFormatting>
  <conditionalFormatting sqref="AC29">
    <cfRule type="expression" dxfId="4178" priority="354">
      <formula>$M29=#REF!</formula>
    </cfRule>
    <cfRule type="expression" dxfId="4177" priority="355">
      <formula>$M29=#REF!</formula>
    </cfRule>
    <cfRule type="expression" dxfId="4176" priority="356">
      <formula>$M29=#REF!</formula>
    </cfRule>
    <cfRule type="expression" dxfId="4175" priority="357">
      <formula>$M29=#REF!</formula>
    </cfRule>
  </conditionalFormatting>
  <conditionalFormatting sqref="AC31">
    <cfRule type="expression" dxfId="4174" priority="350">
      <formula>$M31=#REF!</formula>
    </cfRule>
    <cfRule type="expression" dxfId="4173" priority="351">
      <formula>$M31=#REF!</formula>
    </cfRule>
    <cfRule type="expression" dxfId="4172" priority="352">
      <formula>$M31=#REF!</formula>
    </cfRule>
    <cfRule type="expression" dxfId="4171" priority="353">
      <formula>$M31=#REF!</formula>
    </cfRule>
  </conditionalFormatting>
  <conditionalFormatting sqref="AC30">
    <cfRule type="expression" dxfId="4170" priority="346">
      <formula>$M30=#REF!</formula>
    </cfRule>
    <cfRule type="expression" dxfId="4169" priority="347">
      <formula>$M30=#REF!</formula>
    </cfRule>
    <cfRule type="expression" dxfId="4168" priority="348">
      <formula>$M30=#REF!</formula>
    </cfRule>
    <cfRule type="expression" dxfId="4167" priority="349">
      <formula>$M30=#REF!</formula>
    </cfRule>
  </conditionalFormatting>
  <conditionalFormatting sqref="Q29:Q31">
    <cfRule type="cellIs" dxfId="4166" priority="345" operator="equal">
      <formula>"Mut+ext"</formula>
    </cfRule>
  </conditionalFormatting>
  <conditionalFormatting sqref="Z29:Z31">
    <cfRule type="expression" dxfId="4165" priority="341">
      <formula>$M29=#REF!</formula>
    </cfRule>
    <cfRule type="expression" dxfId="4164" priority="342">
      <formula>$M29=#REF!</formula>
    </cfRule>
    <cfRule type="expression" dxfId="4163" priority="343">
      <formula>$M29=#REF!</formula>
    </cfRule>
    <cfRule type="expression" dxfId="4162" priority="344">
      <formula>$M29=#REF!</formula>
    </cfRule>
  </conditionalFormatting>
  <conditionalFormatting sqref="AD42:AD45">
    <cfRule type="expression" dxfId="4161" priority="337">
      <formula>$M42=#REF!</formula>
    </cfRule>
    <cfRule type="expression" dxfId="4160" priority="338">
      <formula>$M42=#REF!</formula>
    </cfRule>
    <cfRule type="expression" dxfId="4159" priority="339">
      <formula>$M42=#REF!</formula>
    </cfRule>
    <cfRule type="expression" dxfId="4158" priority="340">
      <formula>$M42=#REF!</formula>
    </cfRule>
  </conditionalFormatting>
  <conditionalFormatting sqref="AC42">
    <cfRule type="expression" dxfId="4157" priority="333">
      <formula>$M42=#REF!</formula>
    </cfRule>
    <cfRule type="expression" dxfId="4156" priority="334">
      <formula>$M42=#REF!</formula>
    </cfRule>
    <cfRule type="expression" dxfId="4155" priority="335">
      <formula>$M42=#REF!</formula>
    </cfRule>
    <cfRule type="expression" dxfId="4154" priority="336">
      <formula>$M42=#REF!</formula>
    </cfRule>
  </conditionalFormatting>
  <conditionalFormatting sqref="AC44:AC45">
    <cfRule type="expression" dxfId="4153" priority="329">
      <formula>$M44=#REF!</formula>
    </cfRule>
    <cfRule type="expression" dxfId="4152" priority="330">
      <formula>$M44=#REF!</formula>
    </cfRule>
    <cfRule type="expression" dxfId="4151" priority="331">
      <formula>$M44=#REF!</formula>
    </cfRule>
    <cfRule type="expression" dxfId="4150" priority="332">
      <formula>$M44=#REF!</formula>
    </cfRule>
  </conditionalFormatting>
  <conditionalFormatting sqref="AC43">
    <cfRule type="expression" dxfId="4149" priority="325">
      <formula>$M43=#REF!</formula>
    </cfRule>
    <cfRule type="expression" dxfId="4148" priority="326">
      <formula>$M43=#REF!</formula>
    </cfRule>
    <cfRule type="expression" dxfId="4147" priority="327">
      <formula>$M43=#REF!</formula>
    </cfRule>
    <cfRule type="expression" dxfId="4146" priority="328">
      <formula>$M43=#REF!</formula>
    </cfRule>
  </conditionalFormatting>
  <conditionalFormatting sqref="Q44:Q45">
    <cfRule type="cellIs" dxfId="4145" priority="324" operator="equal">
      <formula>"Mut+ext"</formula>
    </cfRule>
  </conditionalFormatting>
  <conditionalFormatting sqref="Z43:Z45">
    <cfRule type="expression" dxfId="4144" priority="320">
      <formula>$M43=#REF!</formula>
    </cfRule>
    <cfRule type="expression" dxfId="4143" priority="321">
      <formula>$M43=#REF!</formula>
    </cfRule>
    <cfRule type="expression" dxfId="4142" priority="322">
      <formula>$M43=#REF!</formula>
    </cfRule>
    <cfRule type="expression" dxfId="4141" priority="323">
      <formula>$M43=#REF!</formula>
    </cfRule>
  </conditionalFormatting>
  <conditionalFormatting sqref="AD54:AD57">
    <cfRule type="expression" dxfId="4140" priority="316">
      <formula>$M54=#REF!</formula>
    </cfRule>
    <cfRule type="expression" dxfId="4139" priority="317">
      <formula>$M54=#REF!</formula>
    </cfRule>
    <cfRule type="expression" dxfId="4138" priority="318">
      <formula>$M54=#REF!</formula>
    </cfRule>
    <cfRule type="expression" dxfId="4137" priority="319">
      <formula>$M54=#REF!</formula>
    </cfRule>
  </conditionalFormatting>
  <conditionalFormatting sqref="AC54">
    <cfRule type="expression" dxfId="4136" priority="312">
      <formula>$M54=#REF!</formula>
    </cfRule>
    <cfRule type="expression" dxfId="4135" priority="313">
      <formula>$M54=#REF!</formula>
    </cfRule>
    <cfRule type="expression" dxfId="4134" priority="314">
      <formula>$M54=#REF!</formula>
    </cfRule>
    <cfRule type="expression" dxfId="4133" priority="315">
      <formula>$M54=#REF!</formula>
    </cfRule>
  </conditionalFormatting>
  <conditionalFormatting sqref="AC55">
    <cfRule type="expression" dxfId="4132" priority="308">
      <formula>$M55=#REF!</formula>
    </cfRule>
    <cfRule type="expression" dxfId="4131" priority="309">
      <formula>$M55=#REF!</formula>
    </cfRule>
    <cfRule type="expression" dxfId="4130" priority="310">
      <formula>$M55=#REF!</formula>
    </cfRule>
    <cfRule type="expression" dxfId="4129" priority="311">
      <formula>$M55=#REF!</formula>
    </cfRule>
  </conditionalFormatting>
  <conditionalFormatting sqref="AC57">
    <cfRule type="expression" dxfId="4128" priority="304">
      <formula>$M57=#REF!</formula>
    </cfRule>
    <cfRule type="expression" dxfId="4127" priority="305">
      <formula>$M57=#REF!</formula>
    </cfRule>
    <cfRule type="expression" dxfId="4126" priority="306">
      <formula>$M57=#REF!</formula>
    </cfRule>
    <cfRule type="expression" dxfId="4125" priority="307">
      <formula>$M57=#REF!</formula>
    </cfRule>
  </conditionalFormatting>
  <conditionalFormatting sqref="AC56">
    <cfRule type="expression" dxfId="4124" priority="300">
      <formula>$M56=#REF!</formula>
    </cfRule>
    <cfRule type="expression" dxfId="4123" priority="301">
      <formula>$M56=#REF!</formula>
    </cfRule>
    <cfRule type="expression" dxfId="4122" priority="302">
      <formula>$M56=#REF!</formula>
    </cfRule>
    <cfRule type="expression" dxfId="4121" priority="303">
      <formula>$M56=#REF!</formula>
    </cfRule>
  </conditionalFormatting>
  <conditionalFormatting sqref="Q55:Q57">
    <cfRule type="cellIs" dxfId="4120" priority="299" operator="equal">
      <formula>"Mut+ext"</formula>
    </cfRule>
  </conditionalFormatting>
  <conditionalFormatting sqref="Z54:Z57">
    <cfRule type="expression" dxfId="4119" priority="295">
      <formula>$M54=#REF!</formula>
    </cfRule>
    <cfRule type="expression" dxfId="4118" priority="296">
      <formula>$M54=#REF!</formula>
    </cfRule>
    <cfRule type="expression" dxfId="4117" priority="297">
      <formula>$M54=#REF!</formula>
    </cfRule>
    <cfRule type="expression" dxfId="4116" priority="298">
      <formula>$M54=#REF!</formula>
    </cfRule>
  </conditionalFormatting>
  <conditionalFormatting sqref="AD67:AD70">
    <cfRule type="expression" dxfId="4115" priority="291">
      <formula>$M67=#REF!</formula>
    </cfRule>
    <cfRule type="expression" dxfId="4114" priority="292">
      <formula>$M67=#REF!</formula>
    </cfRule>
    <cfRule type="expression" dxfId="4113" priority="293">
      <formula>$M67=#REF!</formula>
    </cfRule>
    <cfRule type="expression" dxfId="4112" priority="294">
      <formula>$M67=#REF!</formula>
    </cfRule>
  </conditionalFormatting>
  <conditionalFormatting sqref="AC67">
    <cfRule type="expression" dxfId="4111" priority="287">
      <formula>$M67=#REF!</formula>
    </cfRule>
    <cfRule type="expression" dxfId="4110" priority="288">
      <formula>$M67=#REF!</formula>
    </cfRule>
    <cfRule type="expression" dxfId="4109" priority="289">
      <formula>$M67=#REF!</formula>
    </cfRule>
    <cfRule type="expression" dxfId="4108" priority="290">
      <formula>$M67=#REF!</formula>
    </cfRule>
  </conditionalFormatting>
  <conditionalFormatting sqref="AC68">
    <cfRule type="expression" dxfId="4107" priority="283">
      <formula>$M68=#REF!</formula>
    </cfRule>
    <cfRule type="expression" dxfId="4106" priority="284">
      <formula>$M68=#REF!</formula>
    </cfRule>
    <cfRule type="expression" dxfId="4105" priority="285">
      <formula>$M68=#REF!</formula>
    </cfRule>
    <cfRule type="expression" dxfId="4104" priority="286">
      <formula>$M68=#REF!</formula>
    </cfRule>
  </conditionalFormatting>
  <conditionalFormatting sqref="AC70">
    <cfRule type="expression" dxfId="4103" priority="279">
      <formula>$M70=#REF!</formula>
    </cfRule>
    <cfRule type="expression" dxfId="4102" priority="280">
      <formula>$M70=#REF!</formula>
    </cfRule>
    <cfRule type="expression" dxfId="4101" priority="281">
      <formula>$M70=#REF!</formula>
    </cfRule>
    <cfRule type="expression" dxfId="4100" priority="282">
      <formula>$M70=#REF!</formula>
    </cfRule>
  </conditionalFormatting>
  <conditionalFormatting sqref="AC69">
    <cfRule type="expression" dxfId="4099" priority="275">
      <formula>$M69=#REF!</formula>
    </cfRule>
    <cfRule type="expression" dxfId="4098" priority="276">
      <formula>$M69=#REF!</formula>
    </cfRule>
    <cfRule type="expression" dxfId="4097" priority="277">
      <formula>$M69=#REF!</formula>
    </cfRule>
    <cfRule type="expression" dxfId="4096" priority="278">
      <formula>$M69=#REF!</formula>
    </cfRule>
  </conditionalFormatting>
  <conditionalFormatting sqref="Q67:Q70">
    <cfRule type="cellIs" dxfId="4095" priority="274" operator="equal">
      <formula>"Mut+ext"</formula>
    </cfRule>
  </conditionalFormatting>
  <conditionalFormatting sqref="Z67:Z70">
    <cfRule type="expression" dxfId="4094" priority="270">
      <formula>$M67=#REF!</formula>
    </cfRule>
    <cfRule type="expression" dxfId="4093" priority="271">
      <formula>$M67=#REF!</formula>
    </cfRule>
    <cfRule type="expression" dxfId="4092" priority="272">
      <formula>$M67=#REF!</formula>
    </cfRule>
    <cfRule type="expression" dxfId="4091" priority="273">
      <formula>$M67=#REF!</formula>
    </cfRule>
  </conditionalFormatting>
  <conditionalFormatting sqref="AD80:AD83">
    <cfRule type="expression" dxfId="4090" priority="266">
      <formula>$M80=#REF!</formula>
    </cfRule>
    <cfRule type="expression" dxfId="4089" priority="267">
      <formula>$M80=#REF!</formula>
    </cfRule>
    <cfRule type="expression" dxfId="4088" priority="268">
      <formula>$M80=#REF!</formula>
    </cfRule>
    <cfRule type="expression" dxfId="4087" priority="269">
      <formula>$M80=#REF!</formula>
    </cfRule>
  </conditionalFormatting>
  <conditionalFormatting sqref="AC80">
    <cfRule type="expression" dxfId="4086" priority="262">
      <formula>$M80=#REF!</formula>
    </cfRule>
    <cfRule type="expression" dxfId="4085" priority="263">
      <formula>$M80=#REF!</formula>
    </cfRule>
    <cfRule type="expression" dxfId="4084" priority="264">
      <formula>$M80=#REF!</formula>
    </cfRule>
    <cfRule type="expression" dxfId="4083" priority="265">
      <formula>$M80=#REF!</formula>
    </cfRule>
  </conditionalFormatting>
  <conditionalFormatting sqref="AC81">
    <cfRule type="expression" dxfId="4082" priority="258">
      <formula>$M81=#REF!</formula>
    </cfRule>
    <cfRule type="expression" dxfId="4081" priority="259">
      <formula>$M81=#REF!</formula>
    </cfRule>
    <cfRule type="expression" dxfId="4080" priority="260">
      <formula>$M81=#REF!</formula>
    </cfRule>
    <cfRule type="expression" dxfId="4079" priority="261">
      <formula>$M81=#REF!</formula>
    </cfRule>
  </conditionalFormatting>
  <conditionalFormatting sqref="AC83">
    <cfRule type="expression" dxfId="4078" priority="254">
      <formula>$M83=#REF!</formula>
    </cfRule>
    <cfRule type="expression" dxfId="4077" priority="255">
      <formula>$M83=#REF!</formula>
    </cfRule>
    <cfRule type="expression" dxfId="4076" priority="256">
      <formula>$M83=#REF!</formula>
    </cfRule>
    <cfRule type="expression" dxfId="4075" priority="257">
      <formula>$M83=#REF!</formula>
    </cfRule>
  </conditionalFormatting>
  <conditionalFormatting sqref="AC82">
    <cfRule type="expression" dxfId="4074" priority="250">
      <formula>$M82=#REF!</formula>
    </cfRule>
    <cfRule type="expression" dxfId="4073" priority="251">
      <formula>$M82=#REF!</formula>
    </cfRule>
    <cfRule type="expression" dxfId="4072" priority="252">
      <formula>$M82=#REF!</formula>
    </cfRule>
    <cfRule type="expression" dxfId="4071" priority="253">
      <formula>$M82=#REF!</formula>
    </cfRule>
  </conditionalFormatting>
  <conditionalFormatting sqref="Q80:Q83">
    <cfRule type="cellIs" dxfId="4070" priority="249" operator="equal">
      <formula>"Mut+ext"</formula>
    </cfRule>
  </conditionalFormatting>
  <conditionalFormatting sqref="Z80:Z83">
    <cfRule type="expression" dxfId="4069" priority="245">
      <formula>$M80=#REF!</formula>
    </cfRule>
    <cfRule type="expression" dxfId="4068" priority="246">
      <formula>$M80=#REF!</formula>
    </cfRule>
    <cfRule type="expression" dxfId="4067" priority="247">
      <formula>$M80=#REF!</formula>
    </cfRule>
    <cfRule type="expression" dxfId="4066" priority="248">
      <formula>$M80=#REF!</formula>
    </cfRule>
  </conditionalFormatting>
  <conditionalFormatting sqref="AD94:AD97">
    <cfRule type="expression" dxfId="4065" priority="241">
      <formula>$M94=#REF!</formula>
    </cfRule>
    <cfRule type="expression" dxfId="4064" priority="242">
      <formula>$M94=#REF!</formula>
    </cfRule>
    <cfRule type="expression" dxfId="4063" priority="243">
      <formula>$M94=#REF!</formula>
    </cfRule>
    <cfRule type="expression" dxfId="4062" priority="244">
      <formula>$M94=#REF!</formula>
    </cfRule>
  </conditionalFormatting>
  <conditionalFormatting sqref="AC94">
    <cfRule type="expression" dxfId="4061" priority="237">
      <formula>$M94=#REF!</formula>
    </cfRule>
    <cfRule type="expression" dxfId="4060" priority="238">
      <formula>$M94=#REF!</formula>
    </cfRule>
    <cfRule type="expression" dxfId="4059" priority="239">
      <formula>$M94=#REF!</formula>
    </cfRule>
    <cfRule type="expression" dxfId="4058" priority="240">
      <formula>$M94=#REF!</formula>
    </cfRule>
  </conditionalFormatting>
  <conditionalFormatting sqref="AC96:AC97">
    <cfRule type="expression" dxfId="4057" priority="233">
      <formula>$M96=#REF!</formula>
    </cfRule>
    <cfRule type="expression" dxfId="4056" priority="234">
      <formula>$M96=#REF!</formula>
    </cfRule>
    <cfRule type="expression" dxfId="4055" priority="235">
      <formula>$M96=#REF!</formula>
    </cfRule>
    <cfRule type="expression" dxfId="4054" priority="236">
      <formula>$M96=#REF!</formula>
    </cfRule>
  </conditionalFormatting>
  <conditionalFormatting sqref="AC95">
    <cfRule type="expression" dxfId="4053" priority="229">
      <formula>$M95=#REF!</formula>
    </cfRule>
    <cfRule type="expression" dxfId="4052" priority="230">
      <formula>$M95=#REF!</formula>
    </cfRule>
    <cfRule type="expression" dxfId="4051" priority="231">
      <formula>$M95=#REF!</formula>
    </cfRule>
    <cfRule type="expression" dxfId="4050" priority="232">
      <formula>$M95=#REF!</formula>
    </cfRule>
  </conditionalFormatting>
  <conditionalFormatting sqref="Q94:Q97">
    <cfRule type="cellIs" dxfId="4049" priority="228" operator="equal">
      <formula>"Mut+ext"</formula>
    </cfRule>
  </conditionalFormatting>
  <conditionalFormatting sqref="Z94:Z97">
    <cfRule type="expression" dxfId="4048" priority="224">
      <formula>$M94=#REF!</formula>
    </cfRule>
    <cfRule type="expression" dxfId="4047" priority="225">
      <formula>$M94=#REF!</formula>
    </cfRule>
    <cfRule type="expression" dxfId="4046" priority="226">
      <formula>$M94=#REF!</formula>
    </cfRule>
    <cfRule type="expression" dxfId="4045" priority="227">
      <formula>$M94=#REF!</formula>
    </cfRule>
  </conditionalFormatting>
  <conditionalFormatting sqref="AD105:AD108">
    <cfRule type="expression" dxfId="4044" priority="220">
      <formula>$M105=#REF!</formula>
    </cfRule>
    <cfRule type="expression" dxfId="4043" priority="221">
      <formula>$M105=#REF!</formula>
    </cfRule>
    <cfRule type="expression" dxfId="4042" priority="222">
      <formula>$M105=#REF!</formula>
    </cfRule>
    <cfRule type="expression" dxfId="4041" priority="223">
      <formula>$M105=#REF!</formula>
    </cfRule>
  </conditionalFormatting>
  <conditionalFormatting sqref="AC105">
    <cfRule type="expression" dxfId="4040" priority="216">
      <formula>$M105=#REF!</formula>
    </cfRule>
    <cfRule type="expression" dxfId="4039" priority="217">
      <formula>$M105=#REF!</formula>
    </cfRule>
    <cfRule type="expression" dxfId="4038" priority="218">
      <formula>$M105=#REF!</formula>
    </cfRule>
    <cfRule type="expression" dxfId="4037" priority="219">
      <formula>$M105=#REF!</formula>
    </cfRule>
  </conditionalFormatting>
  <conditionalFormatting sqref="AC106">
    <cfRule type="expression" dxfId="4036" priority="212">
      <formula>$M106=#REF!</formula>
    </cfRule>
    <cfRule type="expression" dxfId="4035" priority="213">
      <formula>$M106=#REF!</formula>
    </cfRule>
    <cfRule type="expression" dxfId="4034" priority="214">
      <formula>$M106=#REF!</formula>
    </cfRule>
    <cfRule type="expression" dxfId="4033" priority="215">
      <formula>$M106=#REF!</formula>
    </cfRule>
  </conditionalFormatting>
  <conditionalFormatting sqref="AC107">
    <cfRule type="expression" dxfId="4032" priority="208">
      <formula>$M107=#REF!</formula>
    </cfRule>
    <cfRule type="expression" dxfId="4031" priority="209">
      <formula>$M107=#REF!</formula>
    </cfRule>
    <cfRule type="expression" dxfId="4030" priority="210">
      <formula>$M107=#REF!</formula>
    </cfRule>
    <cfRule type="expression" dxfId="4029" priority="211">
      <formula>$M107=#REF!</formula>
    </cfRule>
  </conditionalFormatting>
  <conditionalFormatting sqref="AC108">
    <cfRule type="expression" dxfId="4028" priority="204">
      <formula>$M108=#REF!</formula>
    </cfRule>
    <cfRule type="expression" dxfId="4027" priority="205">
      <formula>$M108=#REF!</formula>
    </cfRule>
    <cfRule type="expression" dxfId="4026" priority="206">
      <formula>$M108=#REF!</formula>
    </cfRule>
    <cfRule type="expression" dxfId="4025" priority="207">
      <formula>$M108=#REF!</formula>
    </cfRule>
  </conditionalFormatting>
  <conditionalFormatting sqref="Q105:Q108">
    <cfRule type="cellIs" dxfId="4024" priority="203" operator="equal">
      <formula>"Mut+ext"</formula>
    </cfRule>
  </conditionalFormatting>
  <conditionalFormatting sqref="Z105:Z108">
    <cfRule type="expression" dxfId="4023" priority="199">
      <formula>$M105=#REF!</formula>
    </cfRule>
    <cfRule type="expression" dxfId="4022" priority="200">
      <formula>$M105=#REF!</formula>
    </cfRule>
    <cfRule type="expression" dxfId="4021" priority="201">
      <formula>$M105=#REF!</formula>
    </cfRule>
    <cfRule type="expression" dxfId="4020" priority="202">
      <formula>$M105=#REF!</formula>
    </cfRule>
  </conditionalFormatting>
  <conditionalFormatting sqref="AD118:AD121">
    <cfRule type="expression" dxfId="4019" priority="195">
      <formula>$M118=#REF!</formula>
    </cfRule>
    <cfRule type="expression" dxfId="4018" priority="196">
      <formula>$M118=#REF!</formula>
    </cfRule>
    <cfRule type="expression" dxfId="4017" priority="197">
      <formula>$M118=#REF!</formula>
    </cfRule>
    <cfRule type="expression" dxfId="4016" priority="198">
      <formula>$M118=#REF!</formula>
    </cfRule>
  </conditionalFormatting>
  <conditionalFormatting sqref="AC118">
    <cfRule type="expression" dxfId="4015" priority="191">
      <formula>$M118=#REF!</formula>
    </cfRule>
    <cfRule type="expression" dxfId="4014" priority="192">
      <formula>$M118=#REF!</formula>
    </cfRule>
    <cfRule type="expression" dxfId="4013" priority="193">
      <formula>$M118=#REF!</formula>
    </cfRule>
    <cfRule type="expression" dxfId="4012" priority="194">
      <formula>$M118=#REF!</formula>
    </cfRule>
  </conditionalFormatting>
  <conditionalFormatting sqref="AC119">
    <cfRule type="expression" dxfId="4011" priority="187">
      <formula>$M119=#REF!</formula>
    </cfRule>
    <cfRule type="expression" dxfId="4010" priority="188">
      <formula>$M119=#REF!</formula>
    </cfRule>
    <cfRule type="expression" dxfId="4009" priority="189">
      <formula>$M119=#REF!</formula>
    </cfRule>
    <cfRule type="expression" dxfId="4008" priority="190">
      <formula>$M119=#REF!</formula>
    </cfRule>
  </conditionalFormatting>
  <conditionalFormatting sqref="AC120">
    <cfRule type="expression" dxfId="4007" priority="183">
      <formula>$M120=#REF!</formula>
    </cfRule>
    <cfRule type="expression" dxfId="4006" priority="184">
      <formula>$M120=#REF!</formula>
    </cfRule>
    <cfRule type="expression" dxfId="4005" priority="185">
      <formula>$M120=#REF!</formula>
    </cfRule>
    <cfRule type="expression" dxfId="4004" priority="186">
      <formula>$M120=#REF!</formula>
    </cfRule>
  </conditionalFormatting>
  <conditionalFormatting sqref="AC121">
    <cfRule type="expression" dxfId="4003" priority="179">
      <formula>$M121=#REF!</formula>
    </cfRule>
    <cfRule type="expression" dxfId="4002" priority="180">
      <formula>$M121=#REF!</formula>
    </cfRule>
    <cfRule type="expression" dxfId="4001" priority="181">
      <formula>$M121=#REF!</formula>
    </cfRule>
    <cfRule type="expression" dxfId="4000" priority="182">
      <formula>$M121=#REF!</formula>
    </cfRule>
  </conditionalFormatting>
  <conditionalFormatting sqref="Q118:Q121">
    <cfRule type="cellIs" dxfId="3999" priority="178" operator="equal">
      <formula>"Mut+ext"</formula>
    </cfRule>
  </conditionalFormatting>
  <conditionalFormatting sqref="Z118:Z121">
    <cfRule type="expression" dxfId="3998" priority="174">
      <formula>$M118=#REF!</formula>
    </cfRule>
    <cfRule type="expression" dxfId="3997" priority="175">
      <formula>$M118=#REF!</formula>
    </cfRule>
    <cfRule type="expression" dxfId="3996" priority="176">
      <formula>$M118=#REF!</formula>
    </cfRule>
    <cfRule type="expression" dxfId="3995" priority="177">
      <formula>$M118=#REF!</formula>
    </cfRule>
  </conditionalFormatting>
  <conditionalFormatting sqref="AD131:AD134">
    <cfRule type="expression" dxfId="3994" priority="170">
      <formula>$M131=#REF!</formula>
    </cfRule>
    <cfRule type="expression" dxfId="3993" priority="171">
      <formula>$M131=#REF!</formula>
    </cfRule>
    <cfRule type="expression" dxfId="3992" priority="172">
      <formula>$M131=#REF!</formula>
    </cfRule>
    <cfRule type="expression" dxfId="3991" priority="173">
      <formula>$M131=#REF!</formula>
    </cfRule>
  </conditionalFormatting>
  <conditionalFormatting sqref="AC131">
    <cfRule type="expression" dxfId="3990" priority="166">
      <formula>$M131=#REF!</formula>
    </cfRule>
    <cfRule type="expression" dxfId="3989" priority="167">
      <formula>$M131=#REF!</formula>
    </cfRule>
    <cfRule type="expression" dxfId="3988" priority="168">
      <formula>$M131=#REF!</formula>
    </cfRule>
    <cfRule type="expression" dxfId="3987" priority="169">
      <formula>$M131=#REF!</formula>
    </cfRule>
  </conditionalFormatting>
  <conditionalFormatting sqref="AC132">
    <cfRule type="expression" dxfId="3986" priority="162">
      <formula>$M132=#REF!</formula>
    </cfRule>
    <cfRule type="expression" dxfId="3985" priority="163">
      <formula>$M132=#REF!</formula>
    </cfRule>
    <cfRule type="expression" dxfId="3984" priority="164">
      <formula>$M132=#REF!</formula>
    </cfRule>
    <cfRule type="expression" dxfId="3983" priority="165">
      <formula>$M132=#REF!</formula>
    </cfRule>
  </conditionalFormatting>
  <conditionalFormatting sqref="AC133">
    <cfRule type="expression" dxfId="3982" priority="158">
      <formula>$M133=#REF!</formula>
    </cfRule>
    <cfRule type="expression" dxfId="3981" priority="159">
      <formula>$M133=#REF!</formula>
    </cfRule>
    <cfRule type="expression" dxfId="3980" priority="160">
      <formula>$M133=#REF!</formula>
    </cfRule>
    <cfRule type="expression" dxfId="3979" priority="161">
      <formula>$M133=#REF!</formula>
    </cfRule>
  </conditionalFormatting>
  <conditionalFormatting sqref="AC134">
    <cfRule type="expression" dxfId="3978" priority="154">
      <formula>$M134=#REF!</formula>
    </cfRule>
    <cfRule type="expression" dxfId="3977" priority="155">
      <formula>$M134=#REF!</formula>
    </cfRule>
    <cfRule type="expression" dxfId="3976" priority="156">
      <formula>$M134=#REF!</formula>
    </cfRule>
    <cfRule type="expression" dxfId="3975" priority="157">
      <formula>$M134=#REF!</formula>
    </cfRule>
  </conditionalFormatting>
  <conditionalFormatting sqref="Q131:Q134">
    <cfRule type="cellIs" dxfId="3974" priority="153" operator="equal">
      <formula>"Mut+ext"</formula>
    </cfRule>
  </conditionalFormatting>
  <conditionalFormatting sqref="Z131:Z134">
    <cfRule type="expression" dxfId="3973" priority="149">
      <formula>$M131=#REF!</formula>
    </cfRule>
    <cfRule type="expression" dxfId="3972" priority="150">
      <formula>$M131=#REF!</formula>
    </cfRule>
    <cfRule type="expression" dxfId="3971" priority="151">
      <formula>$M131=#REF!</formula>
    </cfRule>
    <cfRule type="expression" dxfId="3970" priority="152">
      <formula>$M131=#REF!</formula>
    </cfRule>
  </conditionalFormatting>
  <conditionalFormatting sqref="AD146:AD149">
    <cfRule type="expression" dxfId="3969" priority="145">
      <formula>$M146=#REF!</formula>
    </cfRule>
    <cfRule type="expression" dxfId="3968" priority="146">
      <formula>$M146=#REF!</formula>
    </cfRule>
    <cfRule type="expression" dxfId="3967" priority="147">
      <formula>$M146=#REF!</formula>
    </cfRule>
    <cfRule type="expression" dxfId="3966" priority="148">
      <formula>$M146=#REF!</formula>
    </cfRule>
  </conditionalFormatting>
  <conditionalFormatting sqref="AC146:AC149">
    <cfRule type="expression" dxfId="3965" priority="141">
      <formula>$M146=#REF!</formula>
    </cfRule>
    <cfRule type="expression" dxfId="3964" priority="142">
      <formula>$M146=#REF!</formula>
    </cfRule>
    <cfRule type="expression" dxfId="3963" priority="143">
      <formula>$M146=#REF!</formula>
    </cfRule>
    <cfRule type="expression" dxfId="3962" priority="144">
      <formula>$M146=#REF!</formula>
    </cfRule>
  </conditionalFormatting>
  <conditionalFormatting sqref="Q146:Q149">
    <cfRule type="cellIs" dxfId="3961" priority="140" operator="equal">
      <formula>"Mut+ext"</formula>
    </cfRule>
  </conditionalFormatting>
  <conditionalFormatting sqref="Z146:Z149">
    <cfRule type="expression" dxfId="3960" priority="136">
      <formula>$M146=#REF!</formula>
    </cfRule>
    <cfRule type="expression" dxfId="3959" priority="137">
      <formula>$M146=#REF!</formula>
    </cfRule>
    <cfRule type="expression" dxfId="3958" priority="138">
      <formula>$M146=#REF!</formula>
    </cfRule>
    <cfRule type="expression" dxfId="3957" priority="139">
      <formula>$M146=#REF!</formula>
    </cfRule>
  </conditionalFormatting>
  <conditionalFormatting sqref="AD158:AD161">
    <cfRule type="expression" dxfId="3956" priority="132">
      <formula>$M158=#REF!</formula>
    </cfRule>
    <cfRule type="expression" dxfId="3955" priority="133">
      <formula>$M158=#REF!</formula>
    </cfRule>
    <cfRule type="expression" dxfId="3954" priority="134">
      <formula>$M158=#REF!</formula>
    </cfRule>
    <cfRule type="expression" dxfId="3953" priority="135">
      <formula>$M158=#REF!</formula>
    </cfRule>
  </conditionalFormatting>
  <conditionalFormatting sqref="AC158:AC161">
    <cfRule type="expression" dxfId="3952" priority="128">
      <formula>$M158=#REF!</formula>
    </cfRule>
    <cfRule type="expression" dxfId="3951" priority="129">
      <formula>$M158=#REF!</formula>
    </cfRule>
    <cfRule type="expression" dxfId="3950" priority="130">
      <formula>$M158=#REF!</formula>
    </cfRule>
    <cfRule type="expression" dxfId="3949" priority="131">
      <formula>$M158=#REF!</formula>
    </cfRule>
  </conditionalFormatting>
  <conditionalFormatting sqref="Q158:Q161">
    <cfRule type="cellIs" dxfId="3948" priority="127" operator="equal">
      <formula>"Mut+ext"</formula>
    </cfRule>
  </conditionalFormatting>
  <conditionalFormatting sqref="Z158:Z161">
    <cfRule type="expression" dxfId="3947" priority="123">
      <formula>$M158=#REF!</formula>
    </cfRule>
    <cfRule type="expression" dxfId="3946" priority="124">
      <formula>$M158=#REF!</formula>
    </cfRule>
    <cfRule type="expression" dxfId="3945" priority="125">
      <formula>$M158=#REF!</formula>
    </cfRule>
    <cfRule type="expression" dxfId="3944" priority="126">
      <formula>$M158=#REF!</formula>
    </cfRule>
  </conditionalFormatting>
  <conditionalFormatting sqref="AD173:AD176">
    <cfRule type="expression" dxfId="3943" priority="119">
      <formula>$M173=#REF!</formula>
    </cfRule>
    <cfRule type="expression" dxfId="3942" priority="120">
      <formula>$M173=#REF!</formula>
    </cfRule>
    <cfRule type="expression" dxfId="3941" priority="121">
      <formula>$M173=#REF!</formula>
    </cfRule>
    <cfRule type="expression" dxfId="3940" priority="122">
      <formula>$M173=#REF!</formula>
    </cfRule>
  </conditionalFormatting>
  <conditionalFormatting sqref="AC173:AC176">
    <cfRule type="expression" dxfId="3939" priority="115">
      <formula>$M173=#REF!</formula>
    </cfRule>
    <cfRule type="expression" dxfId="3938" priority="116">
      <formula>$M173=#REF!</formula>
    </cfRule>
    <cfRule type="expression" dxfId="3937" priority="117">
      <formula>$M173=#REF!</formula>
    </cfRule>
    <cfRule type="expression" dxfId="3936" priority="118">
      <formula>$M173=#REF!</formula>
    </cfRule>
  </conditionalFormatting>
  <conditionalFormatting sqref="Q173:Q176">
    <cfRule type="cellIs" dxfId="3935" priority="114" operator="equal">
      <formula>"Mut+ext"</formula>
    </cfRule>
  </conditionalFormatting>
  <conditionalFormatting sqref="Z173:Z176">
    <cfRule type="expression" dxfId="3934" priority="110">
      <formula>$M173=#REF!</formula>
    </cfRule>
    <cfRule type="expression" dxfId="3933" priority="111">
      <formula>$M173=#REF!</formula>
    </cfRule>
    <cfRule type="expression" dxfId="3932" priority="112">
      <formula>$M173=#REF!</formula>
    </cfRule>
    <cfRule type="expression" dxfId="3931" priority="113">
      <formula>$M173=#REF!</formula>
    </cfRule>
  </conditionalFormatting>
  <conditionalFormatting sqref="AD186:AD189">
    <cfRule type="expression" dxfId="3930" priority="106">
      <formula>$M186=#REF!</formula>
    </cfRule>
    <cfRule type="expression" dxfId="3929" priority="107">
      <formula>$M186=#REF!</formula>
    </cfRule>
    <cfRule type="expression" dxfId="3928" priority="108">
      <formula>$M186=#REF!</formula>
    </cfRule>
    <cfRule type="expression" dxfId="3927" priority="109">
      <formula>$M186=#REF!</formula>
    </cfRule>
  </conditionalFormatting>
  <conditionalFormatting sqref="AC186:AC189">
    <cfRule type="expression" dxfId="3926" priority="102">
      <formula>$M186=#REF!</formula>
    </cfRule>
    <cfRule type="expression" dxfId="3925" priority="103">
      <formula>$M186=#REF!</formula>
    </cfRule>
    <cfRule type="expression" dxfId="3924" priority="104">
      <formula>$M186=#REF!</formula>
    </cfRule>
    <cfRule type="expression" dxfId="3923" priority="105">
      <formula>$M186=#REF!</formula>
    </cfRule>
  </conditionalFormatting>
  <conditionalFormatting sqref="Q186:Q189">
    <cfRule type="cellIs" dxfId="3922" priority="101" operator="equal">
      <formula>"Mut+ext"</formula>
    </cfRule>
  </conditionalFormatting>
  <conditionalFormatting sqref="Z186:Z189">
    <cfRule type="expression" dxfId="3921" priority="97">
      <formula>$M186=#REF!</formula>
    </cfRule>
    <cfRule type="expression" dxfId="3920" priority="98">
      <formula>$M186=#REF!</formula>
    </cfRule>
    <cfRule type="expression" dxfId="3919" priority="99">
      <formula>$M186=#REF!</formula>
    </cfRule>
    <cfRule type="expression" dxfId="3918" priority="100">
      <formula>$M186=#REF!</formula>
    </cfRule>
  </conditionalFormatting>
  <conditionalFormatting sqref="AD199:AD202">
    <cfRule type="expression" dxfId="3917" priority="93">
      <formula>$M199=#REF!</formula>
    </cfRule>
    <cfRule type="expression" dxfId="3916" priority="94">
      <formula>$M199=#REF!</formula>
    </cfRule>
    <cfRule type="expression" dxfId="3915" priority="95">
      <formula>$M199=#REF!</formula>
    </cfRule>
    <cfRule type="expression" dxfId="3914" priority="96">
      <formula>$M199=#REF!</formula>
    </cfRule>
  </conditionalFormatting>
  <conditionalFormatting sqref="AC199:AC202">
    <cfRule type="expression" dxfId="3913" priority="89">
      <formula>$M199=#REF!</formula>
    </cfRule>
    <cfRule type="expression" dxfId="3912" priority="90">
      <formula>$M199=#REF!</formula>
    </cfRule>
    <cfRule type="expression" dxfId="3911" priority="91">
      <formula>$M199=#REF!</formula>
    </cfRule>
    <cfRule type="expression" dxfId="3910" priority="92">
      <formula>$M199=#REF!</formula>
    </cfRule>
  </conditionalFormatting>
  <conditionalFormatting sqref="Q199:Q202">
    <cfRule type="cellIs" dxfId="3909" priority="88" operator="equal">
      <formula>"Mut+ext"</formula>
    </cfRule>
  </conditionalFormatting>
  <conditionalFormatting sqref="Z199:Z202">
    <cfRule type="expression" dxfId="3908" priority="84">
      <formula>$M199=#REF!</formula>
    </cfRule>
    <cfRule type="expression" dxfId="3907" priority="85">
      <formula>$M199=#REF!</formula>
    </cfRule>
    <cfRule type="expression" dxfId="3906" priority="86">
      <formula>$M199=#REF!</formula>
    </cfRule>
    <cfRule type="expression" dxfId="3905" priority="87">
      <formula>$M199=#REF!</formula>
    </cfRule>
  </conditionalFormatting>
  <conditionalFormatting sqref="AD212:AD215">
    <cfRule type="expression" dxfId="3904" priority="80">
      <formula>$M212=#REF!</formula>
    </cfRule>
    <cfRule type="expression" dxfId="3903" priority="81">
      <formula>$M212=#REF!</formula>
    </cfRule>
    <cfRule type="expression" dxfId="3902" priority="82">
      <formula>$M212=#REF!</formula>
    </cfRule>
    <cfRule type="expression" dxfId="3901" priority="83">
      <formula>$M212=#REF!</formula>
    </cfRule>
  </conditionalFormatting>
  <conditionalFormatting sqref="AC212:AC215">
    <cfRule type="expression" dxfId="3900" priority="76">
      <formula>$M212=#REF!</formula>
    </cfRule>
    <cfRule type="expression" dxfId="3899" priority="77">
      <formula>$M212=#REF!</formula>
    </cfRule>
    <cfRule type="expression" dxfId="3898" priority="78">
      <formula>$M212=#REF!</formula>
    </cfRule>
    <cfRule type="expression" dxfId="3897" priority="79">
      <formula>$M212=#REF!</formula>
    </cfRule>
  </conditionalFormatting>
  <conditionalFormatting sqref="Q212:Q215">
    <cfRule type="cellIs" dxfId="3896" priority="75" operator="equal">
      <formula>"Mut+ext"</formula>
    </cfRule>
  </conditionalFormatting>
  <conditionalFormatting sqref="Z212:Z215">
    <cfRule type="expression" dxfId="3895" priority="71">
      <formula>$M212=#REF!</formula>
    </cfRule>
    <cfRule type="expression" dxfId="3894" priority="72">
      <formula>$M212=#REF!</formula>
    </cfRule>
    <cfRule type="expression" dxfId="3893" priority="73">
      <formula>$M212=#REF!</formula>
    </cfRule>
    <cfRule type="expression" dxfId="3892" priority="74">
      <formula>$M212=#REF!</formula>
    </cfRule>
  </conditionalFormatting>
  <conditionalFormatting sqref="AD225:AD228">
    <cfRule type="expression" dxfId="3891" priority="67">
      <formula>$M225=#REF!</formula>
    </cfRule>
    <cfRule type="expression" dxfId="3890" priority="68">
      <formula>$M225=#REF!</formula>
    </cfRule>
    <cfRule type="expression" dxfId="3889" priority="69">
      <formula>$M225=#REF!</formula>
    </cfRule>
    <cfRule type="expression" dxfId="3888" priority="70">
      <formula>$M225=#REF!</formula>
    </cfRule>
  </conditionalFormatting>
  <conditionalFormatting sqref="AC225:AC228">
    <cfRule type="expression" dxfId="3887" priority="63">
      <formula>$M225=#REF!</formula>
    </cfRule>
    <cfRule type="expression" dxfId="3886" priority="64">
      <formula>$M225=#REF!</formula>
    </cfRule>
    <cfRule type="expression" dxfId="3885" priority="65">
      <formula>$M225=#REF!</formula>
    </cfRule>
    <cfRule type="expression" dxfId="3884" priority="66">
      <formula>$M225=#REF!</formula>
    </cfRule>
  </conditionalFormatting>
  <conditionalFormatting sqref="Q225:Q228">
    <cfRule type="cellIs" dxfId="3883" priority="62" operator="equal">
      <formula>"Mut+ext"</formula>
    </cfRule>
  </conditionalFormatting>
  <conditionalFormatting sqref="Z225:Z228">
    <cfRule type="expression" dxfId="3882" priority="58">
      <formula>$M225=#REF!</formula>
    </cfRule>
    <cfRule type="expression" dxfId="3881" priority="59">
      <formula>$M225=#REF!</formula>
    </cfRule>
    <cfRule type="expression" dxfId="3880" priority="60">
      <formula>$M225=#REF!</formula>
    </cfRule>
    <cfRule type="expression" dxfId="3879" priority="61">
      <formula>$M225=#REF!</formula>
    </cfRule>
  </conditionalFormatting>
  <conditionalFormatting sqref="AD237:AD240">
    <cfRule type="expression" dxfId="3878" priority="54">
      <formula>$M237=#REF!</formula>
    </cfRule>
    <cfRule type="expression" dxfId="3877" priority="55">
      <formula>$M237=#REF!</formula>
    </cfRule>
    <cfRule type="expression" dxfId="3876" priority="56">
      <formula>$M237=#REF!</formula>
    </cfRule>
    <cfRule type="expression" dxfId="3875" priority="57">
      <formula>$M237=#REF!</formula>
    </cfRule>
  </conditionalFormatting>
  <conditionalFormatting sqref="AC237:AC240">
    <cfRule type="expression" dxfId="3874" priority="50">
      <formula>$M237=#REF!</formula>
    </cfRule>
    <cfRule type="expression" dxfId="3873" priority="51">
      <formula>$M237=#REF!</formula>
    </cfRule>
    <cfRule type="expression" dxfId="3872" priority="52">
      <formula>$M237=#REF!</formula>
    </cfRule>
    <cfRule type="expression" dxfId="3871" priority="53">
      <formula>$M237=#REF!</formula>
    </cfRule>
  </conditionalFormatting>
  <conditionalFormatting sqref="Q237:Q240">
    <cfRule type="cellIs" dxfId="3870" priority="49" operator="equal">
      <formula>"Mut+ext"</formula>
    </cfRule>
  </conditionalFormatting>
  <conditionalFormatting sqref="Z237:Z240">
    <cfRule type="expression" dxfId="3869" priority="45">
      <formula>$M237=#REF!</formula>
    </cfRule>
    <cfRule type="expression" dxfId="3868" priority="46">
      <formula>$M237=#REF!</formula>
    </cfRule>
    <cfRule type="expression" dxfId="3867" priority="47">
      <formula>$M237=#REF!</formula>
    </cfRule>
    <cfRule type="expression" dxfId="3866" priority="48">
      <formula>$M237=#REF!</formula>
    </cfRule>
  </conditionalFormatting>
  <conditionalFormatting sqref="AD251:AD254">
    <cfRule type="expression" dxfId="3865" priority="41">
      <formula>$M251=#REF!</formula>
    </cfRule>
    <cfRule type="expression" dxfId="3864" priority="42">
      <formula>$M251=#REF!</formula>
    </cfRule>
    <cfRule type="expression" dxfId="3863" priority="43">
      <formula>$M251=#REF!</formula>
    </cfRule>
    <cfRule type="expression" dxfId="3862" priority="44">
      <formula>$M251=#REF!</formula>
    </cfRule>
  </conditionalFormatting>
  <conditionalFormatting sqref="AC251:AC254">
    <cfRule type="expression" dxfId="3861" priority="37">
      <formula>$M251=#REF!</formula>
    </cfRule>
    <cfRule type="expression" dxfId="3860" priority="38">
      <formula>$M251=#REF!</formula>
    </cfRule>
    <cfRule type="expression" dxfId="3859" priority="39">
      <formula>$M251=#REF!</formula>
    </cfRule>
    <cfRule type="expression" dxfId="3858" priority="40">
      <formula>$M251=#REF!</formula>
    </cfRule>
  </conditionalFormatting>
  <conditionalFormatting sqref="Q251:Q254">
    <cfRule type="cellIs" dxfId="3857" priority="36" operator="equal">
      <formula>"Mut+ext"</formula>
    </cfRule>
  </conditionalFormatting>
  <conditionalFormatting sqref="Z251:Z254">
    <cfRule type="expression" dxfId="3856" priority="32">
      <formula>$M251=#REF!</formula>
    </cfRule>
    <cfRule type="expression" dxfId="3855" priority="33">
      <formula>$M251=#REF!</formula>
    </cfRule>
    <cfRule type="expression" dxfId="3854" priority="34">
      <formula>$M251=#REF!</formula>
    </cfRule>
    <cfRule type="expression" dxfId="3853" priority="35">
      <formula>$M251=#REF!</formula>
    </cfRule>
  </conditionalFormatting>
  <conditionalFormatting sqref="AD263:AD266">
    <cfRule type="expression" dxfId="3852" priority="28">
      <formula>$M263=#REF!</formula>
    </cfRule>
    <cfRule type="expression" dxfId="3851" priority="29">
      <formula>$M263=#REF!</formula>
    </cfRule>
    <cfRule type="expression" dxfId="3850" priority="30">
      <formula>$M263=#REF!</formula>
    </cfRule>
    <cfRule type="expression" dxfId="3849" priority="31">
      <formula>$M263=#REF!</formula>
    </cfRule>
  </conditionalFormatting>
  <conditionalFormatting sqref="AC263:AC266">
    <cfRule type="expression" dxfId="3848" priority="24">
      <formula>$M263=#REF!</formula>
    </cfRule>
    <cfRule type="expression" dxfId="3847" priority="25">
      <formula>$M263=#REF!</formula>
    </cfRule>
    <cfRule type="expression" dxfId="3846" priority="26">
      <formula>$M263=#REF!</formula>
    </cfRule>
    <cfRule type="expression" dxfId="3845" priority="27">
      <formula>$M263=#REF!</formula>
    </cfRule>
  </conditionalFormatting>
  <conditionalFormatting sqref="Q263:Q266">
    <cfRule type="cellIs" dxfId="3844" priority="23" operator="equal">
      <formula>"Mut+ext"</formula>
    </cfRule>
  </conditionalFormatting>
  <conditionalFormatting sqref="Z263:Z266">
    <cfRule type="expression" dxfId="3843" priority="19">
      <formula>$M263=#REF!</formula>
    </cfRule>
    <cfRule type="expression" dxfId="3842" priority="20">
      <formula>$M263=#REF!</formula>
    </cfRule>
    <cfRule type="expression" dxfId="3841" priority="21">
      <formula>$M263=#REF!</formula>
    </cfRule>
    <cfRule type="expression" dxfId="3840" priority="22">
      <formula>$M263=#REF!</formula>
    </cfRule>
  </conditionalFormatting>
  <conditionalFormatting sqref="Q12:Q13 Q16">
    <cfRule type="cellIs" dxfId="3839" priority="18" operator="equal">
      <formula>"Mut+ext"</formula>
    </cfRule>
  </conditionalFormatting>
  <conditionalFormatting sqref="Q15">
    <cfRule type="cellIs" dxfId="3838" priority="17" operator="equal">
      <formula>"Mut+ext"</formula>
    </cfRule>
  </conditionalFormatting>
  <conditionalFormatting sqref="Q14">
    <cfRule type="cellIs" dxfId="3837" priority="16" operator="equal">
      <formula>"Mut+ext"</formula>
    </cfRule>
  </conditionalFormatting>
  <conditionalFormatting sqref="Q25:Q27">
    <cfRule type="cellIs" dxfId="3836" priority="15" operator="equal">
      <formula>"Mut+ext"</formula>
    </cfRule>
  </conditionalFormatting>
  <conditionalFormatting sqref="Q28">
    <cfRule type="cellIs" dxfId="3835" priority="14" operator="equal">
      <formula>"Mut+ext"</formula>
    </cfRule>
  </conditionalFormatting>
  <conditionalFormatting sqref="Q38:Q41">
    <cfRule type="cellIs" dxfId="3834" priority="13" operator="equal">
      <formula>"Mut+ext"</formula>
    </cfRule>
  </conditionalFormatting>
  <conditionalFormatting sqref="Q41:Q43">
    <cfRule type="cellIs" dxfId="3833" priority="12" operator="equal">
      <formula>"Mut+ext"</formula>
    </cfRule>
  </conditionalFormatting>
  <conditionalFormatting sqref="Q51:Q53">
    <cfRule type="cellIs" dxfId="3832" priority="11" operator="equal">
      <formula>"Mut+ext"</formula>
    </cfRule>
  </conditionalFormatting>
  <conditionalFormatting sqref="Q54">
    <cfRule type="cellIs" dxfId="3831" priority="10" operator="equal">
      <formula>"Mut+ext"</formula>
    </cfRule>
  </conditionalFormatting>
  <conditionalFormatting sqref="Q143:Q144">
    <cfRule type="cellIs" dxfId="3830" priority="9" operator="equal">
      <formula>"Mut+ext"</formula>
    </cfRule>
  </conditionalFormatting>
  <conditionalFormatting sqref="Z25:Z28">
    <cfRule type="expression" dxfId="3829" priority="5">
      <formula>$M25=#REF!</formula>
    </cfRule>
    <cfRule type="expression" dxfId="3828" priority="6">
      <formula>$M25=#REF!</formula>
    </cfRule>
    <cfRule type="expression" dxfId="3827" priority="7">
      <formula>$M25=#REF!</formula>
    </cfRule>
    <cfRule type="expression" dxfId="3826" priority="8">
      <formula>$M25=#REF!</formula>
    </cfRule>
  </conditionalFormatting>
  <conditionalFormatting sqref="Z38:Z42">
    <cfRule type="expression" dxfId="3825" priority="1">
      <formula>$M38=#REF!</formula>
    </cfRule>
    <cfRule type="expression" dxfId="3824" priority="2">
      <formula>$M38=#REF!</formula>
    </cfRule>
    <cfRule type="expression" dxfId="3823" priority="3">
      <formula>$M38=#REF!</formula>
    </cfRule>
    <cfRule type="expression" dxfId="3822" priority="4">
      <formula>$M38=#REF!</formula>
    </cfRule>
  </conditionalFormatting>
  <dataValidations count="9">
    <dataValidation type="list" allowBlank="1" showInputMessage="1" showErrorMessage="1" sqref="K64:K141 K12:K49 K51:K62 K143:K272" xr:uid="{00000000-0002-0000-0600-000000000000}">
      <formula1>"Obligatoire,Option"</formula1>
    </dataValidation>
    <dataValidation type="list" allowBlank="1" showInputMessage="1" showErrorMessage="1" sqref="L143:L207 L51:L62 L64:L141 L12:L49 L220:L272" xr:uid="{00000000-0002-0000-0600-000001000000}">
      <formula1>"1,2,3,4"</formula1>
    </dataValidation>
    <dataValidation type="list" allowBlank="1" showInputMessage="1" showErrorMessage="1" sqref="M76 M272 M259 M246 M128 M115 M102 M89 M181 M141 M233 M155 M167:M168 M37 M24 M194 M220 M207" xr:uid="{00000000-0002-0000-0600-000002000000}">
      <formula1>$B$9:$B$19</formula1>
    </dataValidation>
    <dataValidation type="list" allowBlank="1" showInputMessage="1" showErrorMessage="1" sqref="S182:S183 S192:S193 S188:S189" xr:uid="{00000000-0002-0000-0600-000003000000}">
      <formula1>"Oui,Non"</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600-000004000000}">
      <formula1>"Non,Mut,Mut+ext"</formula1>
    </dataValidation>
    <dataValidation type="list" allowBlank="1" showInputMessage="1" showErrorMessage="1" sqref="B3:C4" xr:uid="{00000000-0002-0000-0600-000005000000}">
      <formula1>"M1,M2"</formula1>
    </dataValidation>
    <dataValidation type="list" allowBlank="1" showInputMessage="1" showErrorMessage="1" sqref="B5:C6" xr:uid="{00000000-0002-0000-0600-000006000000}">
      <formula1>"P1,P2,P3,P4,P5,P6,P7,P8,P9,P10"</formula1>
    </dataValidation>
    <dataValidation type="list" allowBlank="1" showInputMessage="1" showErrorMessage="1" sqref="I6:K6" xr:uid="{00000000-0002-0000-0600-000007000000}">
      <formula1>"FI,Alternance,FC,Mixte"</formula1>
    </dataValidation>
    <dataValidation type="list" allowBlank="1" showInputMessage="1" showErrorMessage="1" sqref="F12:F23 F25:F36 F38:F49 F51:F62 F64:F75 F77:F88 F90:F101 F103:F114 F116:F127 F129:F140 F143:F154 F156:F167 F169:F180 F182:F193 F195:F206 F208:F219 F221:F232 F234:F245 F247:F258 F260:F271" xr:uid="{00000000-0002-0000-0600-000008000000}">
      <formula1>"Obligatoire,Optionnelle,Facultative"</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9000000}">
          <x14:formula1>
            <xm:f>Paramétrage!$G$6:$G$16</xm:f>
          </x14:formula1>
          <xm:sqref>I3</xm:sqref>
        </x14:dataValidation>
        <x14:dataValidation type="list" allowBlank="1" showInputMessage="1" showErrorMessage="1" xr:uid="{00000000-0002-0000-0600-00000A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600-00000B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600-00000C000000}">
          <x14:formula1>
            <xm:f>Paramétrage!$K$6:$K$41</xm:f>
          </x14:formula1>
          <xm:sqref>J247:J258 J12:J23 J234:J245 J116:J127 J103:J114 J90:J101 J77:J88 J195:J206 J38:J49 J143:J154 J129:J140 J208:J219 J25:J36 J182:J193 J169:J180 J156:J167 J221:J232 J64:J75 J51:J62 J260:J271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I275"/>
  <sheetViews>
    <sheetView zoomScale="70" zoomScaleNormal="70" workbookViewId="0">
      <pane xSplit="9" ySplit="11" topLeftCell="J35" activePane="bottomRight" state="frozen"/>
      <selection pane="bottomRight" activeCell="I41" sqref="I41"/>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10</v>
      </c>
      <c r="C3" s="524"/>
      <c r="G3" s="173"/>
      <c r="H3" s="193" t="s">
        <v>25</v>
      </c>
      <c r="I3" s="500" t="s">
        <v>26</v>
      </c>
      <c r="J3" s="500"/>
      <c r="K3" s="500"/>
      <c r="N3" s="11"/>
      <c r="O3" s="11"/>
      <c r="P3" s="11"/>
      <c r="U3" s="498" t="str">
        <f>Paramétrage!I6</f>
        <v>M - Mention</v>
      </c>
      <c r="V3" s="499"/>
      <c r="W3" s="32">
        <f>ROUND(SUMIFS($U$12:$U$273,$H$12:$H$273,$U3,$Q$12:$Q$273,"&lt;&gt;Mut+ext"),0)</f>
        <v>9</v>
      </c>
      <c r="X3" s="32">
        <f ca="1">SUMIF($H$12:$H$293,$U3,$Y$12:$Y$246)</f>
        <v>181</v>
      </c>
      <c r="AE3" s="572">
        <f>IF($B$3="M2",0,I7)</f>
        <v>0</v>
      </c>
      <c r="AF3" s="572"/>
      <c r="AG3" s="573">
        <f>IF($B$3="M1",0,I7)</f>
        <v>15</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0</v>
      </c>
      <c r="AF4" s="32">
        <f>IF($B$3="M2",0,X3)</f>
        <v>0</v>
      </c>
      <c r="AG4" s="32">
        <f>IF($B$3="M1",0,W3)</f>
        <v>9</v>
      </c>
      <c r="AH4" s="32">
        <f ca="1">IF($B$3="M1",0,X3)</f>
        <v>181</v>
      </c>
    </row>
    <row r="5" spans="1:34" ht="18" customHeight="1">
      <c r="A5" s="170"/>
      <c r="B5" s="524" t="s">
        <v>177</v>
      </c>
      <c r="C5" s="524"/>
      <c r="E5" s="6"/>
      <c r="F5" s="6"/>
      <c r="G5" s="6"/>
      <c r="H5" s="193" t="s">
        <v>29</v>
      </c>
      <c r="I5" s="500" t="s">
        <v>265</v>
      </c>
      <c r="J5" s="500"/>
      <c r="K5" s="500"/>
      <c r="U5" s="498" t="str">
        <f>Paramétrage!I8</f>
        <v>RFC - Recettes de FC</v>
      </c>
      <c r="V5" s="499"/>
      <c r="W5" s="32">
        <f>ROUND(SUMIFS($U$12:$U$273,$H$12:$H$273,$U5,$Q$12:$Q$273,"&lt;&gt;Mut+ext"),0)</f>
        <v>0</v>
      </c>
      <c r="X5" s="32">
        <f ca="1">SUMIF($H$12:$H$293,$U5,$Y$12:$Y$246)</f>
        <v>0</v>
      </c>
      <c r="AE5" s="32">
        <f t="shared" ref="AE5:AF8" si="0">IF($B$3="M2",0,W4)</f>
        <v>0</v>
      </c>
      <c r="AF5" s="32">
        <f t="shared" si="0"/>
        <v>0</v>
      </c>
      <c r="AG5" s="32">
        <f t="shared" ref="AG5:AH8" si="1">IF($B$3="M1",0,W4)</f>
        <v>0</v>
      </c>
      <c r="AH5" s="32">
        <f t="shared" ca="1" si="1"/>
        <v>0</v>
      </c>
    </row>
    <row r="6" spans="1:34" ht="18" customHeight="1">
      <c r="A6" s="170"/>
      <c r="B6" s="524"/>
      <c r="C6" s="524"/>
      <c r="E6" s="6"/>
      <c r="F6" s="6"/>
      <c r="H6" s="193" t="s">
        <v>31</v>
      </c>
      <c r="I6" s="518" t="s">
        <v>32</v>
      </c>
      <c r="J6" s="518"/>
      <c r="K6" s="518"/>
      <c r="U6" s="498" t="str">
        <f>Paramétrage!I9</f>
        <v>RA - Recettes d'apprentissage</v>
      </c>
      <c r="V6" s="499"/>
      <c r="W6" s="32">
        <f>ROUND(SUMIFS($U$12:$U$273,$H$12:$H$273,$U6,$Q$12:$Q$273,"&lt;&gt;Mut+ext"),0)</f>
        <v>0</v>
      </c>
      <c r="X6" s="32">
        <f ca="1">SUMIF($H$12:$H$293,$U6,$Y$12:$Y$246)</f>
        <v>0</v>
      </c>
      <c r="AE6" s="32">
        <f t="shared" si="0"/>
        <v>0</v>
      </c>
      <c r="AF6" s="32">
        <f t="shared" si="0"/>
        <v>0</v>
      </c>
      <c r="AG6" s="32">
        <f t="shared" si="1"/>
        <v>0</v>
      </c>
      <c r="AH6" s="32">
        <f t="shared" ca="1" si="1"/>
        <v>0</v>
      </c>
    </row>
    <row r="7" spans="1:34" ht="18" customHeight="1">
      <c r="A7" s="170"/>
      <c r="B7" s="170"/>
      <c r="C7" s="170"/>
      <c r="E7" s="6"/>
      <c r="F7" s="6"/>
      <c r="G7" s="6"/>
      <c r="H7" s="194" t="s">
        <v>33</v>
      </c>
      <c r="I7" s="518">
        <v>15</v>
      </c>
      <c r="J7" s="518"/>
      <c r="K7" s="518"/>
      <c r="U7" s="498" t="str">
        <f>Paramétrage!I10</f>
        <v>RP - Recettes propres autres</v>
      </c>
      <c r="V7" s="499"/>
      <c r="W7" s="32">
        <f>ROUND(SUMIFS($U$12:$U$273,$H$12:$H$273,$U7,$Q$12:$Q$273,"&lt;&gt;Mut+ext"),0)</f>
        <v>0</v>
      </c>
      <c r="X7" s="32">
        <f ca="1">SUMIF($H$12:$H$293,$U7,$Y$12:$Y$246)</f>
        <v>0</v>
      </c>
      <c r="AE7" s="32">
        <f t="shared" si="0"/>
        <v>0</v>
      </c>
      <c r="AF7" s="32">
        <f t="shared" si="0"/>
        <v>0</v>
      </c>
      <c r="AG7" s="32">
        <f t="shared" si="1"/>
        <v>0</v>
      </c>
      <c r="AH7" s="32">
        <f t="shared" ca="1" si="1"/>
        <v>0</v>
      </c>
    </row>
    <row r="8" spans="1:34" ht="18" customHeight="1">
      <c r="A8" s="40"/>
      <c r="B8" s="40"/>
      <c r="C8" s="40"/>
      <c r="D8" s="6"/>
      <c r="E8" s="6"/>
      <c r="F8" s="6"/>
      <c r="G8" s="6"/>
      <c r="H8" s="12"/>
      <c r="U8" s="12"/>
      <c r="AE8" s="32">
        <f t="shared" si="0"/>
        <v>0</v>
      </c>
      <c r="AF8" s="32">
        <f t="shared" si="0"/>
        <v>0</v>
      </c>
      <c r="AG8" s="32">
        <f t="shared" si="1"/>
        <v>0</v>
      </c>
      <c r="AH8" s="32">
        <f t="shared" ca="1" si="1"/>
        <v>0</v>
      </c>
    </row>
    <row r="9" spans="1:34" ht="6.6" customHeight="1" thickBot="1">
      <c r="D9" s="12"/>
      <c r="E9" s="12"/>
      <c r="F9" s="12"/>
      <c r="G9" s="12"/>
      <c r="H9" s="12"/>
      <c r="U9" s="12"/>
    </row>
    <row r="10" spans="1:34" ht="68.650000000000006"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181</v>
      </c>
      <c r="W11" s="70">
        <f>W142+W273</f>
        <v>0</v>
      </c>
      <c r="X11" s="70">
        <f>X142+X273</f>
        <v>181</v>
      </c>
      <c r="Y11" s="206">
        <f>Y142+Y273</f>
        <v>181</v>
      </c>
      <c r="Z11" s="549"/>
      <c r="AA11" s="546"/>
      <c r="AB11" s="546"/>
      <c r="AC11" s="514"/>
      <c r="AD11" s="539"/>
      <c r="AE11" s="523"/>
      <c r="AF11" s="533"/>
    </row>
    <row r="12" spans="1:34" ht="15.6" customHeight="1">
      <c r="A12" s="560" t="s">
        <v>61</v>
      </c>
      <c r="B12" s="525" t="s">
        <v>62</v>
      </c>
      <c r="C12" s="507" t="s">
        <v>194</v>
      </c>
      <c r="D12" s="508"/>
      <c r="E12" s="492">
        <v>10</v>
      </c>
      <c r="F12" s="492" t="s">
        <v>64</v>
      </c>
      <c r="G12" s="160" t="s">
        <v>65</v>
      </c>
      <c r="H12" s="49" t="s">
        <v>66</v>
      </c>
      <c r="I12" s="66" t="s">
        <v>266</v>
      </c>
      <c r="J12" s="61" t="s">
        <v>267</v>
      </c>
      <c r="K12" s="71" t="s">
        <v>64</v>
      </c>
      <c r="L12" s="416"/>
      <c r="M12" s="43" t="s">
        <v>71</v>
      </c>
      <c r="N12" s="55">
        <v>21</v>
      </c>
      <c r="O12" s="52">
        <v>15</v>
      </c>
      <c r="P12" s="59">
        <v>15</v>
      </c>
      <c r="Q12" s="417" t="s">
        <v>173</v>
      </c>
      <c r="R12" s="595"/>
      <c r="S12" s="596"/>
      <c r="T12" s="59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21</v>
      </c>
      <c r="W12" s="45"/>
      <c r="X12" s="103">
        <f t="shared" ref="X12:X23" si="2">IF(OR(M12="",Q12="Mut+ext"),0,IF(ISERROR(V12+W12)=TRUE,V12,V12+W12))</f>
        <v>21</v>
      </c>
      <c r="Y12" s="105">
        <f>IF(OR(M12="",Q12="Mut+ext"),0,IF(ISERROR(W12+V12*VLOOKUP(M12,Paramétrage!$C$6:$E$29,3,0))=TRUE,X12,W12+V12*VLOOKUP(M12,Paramétrage!$C$6:$E$29,3,0)))</f>
        <v>21</v>
      </c>
      <c r="Z12" s="550"/>
      <c r="AA12" s="516"/>
      <c r="AB12" s="551"/>
      <c r="AC12" s="72"/>
      <c r="AD12" s="46"/>
      <c r="AE12" s="73">
        <f t="shared" ref="AE12:AE23" si="3">IF(G12="",0,IF(K12="",0,IF(SUMIF($G$12:$G$23,G12,$O$12:$O$23)=0,0,IF(OR(L12="",K12="obligatoire"),AF12/SUMIF($G$12:$G$23,G12,$O$12:$O$23),AF12/(SUMIF($G$12:$G$23,G12,$O$12:$O$23)/L12)))))</f>
        <v>21</v>
      </c>
      <c r="AF12" s="17">
        <f t="shared" ref="AF12:AF23" si="4">N12*O12</f>
        <v>315</v>
      </c>
    </row>
    <row r="13" spans="1:34">
      <c r="A13" s="561"/>
      <c r="B13" s="525"/>
      <c r="C13" s="509"/>
      <c r="D13" s="510"/>
      <c r="E13" s="492"/>
      <c r="F13" s="492"/>
      <c r="G13" s="160" t="s">
        <v>70</v>
      </c>
      <c r="H13" s="49" t="s">
        <v>66</v>
      </c>
      <c r="I13" s="66" t="s">
        <v>196</v>
      </c>
      <c r="J13" s="61">
        <v>4</v>
      </c>
      <c r="K13" s="71" t="s">
        <v>64</v>
      </c>
      <c r="L13" s="416"/>
      <c r="M13" s="43" t="s">
        <v>71</v>
      </c>
      <c r="N13" s="55">
        <v>21</v>
      </c>
      <c r="O13" s="52">
        <v>15</v>
      </c>
      <c r="P13" s="59">
        <v>50</v>
      </c>
      <c r="Q13" s="457" t="s">
        <v>76</v>
      </c>
      <c r="R13" s="595" t="s">
        <v>268</v>
      </c>
      <c r="S13" s="596"/>
      <c r="T13" s="597"/>
      <c r="U13" s="104">
        <f>IF(OR(P13="",M13=Paramétrage!$C$10,M13=Paramétrage!$C$13,M13=Paramétrage!$C$17,M13=Paramétrage!$C$20,M13=Paramétrage!$C$24,M13=Paramétrage!$C$27,AND(M13&lt;&gt;Paramétrage!$C$9,Q13="Mut+ext")),0,ROUNDUP(O13/P13,0))</f>
        <v>0</v>
      </c>
      <c r="V13" s="106">
        <f>IF(OR(M13="",Q13="Mut+ext"),0,IF(VLOOKUP(M13,Paramétrage!$C$6:$E$29,2,0)=0,0,IF(P13="","saisir capacité",N13*U13*VLOOKUP(M13,Paramétrage!$C$6:$E$29,2,0))))</f>
        <v>0</v>
      </c>
      <c r="W13" s="45"/>
      <c r="X13" s="103">
        <f t="shared" si="2"/>
        <v>0</v>
      </c>
      <c r="Y13" s="105">
        <f>IF(OR(M13="",Q13="Mut+ext"),0,IF(ISERROR(W13+V13*VLOOKUP(M13,Paramétrage!$C$6:$E$29,3,0))=TRUE,X13,W13+V13*VLOOKUP(M13,Paramétrage!$C$6:$E$29,3,0)))</f>
        <v>0</v>
      </c>
      <c r="Z13" s="550"/>
      <c r="AA13" s="516"/>
      <c r="AB13" s="551"/>
      <c r="AC13" s="163"/>
      <c r="AD13" s="46"/>
      <c r="AE13" s="73">
        <f t="shared" si="3"/>
        <v>21</v>
      </c>
      <c r="AF13" s="18">
        <f t="shared" si="4"/>
        <v>315</v>
      </c>
    </row>
    <row r="14" spans="1:34">
      <c r="A14" s="561"/>
      <c r="B14" s="525"/>
      <c r="C14" s="509"/>
      <c r="D14" s="510"/>
      <c r="E14" s="492"/>
      <c r="F14" s="492"/>
      <c r="G14" s="160" t="s">
        <v>72</v>
      </c>
      <c r="H14" s="49" t="s">
        <v>66</v>
      </c>
      <c r="I14" s="66" t="s">
        <v>243</v>
      </c>
      <c r="J14" s="61">
        <v>4</v>
      </c>
      <c r="K14" s="71" t="s">
        <v>64</v>
      </c>
      <c r="L14" s="416"/>
      <c r="M14" s="43" t="s">
        <v>71</v>
      </c>
      <c r="N14" s="55">
        <v>21</v>
      </c>
      <c r="O14" s="52">
        <v>15</v>
      </c>
      <c r="P14" s="59">
        <v>35</v>
      </c>
      <c r="Q14" s="418" t="s">
        <v>69</v>
      </c>
      <c r="R14" s="595"/>
      <c r="S14" s="596"/>
      <c r="T14" s="597"/>
      <c r="U14" s="104">
        <f>IF(OR(P14="",M14=Paramétrage!$C$10,M14=Paramétrage!$C$13,M14=Paramétrage!$C$17,M14=Paramétrage!$C$20,M14=Paramétrage!$C$24,M14=Paramétrage!$C$27,AND(M14&lt;&gt;Paramétrage!$C$9,Q14="Mut+ext")),0,ROUNDUP(O14/P14,0))</f>
        <v>1</v>
      </c>
      <c r="V14" s="106">
        <f>IF(OR(M14="",Q14="Mut+ext"),0,IF(VLOOKUP(M14,Paramétrage!$C$6:$E$29,2,0)=0,0,IF(P14="","saisir capacité",N14*U14*VLOOKUP(M14,Paramétrage!$C$6:$E$29,2,0))))</f>
        <v>21</v>
      </c>
      <c r="W14" s="45"/>
      <c r="X14" s="103">
        <f t="shared" si="2"/>
        <v>21</v>
      </c>
      <c r="Y14" s="105">
        <f>IF(OR(M14="",Q14="Mut+ext"),0,IF(ISERROR(W14+V14*VLOOKUP(M14,Paramétrage!$C$6:$E$29,3,0))=TRUE,X14,W14+V14*VLOOKUP(M14,Paramétrage!$C$6:$E$29,3,0)))</f>
        <v>21</v>
      </c>
      <c r="Z14" s="550"/>
      <c r="AA14" s="516"/>
      <c r="AB14" s="551"/>
      <c r="AC14" s="163"/>
      <c r="AD14" s="46"/>
      <c r="AE14" s="73">
        <f t="shared" si="3"/>
        <v>21</v>
      </c>
      <c r="AF14" s="18">
        <f t="shared" si="4"/>
        <v>315</v>
      </c>
    </row>
    <row r="15" spans="1:34">
      <c r="A15" s="561"/>
      <c r="B15" s="525"/>
      <c r="C15" s="509"/>
      <c r="D15" s="510"/>
      <c r="E15" s="492"/>
      <c r="F15" s="492"/>
      <c r="G15" s="160" t="s">
        <v>74</v>
      </c>
      <c r="H15" s="49" t="s">
        <v>66</v>
      </c>
      <c r="I15" s="415" t="s">
        <v>197</v>
      </c>
      <c r="J15" s="61">
        <v>4</v>
      </c>
      <c r="K15" s="71" t="s">
        <v>64</v>
      </c>
      <c r="L15" s="416"/>
      <c r="M15" s="43" t="s">
        <v>71</v>
      </c>
      <c r="N15" s="55">
        <v>21</v>
      </c>
      <c r="O15" s="52">
        <v>15</v>
      </c>
      <c r="P15" s="59">
        <v>40</v>
      </c>
      <c r="Q15" s="418" t="s">
        <v>76</v>
      </c>
      <c r="R15" s="595"/>
      <c r="S15" s="596"/>
      <c r="T15" s="597"/>
      <c r="U15" s="104">
        <f>IF(OR(P15="",M15=Paramétrage!$C$10,M15=Paramétrage!$C$13,M15=Paramétrage!$C$17,M15=Paramétrage!$C$20,M15=Paramétrage!$C$24,M15=Paramétrage!$C$27,AND(M15&lt;&gt;Paramétrage!$C$9,Q15="Mut+ext")),0,ROUNDUP(O15/P15,0))</f>
        <v>0</v>
      </c>
      <c r="V15" s="106">
        <f>IF(OR(M15="",Q15="Mut+ext"),0,IF(VLOOKUP(M15,Paramétrage!$C$6:$E$29,2,0)=0,0,IF(P15="","saisir capacité",N15*U15*VLOOKUP(M15,Paramétrage!$C$6:$E$29,2,0))))</f>
        <v>0</v>
      </c>
      <c r="W15" s="45"/>
      <c r="X15" s="103">
        <f t="shared" si="2"/>
        <v>0</v>
      </c>
      <c r="Y15" s="105">
        <f>IF(OR(M15="",Q15="Mut+ext"),0,IF(ISERROR(W15+V15*VLOOKUP(M15,Paramétrage!$C$6:$E$29,3,0))=TRUE,X15,W15+V15*VLOOKUP(M15,Paramétrage!$C$6:$E$29,3,0)))</f>
        <v>0</v>
      </c>
      <c r="Z15" s="550"/>
      <c r="AA15" s="516"/>
      <c r="AB15" s="551"/>
      <c r="AC15" s="62"/>
      <c r="AD15" s="46"/>
      <c r="AE15" s="73">
        <f t="shared" si="3"/>
        <v>21</v>
      </c>
      <c r="AF15" s="18">
        <f t="shared" si="4"/>
        <v>315</v>
      </c>
    </row>
    <row r="16" spans="1:34">
      <c r="A16" s="561"/>
      <c r="B16" s="525"/>
      <c r="C16" s="509"/>
      <c r="D16" s="510"/>
      <c r="E16" s="492"/>
      <c r="F16" s="492"/>
      <c r="G16" s="160"/>
      <c r="H16" s="65"/>
      <c r="I16" s="164"/>
      <c r="J16" s="61"/>
      <c r="K16" s="60"/>
      <c r="L16" s="42"/>
      <c r="M16" s="43"/>
      <c r="N16" s="54"/>
      <c r="O16" s="52"/>
      <c r="P16" s="59"/>
      <c r="Q16" s="44"/>
      <c r="R16" s="515"/>
      <c r="S16" s="516"/>
      <c r="T16" s="51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c r="AA16" s="516"/>
      <c r="AB16" s="551"/>
      <c r="AC16" s="163"/>
      <c r="AD16" s="46"/>
      <c r="AE16" s="73">
        <f t="shared" si="3"/>
        <v>0</v>
      </c>
      <c r="AF16" s="18">
        <f t="shared" si="4"/>
        <v>0</v>
      </c>
    </row>
    <row r="17" spans="1:32">
      <c r="A17" s="561"/>
      <c r="B17" s="525"/>
      <c r="C17" s="509"/>
      <c r="D17" s="510"/>
      <c r="E17" s="492"/>
      <c r="F17" s="492"/>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c r="A18" s="561"/>
      <c r="B18" s="525"/>
      <c r="C18" s="509"/>
      <c r="D18" s="510"/>
      <c r="E18" s="492"/>
      <c r="F18" s="492"/>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c r="A19" s="561"/>
      <c r="B19" s="525"/>
      <c r="C19" s="509"/>
      <c r="D19" s="510"/>
      <c r="E19" s="492"/>
      <c r="F19" s="492"/>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c r="A20" s="561"/>
      <c r="B20" s="525"/>
      <c r="C20" s="509"/>
      <c r="D20" s="510"/>
      <c r="E20" s="492"/>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c r="A21" s="561"/>
      <c r="B21" s="525"/>
      <c r="C21" s="509"/>
      <c r="D21" s="510"/>
      <c r="E21" s="492"/>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c r="A22" s="561"/>
      <c r="B22" s="525"/>
      <c r="C22" s="509"/>
      <c r="D22" s="510"/>
      <c r="E22" s="492"/>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11"/>
      <c r="D23" s="512"/>
      <c r="E23" s="493"/>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84</v>
      </c>
      <c r="O24" s="79"/>
      <c r="P24" s="79"/>
      <c r="Q24" s="82"/>
      <c r="R24" s="80"/>
      <c r="S24" s="80"/>
      <c r="T24" s="81"/>
      <c r="U24" s="127"/>
      <c r="V24" s="83">
        <f>SUM(V12:V23)</f>
        <v>42</v>
      </c>
      <c r="W24" s="84">
        <f>SUM(W12:W23)</f>
        <v>0</v>
      </c>
      <c r="X24" s="85">
        <f>SUM(X12:X23)</f>
        <v>42</v>
      </c>
      <c r="Y24" s="86">
        <f>SUM(Y12:Y23)</f>
        <v>42</v>
      </c>
      <c r="Z24" s="128"/>
      <c r="AA24" s="129"/>
      <c r="AB24" s="130"/>
      <c r="AC24" s="131"/>
      <c r="AD24" s="132"/>
      <c r="AE24" s="133">
        <f>SUM(AE12:AE23)</f>
        <v>84</v>
      </c>
      <c r="AF24" s="134">
        <f>SUM(AF12:AF23)</f>
        <v>1260</v>
      </c>
    </row>
    <row r="25" spans="1:32" ht="15.6" customHeight="1">
      <c r="A25" s="561"/>
      <c r="B25" s="525" t="s">
        <v>77</v>
      </c>
      <c r="C25" s="507" t="s">
        <v>269</v>
      </c>
      <c r="D25" s="508"/>
      <c r="E25" s="492">
        <v>10</v>
      </c>
      <c r="F25" s="492" t="s">
        <v>64</v>
      </c>
      <c r="G25" s="160" t="s">
        <v>79</v>
      </c>
      <c r="H25" s="49" t="s">
        <v>66</v>
      </c>
      <c r="I25" s="66" t="s">
        <v>270</v>
      </c>
      <c r="J25" s="61" t="s">
        <v>202</v>
      </c>
      <c r="K25" s="71" t="s">
        <v>64</v>
      </c>
      <c r="L25" s="433"/>
      <c r="M25" s="432" t="s">
        <v>71</v>
      </c>
      <c r="N25" s="434">
        <v>22</v>
      </c>
      <c r="O25" s="270">
        <v>15</v>
      </c>
      <c r="P25" s="435">
        <v>15</v>
      </c>
      <c r="Q25" s="417" t="s">
        <v>173</v>
      </c>
      <c r="R25" s="515"/>
      <c r="S25" s="516"/>
      <c r="T25" s="517"/>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22</v>
      </c>
      <c r="W25" s="45"/>
      <c r="X25" s="103">
        <f t="shared" ref="X25:X36" si="5">IF(OR(M25="",Q25="Mut+ext"),0,IF(ISERROR(V25+W25)=TRUE,V25,V25+W25))</f>
        <v>22</v>
      </c>
      <c r="Y25" s="105">
        <f>IF(OR(M25="",Q25="Mut+ext"),0,IF(ISERROR(W25+V25*VLOOKUP(M25,Paramétrage!$C$6:$E$29,3,0))=TRUE,X25,W25+V25*VLOOKUP(M25,Paramétrage!$C$6:$E$29,3,0)))</f>
        <v>22</v>
      </c>
      <c r="Z25" s="550"/>
      <c r="AA25" s="516"/>
      <c r="AB25" s="551"/>
      <c r="AC25" s="72"/>
      <c r="AD25" s="46"/>
      <c r="AE25" s="73">
        <f t="shared" ref="AE25:AE36" si="6">IF(G25="",0,IF(K25="",0,IF(SUMIF($G$25:$G$36,G25,$O$25:$O$36)=0,0,IF(OR(L25="",K25="obligatoire"),AF25/SUMIF($G$25:$G$36,G25,$O$25:$O$36),AF25/(SUMIF($G$25:$G$36,G25,$O$25:$O$36)/L25)))))</f>
        <v>22</v>
      </c>
      <c r="AF25" s="17">
        <f t="shared" ref="AF25:AF36" si="7">N25*O25</f>
        <v>330</v>
      </c>
    </row>
    <row r="26" spans="1:32">
      <c r="A26" s="561"/>
      <c r="B26" s="525"/>
      <c r="C26" s="509"/>
      <c r="D26" s="510"/>
      <c r="E26" s="492"/>
      <c r="F26" s="492"/>
      <c r="G26" s="160" t="s">
        <v>83</v>
      </c>
      <c r="H26" s="49" t="s">
        <v>66</v>
      </c>
      <c r="I26" s="66" t="s">
        <v>271</v>
      </c>
      <c r="J26" s="61" t="s">
        <v>202</v>
      </c>
      <c r="K26" s="71" t="s">
        <v>64</v>
      </c>
      <c r="L26" s="272"/>
      <c r="M26" s="273" t="s">
        <v>71</v>
      </c>
      <c r="N26" s="274">
        <v>15</v>
      </c>
      <c r="O26" s="276">
        <v>15</v>
      </c>
      <c r="P26" s="275">
        <v>15</v>
      </c>
      <c r="Q26" s="418" t="s">
        <v>173</v>
      </c>
      <c r="R26" s="515"/>
      <c r="S26" s="516"/>
      <c r="T26" s="517"/>
      <c r="U26" s="104">
        <f>IF(OR(P26="",M26=Paramétrage!$C$10,M26=Paramétrage!$C$13,M26=Paramétrage!$C$17,M26=Paramétrage!$C$20,M26=Paramétrage!$C$24,M26=Paramétrage!$C$27,AND(M26&lt;&gt;Paramétrage!$C$9,Q26="Mut+ext")),0,ROUNDUP(O26/P26,0))</f>
        <v>1</v>
      </c>
      <c r="V26" s="106">
        <f>IF(OR(M26="",Q26="Mut+ext"),0,IF(VLOOKUP(M26,Paramétrage!$C$6:$E$29,2,0)=0,0,IF(P26="","saisir capacité",N26*U26*VLOOKUP(M26,Paramétrage!$C$6:$E$29,2,0))))</f>
        <v>15</v>
      </c>
      <c r="W26" s="45"/>
      <c r="X26" s="103">
        <f t="shared" si="5"/>
        <v>15</v>
      </c>
      <c r="Y26" s="105">
        <f>IF(OR(M26="",Q26="Mut+ext"),0,IF(ISERROR(W26+V26*VLOOKUP(M26,Paramétrage!$C$6:$E$29,3,0))=TRUE,X26,W26+V26*VLOOKUP(M26,Paramétrage!$C$6:$E$29,3,0)))</f>
        <v>15</v>
      </c>
      <c r="Z26" s="550"/>
      <c r="AA26" s="516"/>
      <c r="AB26" s="551"/>
      <c r="AC26" s="163"/>
      <c r="AD26" s="46"/>
      <c r="AE26" s="73">
        <f t="shared" si="6"/>
        <v>15</v>
      </c>
      <c r="AF26" s="18">
        <f t="shared" si="7"/>
        <v>225</v>
      </c>
    </row>
    <row r="27" spans="1:32">
      <c r="A27" s="561"/>
      <c r="B27" s="525"/>
      <c r="C27" s="509"/>
      <c r="D27" s="510"/>
      <c r="E27" s="492"/>
      <c r="F27" s="492"/>
      <c r="G27" s="160" t="s">
        <v>203</v>
      </c>
      <c r="H27" s="49" t="s">
        <v>66</v>
      </c>
      <c r="I27" s="66" t="s">
        <v>272</v>
      </c>
      <c r="J27" s="61" t="s">
        <v>202</v>
      </c>
      <c r="K27" s="71" t="s">
        <v>64</v>
      </c>
      <c r="L27" s="272"/>
      <c r="M27" s="273" t="s">
        <v>71</v>
      </c>
      <c r="N27" s="274">
        <v>15</v>
      </c>
      <c r="O27" s="276">
        <v>15</v>
      </c>
      <c r="P27" s="275">
        <v>15</v>
      </c>
      <c r="Q27" s="418" t="s">
        <v>173</v>
      </c>
      <c r="R27" s="515"/>
      <c r="S27" s="516"/>
      <c r="T27" s="517"/>
      <c r="U27" s="104">
        <f>IF(OR(P27="",M27=Paramétrage!$C$10,M27=Paramétrage!$C$13,M27=Paramétrage!$C$17,M27=Paramétrage!$C$20,M27=Paramétrage!$C$24,M27=Paramétrage!$C$27,AND(M27&lt;&gt;Paramétrage!$C$9,Q27="Mut+ext")),0,ROUNDUP(O27/P27,0))</f>
        <v>1</v>
      </c>
      <c r="V27" s="106">
        <f>IF(OR(M27="",Q27="Mut+ext"),0,IF(VLOOKUP(M27,Paramétrage!$C$6:$E$29,2,0)=0,0,IF(P27="","saisir capacité",N27*U27*VLOOKUP(M27,Paramétrage!$C$6:$E$29,2,0))))</f>
        <v>15</v>
      </c>
      <c r="W27" s="45"/>
      <c r="X27" s="103">
        <f t="shared" si="5"/>
        <v>15</v>
      </c>
      <c r="Y27" s="105">
        <f>IF(OR(M27="",Q27="Mut+ext"),0,IF(ISERROR(W27+V27*VLOOKUP(M27,Paramétrage!$C$6:$E$29,3,0))=TRUE,X27,W27+V27*VLOOKUP(M27,Paramétrage!$C$6:$E$29,3,0)))</f>
        <v>15</v>
      </c>
      <c r="Z27" s="550"/>
      <c r="AA27" s="516"/>
      <c r="AB27" s="551"/>
      <c r="AC27" s="163"/>
      <c r="AD27" s="46"/>
      <c r="AE27" s="73">
        <f t="shared" si="6"/>
        <v>15</v>
      </c>
      <c r="AF27" s="18">
        <f t="shared" si="7"/>
        <v>225</v>
      </c>
    </row>
    <row r="28" spans="1:32">
      <c r="A28" s="561"/>
      <c r="B28" s="525"/>
      <c r="C28" s="509"/>
      <c r="D28" s="510"/>
      <c r="E28" s="492"/>
      <c r="F28" s="492"/>
      <c r="G28" s="218"/>
      <c r="H28" s="49"/>
      <c r="I28" s="219"/>
      <c r="J28" s="233"/>
      <c r="K28" s="235"/>
      <c r="L28" s="228"/>
      <c r="M28" s="221"/>
      <c r="N28" s="222"/>
      <c r="O28" s="230"/>
      <c r="P28" s="234"/>
      <c r="Q28" s="44"/>
      <c r="R28" s="515"/>
      <c r="S28" s="516"/>
      <c r="T28" s="517"/>
      <c r="U28" s="104">
        <f>IF(OR(P28="",M28=Paramétrage!$C$10,M28=Paramétrage!$C$13,M28=Paramétrage!$C$17,M28=Paramétrage!$C$20,M28=Paramétrage!$C$24,M28=Paramétrage!$C$27,AND(M28&lt;&gt;Paramétrage!$C$9,Q28="Mut+ext")),0,ROUNDUP(O28/P28,0))</f>
        <v>0</v>
      </c>
      <c r="V28" s="106">
        <f>IF(OR(M28="",Q28="Mut+ext"),0,IF(VLOOKUP(M28,Paramétrage!$C$6:$E$29,2,0)=0,0,IF(P28="","saisir capacité",N28*U28*VLOOKUP(M28,Paramétrage!$C$6:$E$29,2,0))))</f>
        <v>0</v>
      </c>
      <c r="W28" s="45"/>
      <c r="X28" s="103">
        <f t="shared" si="5"/>
        <v>0</v>
      </c>
      <c r="Y28" s="105">
        <f>IF(OR(M28="",Q28="Mut+ext"),0,IF(ISERROR(W28+V28*VLOOKUP(M28,Paramétrage!$C$6:$E$29,3,0))=TRUE,X28,W28+V28*VLOOKUP(M28,Paramétrage!$C$6:$E$29,3,0)))</f>
        <v>0</v>
      </c>
      <c r="Z28" s="550"/>
      <c r="AA28" s="516"/>
      <c r="AB28" s="551"/>
      <c r="AC28" s="62"/>
      <c r="AD28" s="46"/>
      <c r="AE28" s="73">
        <f t="shared" si="6"/>
        <v>0</v>
      </c>
      <c r="AF28" s="18">
        <f t="shared" si="7"/>
        <v>0</v>
      </c>
    </row>
    <row r="29" spans="1:32">
      <c r="A29" s="561"/>
      <c r="B29" s="525"/>
      <c r="C29" s="509"/>
      <c r="D29" s="510"/>
      <c r="E29" s="492"/>
      <c r="F29" s="492"/>
      <c r="G29" s="218"/>
      <c r="H29" s="49"/>
      <c r="I29" s="219"/>
      <c r="J29" s="233"/>
      <c r="K29" s="235"/>
      <c r="L29" s="228"/>
      <c r="M29" s="221"/>
      <c r="N29" s="222"/>
      <c r="O29" s="230"/>
      <c r="P29" s="234"/>
      <c r="Q29" s="44"/>
      <c r="R29" s="515"/>
      <c r="S29" s="516"/>
      <c r="T29" s="517"/>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5"/>
        <v>0</v>
      </c>
      <c r="Y29" s="105">
        <f>IF(OR(M29="",Q29="Mut+ext"),0,IF(ISERROR(W29+V29*VLOOKUP(M29,Paramétrage!$C$6:$E$29,3,0))=TRUE,X29,W29+V29*VLOOKUP(M29,Paramétrage!$C$6:$E$29,3,0)))</f>
        <v>0</v>
      </c>
      <c r="Z29" s="550"/>
      <c r="AA29" s="516"/>
      <c r="AB29" s="551"/>
      <c r="AC29" s="163"/>
      <c r="AD29" s="46"/>
      <c r="AE29" s="73">
        <f t="shared" si="6"/>
        <v>0</v>
      </c>
      <c r="AF29" s="18">
        <f t="shared" si="7"/>
        <v>0</v>
      </c>
    </row>
    <row r="30" spans="1:32">
      <c r="A30" s="561"/>
      <c r="B30" s="525"/>
      <c r="C30" s="509"/>
      <c r="D30" s="510"/>
      <c r="E30" s="492"/>
      <c r="F30" s="492"/>
      <c r="G30" s="218"/>
      <c r="H30" s="49"/>
      <c r="I30" s="219"/>
      <c r="J30" s="233"/>
      <c r="K30" s="235"/>
      <c r="L30" s="228"/>
      <c r="M30" s="221"/>
      <c r="N30" s="222"/>
      <c r="O30" s="230"/>
      <c r="P30" s="234"/>
      <c r="Q30" s="44"/>
      <c r="R30" s="515"/>
      <c r="S30" s="516"/>
      <c r="T30" s="517"/>
      <c r="U30" s="104">
        <f>IF(OR(P30="",M30=Paramétrage!$C$10,M30=Paramétrage!$C$13,M30=Paramétrage!$C$17,M30=Paramétrage!$C$20,M30=Paramétrage!$C$24,M30=Paramétrage!$C$27,AND(M30&lt;&gt;Paramétrage!$C$9,Q30="Mut+ext")),0,ROUNDUP(O30/P30,0))</f>
        <v>0</v>
      </c>
      <c r="V30" s="106">
        <f>IF(OR(M30="",Q30="Mut+ext"),0,IF(VLOOKUP(M30,Paramétrage!$C$6:$E$29,2,0)=0,0,IF(P30="","saisir capacité",N30*U30*VLOOKUP(M30,Paramétrage!$C$6:$E$29,2,0))))</f>
        <v>0</v>
      </c>
      <c r="W30" s="45"/>
      <c r="X30" s="103">
        <f t="shared" si="5"/>
        <v>0</v>
      </c>
      <c r="Y30" s="105">
        <f>IF(OR(M30="",Q30="Mut+ext"),0,IF(ISERROR(W30+V30*VLOOKUP(M30,Paramétrage!$C$6:$E$29,3,0))=TRUE,X30,W30+V30*VLOOKUP(M30,Paramétrage!$C$6:$E$29,3,0)))</f>
        <v>0</v>
      </c>
      <c r="Z30" s="550"/>
      <c r="AA30" s="516"/>
      <c r="AB30" s="551"/>
      <c r="AC30" s="163"/>
      <c r="AD30" s="46"/>
      <c r="AE30" s="73">
        <f t="shared" si="6"/>
        <v>0</v>
      </c>
      <c r="AF30" s="18">
        <f t="shared" si="7"/>
        <v>0</v>
      </c>
    </row>
    <row r="31" spans="1:32">
      <c r="A31" s="561"/>
      <c r="B31" s="525"/>
      <c r="C31" s="509"/>
      <c r="D31" s="510"/>
      <c r="E31" s="492"/>
      <c r="F31" s="492"/>
      <c r="G31" s="218"/>
      <c r="H31" s="49"/>
      <c r="I31" s="219"/>
      <c r="J31" s="233"/>
      <c r="K31" s="235"/>
      <c r="L31" s="228"/>
      <c r="M31" s="221"/>
      <c r="N31" s="222"/>
      <c r="O31" s="230"/>
      <c r="P31" s="234"/>
      <c r="Q31" s="44"/>
      <c r="R31" s="515"/>
      <c r="S31" s="516"/>
      <c r="T31" s="517"/>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0</v>
      </c>
      <c r="AF31" s="18">
        <f t="shared" si="7"/>
        <v>0</v>
      </c>
    </row>
    <row r="32" spans="1:32">
      <c r="A32" s="561"/>
      <c r="B32" s="525"/>
      <c r="C32" s="509"/>
      <c r="D32" s="510"/>
      <c r="E32" s="492"/>
      <c r="F32" s="492"/>
      <c r="G32" s="218"/>
      <c r="H32" s="49"/>
      <c r="I32" s="219"/>
      <c r="J32" s="233"/>
      <c r="K32" s="235"/>
      <c r="L32" s="228"/>
      <c r="M32" s="221"/>
      <c r="N32" s="222"/>
      <c r="O32" s="230"/>
      <c r="P32" s="234"/>
      <c r="Q32" s="44"/>
      <c r="R32" s="515"/>
      <c r="S32" s="516"/>
      <c r="T32" s="517"/>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0</v>
      </c>
      <c r="AF32" s="18">
        <f t="shared" si="7"/>
        <v>0</v>
      </c>
    </row>
    <row r="33" spans="1:32">
      <c r="A33" s="561"/>
      <c r="B33" s="525"/>
      <c r="C33" s="509"/>
      <c r="D33" s="510"/>
      <c r="E33" s="492"/>
      <c r="F33" s="492"/>
      <c r="G33" s="212"/>
      <c r="H33" s="49"/>
      <c r="I33" s="219"/>
      <c r="J33" s="233"/>
      <c r="K33" s="235"/>
      <c r="L33" s="228"/>
      <c r="M33" s="221"/>
      <c r="N33" s="222"/>
      <c r="O33" s="230"/>
      <c r="P33" s="234"/>
      <c r="Q33" s="44"/>
      <c r="R33" s="515"/>
      <c r="S33" s="516"/>
      <c r="T33" s="517"/>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0</v>
      </c>
      <c r="AF33" s="18">
        <f t="shared" si="7"/>
        <v>0</v>
      </c>
    </row>
    <row r="34" spans="1:32">
      <c r="A34" s="561"/>
      <c r="B34" s="525"/>
      <c r="C34" s="509"/>
      <c r="D34" s="510"/>
      <c r="E34" s="492"/>
      <c r="F34" s="492"/>
      <c r="G34" s="212"/>
      <c r="H34" s="49"/>
      <c r="I34" s="219"/>
      <c r="J34" s="233"/>
      <c r="K34" s="235"/>
      <c r="L34" s="228"/>
      <c r="M34" s="221"/>
      <c r="N34" s="222"/>
      <c r="O34" s="230"/>
      <c r="P34" s="234"/>
      <c r="Q34" s="44"/>
      <c r="R34" s="515"/>
      <c r="S34" s="516"/>
      <c r="T34" s="517"/>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0</v>
      </c>
      <c r="AF34" s="18">
        <f t="shared" si="7"/>
        <v>0</v>
      </c>
    </row>
    <row r="35" spans="1:32">
      <c r="A35" s="561"/>
      <c r="B35" s="525"/>
      <c r="C35" s="509"/>
      <c r="D35" s="510"/>
      <c r="E35" s="492"/>
      <c r="F35" s="492"/>
      <c r="G35" s="218"/>
      <c r="H35" s="49"/>
      <c r="I35" s="219"/>
      <c r="J35" s="233"/>
      <c r="K35" s="235"/>
      <c r="L35" s="228"/>
      <c r="M35" s="221"/>
      <c r="N35" s="222"/>
      <c r="O35" s="230"/>
      <c r="P35" s="234"/>
      <c r="Q35" s="44"/>
      <c r="R35" s="515"/>
      <c r="S35" s="516"/>
      <c r="T35" s="517"/>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11"/>
      <c r="D36" s="512"/>
      <c r="E36" s="493"/>
      <c r="F36" s="493"/>
      <c r="G36" s="218"/>
      <c r="H36" s="49"/>
      <c r="I36" s="219"/>
      <c r="J36" s="233"/>
      <c r="K36" s="235"/>
      <c r="L36" s="228"/>
      <c r="M36" s="221"/>
      <c r="N36" s="222"/>
      <c r="O36" s="230"/>
      <c r="P36" s="234"/>
      <c r="Q36" s="44"/>
      <c r="R36" s="515"/>
      <c r="S36" s="516"/>
      <c r="T36" s="517"/>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52</v>
      </c>
      <c r="O37" s="79"/>
      <c r="P37" s="79"/>
      <c r="Q37" s="82"/>
      <c r="R37" s="80"/>
      <c r="S37" s="80"/>
      <c r="T37" s="81"/>
      <c r="U37" s="127"/>
      <c r="V37" s="83">
        <f>SUM(V25:V36)</f>
        <v>52</v>
      </c>
      <c r="W37" s="84">
        <f>SUM(W25:W36)</f>
        <v>0</v>
      </c>
      <c r="X37" s="85">
        <f>SUM(X25:X36)</f>
        <v>52</v>
      </c>
      <c r="Y37" s="86">
        <f>SUM(Y25:Y36)</f>
        <v>52</v>
      </c>
      <c r="Z37" s="128"/>
      <c r="AA37" s="129"/>
      <c r="AB37" s="130"/>
      <c r="AC37" s="131"/>
      <c r="AD37" s="132"/>
      <c r="AE37" s="133">
        <f>SUM(AE25:AE36)</f>
        <v>52</v>
      </c>
      <c r="AF37" s="134">
        <f>SUM(AF25:AF36)</f>
        <v>780</v>
      </c>
    </row>
    <row r="38" spans="1:32" ht="15.6" customHeight="1">
      <c r="A38" s="561"/>
      <c r="B38" s="525" t="s">
        <v>94</v>
      </c>
      <c r="C38" s="507" t="s">
        <v>273</v>
      </c>
      <c r="D38" s="508"/>
      <c r="E38" s="492">
        <v>10</v>
      </c>
      <c r="F38" s="492" t="s">
        <v>64</v>
      </c>
      <c r="G38" s="160" t="s">
        <v>212</v>
      </c>
      <c r="H38" s="49" t="s">
        <v>66</v>
      </c>
      <c r="I38" s="66" t="s">
        <v>274</v>
      </c>
      <c r="J38" s="61" t="s">
        <v>202</v>
      </c>
      <c r="K38" s="71" t="s">
        <v>64</v>
      </c>
      <c r="L38" s="416"/>
      <c r="M38" s="43" t="s">
        <v>71</v>
      </c>
      <c r="N38" s="55">
        <v>20</v>
      </c>
      <c r="O38" s="52">
        <v>15</v>
      </c>
      <c r="P38" s="59">
        <v>15</v>
      </c>
      <c r="Q38" s="417" t="s">
        <v>173</v>
      </c>
      <c r="R38" s="515"/>
      <c r="S38" s="516"/>
      <c r="T38" s="517"/>
      <c r="U38" s="104">
        <f>IF(OR(P38="",M38=Paramétrage!$C$10,M38=Paramétrage!$C$13,M38=Paramétrage!$C$17,M38=Paramétrage!$C$20,M38=Paramétrage!$C$24,M38=Paramétrage!$C$27,AND(M38&lt;&gt;Paramétrage!$C$9,Q38="Mut+ext")),0,ROUNDUP(O38/P38,0))</f>
        <v>1</v>
      </c>
      <c r="V38" s="106">
        <f>IF(OR(M38="",Q38="Mut+ext"),0,IF(VLOOKUP(M38,Paramétrage!$C$6:$E$29,2,0)=0,0,IF(P38="","saisir capacité",N38*U38*VLOOKUP(M38,Paramétrage!$C$6:$E$29,2,0))))</f>
        <v>20</v>
      </c>
      <c r="W38" s="45"/>
      <c r="X38" s="103">
        <f t="shared" ref="X38:X49" si="8">IF(OR(M38="",Q38="Mut+ext"),0,IF(ISERROR(V38+W38)=TRUE,V38,V38+W38))</f>
        <v>20</v>
      </c>
      <c r="Y38" s="105">
        <f>IF(OR(M38="",Q38="Mut+ext"),0,IF(ISERROR(W38+V38*VLOOKUP(M38,Paramétrage!$C$6:$E$29,3,0))=TRUE,X38,W38+V38*VLOOKUP(M38,Paramétrage!$C$6:$E$29,3,0)))</f>
        <v>20</v>
      </c>
      <c r="Z38" s="550"/>
      <c r="AA38" s="516"/>
      <c r="AB38" s="551"/>
      <c r="AC38" s="72"/>
      <c r="AD38" s="46"/>
      <c r="AE38" s="73">
        <f>IF(G38="",0,IF(K38="",0,IF(SUMIF(G38:G49,G38,O38:O49)=0,0,IF(OR(L38="",K38="obligatoire"),AF38/SUMIF(G38:G49,G38,O38:O49),AF38/(SUMIF(G38:G49,G38,O38:O49)/L38)))))</f>
        <v>20</v>
      </c>
      <c r="AF38" s="17">
        <f>N38*O38</f>
        <v>300</v>
      </c>
    </row>
    <row r="39" spans="1:32">
      <c r="A39" s="561"/>
      <c r="B39" s="525"/>
      <c r="C39" s="509"/>
      <c r="D39" s="510"/>
      <c r="E39" s="492"/>
      <c r="F39" s="492"/>
      <c r="G39" s="160" t="s">
        <v>214</v>
      </c>
      <c r="H39" s="49" t="s">
        <v>66</v>
      </c>
      <c r="I39" s="66" t="s">
        <v>275</v>
      </c>
      <c r="J39" s="61" t="s">
        <v>202</v>
      </c>
      <c r="K39" s="71" t="s">
        <v>64</v>
      </c>
      <c r="L39" s="416"/>
      <c r="M39" s="43" t="s">
        <v>71</v>
      </c>
      <c r="N39" s="55">
        <v>22</v>
      </c>
      <c r="O39" s="52">
        <v>15</v>
      </c>
      <c r="P39" s="59">
        <v>15</v>
      </c>
      <c r="Q39" s="418" t="s">
        <v>173</v>
      </c>
      <c r="R39" s="515"/>
      <c r="S39" s="516"/>
      <c r="T39" s="517"/>
      <c r="U39" s="104">
        <f>IF(OR(P39="",M39=Paramétrage!$C$10,M39=Paramétrage!$C$13,M39=Paramétrage!$C$17,M39=Paramétrage!$C$20,M39=Paramétrage!$C$24,M39=Paramétrage!$C$27,AND(M39&lt;&gt;Paramétrage!$C$9,Q39="Mut+ext")),0,ROUNDUP(O39/P39,0))</f>
        <v>1</v>
      </c>
      <c r="V39" s="106">
        <f>IF(OR(M39="",Q39="Mut+ext"),0,IF(VLOOKUP(M39,Paramétrage!$C$6:$E$29,2,0)=0,0,IF(P39="","saisir capacité",N39*U39*VLOOKUP(M39,Paramétrage!$C$6:$E$29,2,0))))</f>
        <v>22</v>
      </c>
      <c r="W39" s="45"/>
      <c r="X39" s="103">
        <f t="shared" si="8"/>
        <v>22</v>
      </c>
      <c r="Y39" s="105">
        <f>IF(OR(M39="",Q39="Mut+ext"),0,IF(ISERROR(W39+V39*VLOOKUP(M39,Paramétrage!$C$6:$E$29,3,0))=TRUE,X39,W39+V39*VLOOKUP(M39,Paramétrage!$C$6:$E$29,3,0)))</f>
        <v>22</v>
      </c>
      <c r="Z39" s="550"/>
      <c r="AA39" s="516"/>
      <c r="AB39" s="551"/>
      <c r="AC39" s="163"/>
      <c r="AD39" s="46"/>
      <c r="AE39" s="73">
        <f>IF(G39="",0,IF(K39="",0,IF(SUMIF(G38:G49,G39,O38:O49)=0,0,IF(OR(L39="",K39="obligatoire"),AF39/SUMIF(G38:G49,G39,O38:O49),AF39/(SUMIF(G38:G49,G39,O38:O49)/L39)))))</f>
        <v>22</v>
      </c>
      <c r="AF39" s="17">
        <f t="shared" ref="AF39:AF49" si="9">N39*O39</f>
        <v>330</v>
      </c>
    </row>
    <row r="40" spans="1:32">
      <c r="A40" s="561"/>
      <c r="B40" s="525"/>
      <c r="C40" s="509"/>
      <c r="D40" s="510"/>
      <c r="E40" s="492"/>
      <c r="F40" s="492"/>
      <c r="G40" s="160" t="s">
        <v>216</v>
      </c>
      <c r="H40" s="49" t="s">
        <v>66</v>
      </c>
      <c r="I40" s="66" t="s">
        <v>276</v>
      </c>
      <c r="J40" s="61" t="s">
        <v>202</v>
      </c>
      <c r="K40" s="71" t="s">
        <v>64</v>
      </c>
      <c r="L40" s="416"/>
      <c r="M40" s="43" t="s">
        <v>71</v>
      </c>
      <c r="N40" s="55">
        <v>24</v>
      </c>
      <c r="O40" s="52">
        <v>15</v>
      </c>
      <c r="P40" s="59">
        <v>15</v>
      </c>
      <c r="Q40" s="418" t="s">
        <v>173</v>
      </c>
      <c r="R40" s="515"/>
      <c r="S40" s="516"/>
      <c r="T40" s="517"/>
      <c r="U40" s="104">
        <f>IF(OR(P40="",M40=Paramétrage!$C$10,M40=Paramétrage!$C$13,M40=Paramétrage!$C$17,M40=Paramétrage!$C$20,M40=Paramétrage!$C$24,M40=Paramétrage!$C$27,AND(M40&lt;&gt;Paramétrage!$C$9,Q40="Mut+ext")),0,ROUNDUP(O40/P40,0))</f>
        <v>1</v>
      </c>
      <c r="V40" s="106">
        <f>IF(OR(M40="",Q40="Mut+ext"),0,IF(VLOOKUP(M40,Paramétrage!$C$6:$E$29,2,0)=0,0,IF(P40="","saisir capacité",N40*U40*VLOOKUP(M40,Paramétrage!$C$6:$E$29,2,0))))</f>
        <v>24</v>
      </c>
      <c r="W40" s="45"/>
      <c r="X40" s="103">
        <f t="shared" si="8"/>
        <v>24</v>
      </c>
      <c r="Y40" s="105">
        <f>IF(OR(M40="",Q40="Mut+ext"),0,IF(ISERROR(W40+V40*VLOOKUP(M40,Paramétrage!$C$6:$E$29,3,0))=TRUE,X40,W40+V40*VLOOKUP(M40,Paramétrage!$C$6:$E$29,3,0)))</f>
        <v>24</v>
      </c>
      <c r="Z40" s="550"/>
      <c r="AA40" s="516"/>
      <c r="AB40" s="551"/>
      <c r="AC40" s="163"/>
      <c r="AD40" s="46"/>
      <c r="AE40" s="73">
        <f>IF(G40="",0,IF(K40="",0,IF(SUMIF(G38:G49,G40,O38:O49)=0,0,IF(OR(L40="",K40="obligatoire"),AF40/SUMIF(G38:G49,G40,O38:O49),AF40/(SUMIF(G38:G49,G40,O38:O49)/L40)))))</f>
        <v>24</v>
      </c>
      <c r="AF40" s="17">
        <f t="shared" si="9"/>
        <v>360</v>
      </c>
    </row>
    <row r="41" spans="1:32">
      <c r="A41" s="561"/>
      <c r="B41" s="525"/>
      <c r="C41" s="509"/>
      <c r="D41" s="510"/>
      <c r="E41" s="492"/>
      <c r="F41" s="492"/>
      <c r="G41" s="160" t="s">
        <v>218</v>
      </c>
      <c r="H41" s="49" t="s">
        <v>66</v>
      </c>
      <c r="I41" s="66" t="s">
        <v>101</v>
      </c>
      <c r="J41" s="61">
        <v>11</v>
      </c>
      <c r="K41" s="71" t="s">
        <v>64</v>
      </c>
      <c r="L41" s="416"/>
      <c r="M41" s="43" t="s">
        <v>71</v>
      </c>
      <c r="N41" s="55">
        <v>20</v>
      </c>
      <c r="O41" s="52">
        <v>15</v>
      </c>
      <c r="P41" s="59">
        <v>30</v>
      </c>
      <c r="Q41" s="418" t="s">
        <v>76</v>
      </c>
      <c r="R41" s="515"/>
      <c r="S41" s="516"/>
      <c r="T41" s="517"/>
      <c r="U41" s="104">
        <f>IF(OR(P41="",M41=Paramétrage!$C$10,M41=Paramétrage!$C$13,M41=Paramétrage!$C$17,M41=Paramétrage!$C$20,M41=Paramétrage!$C$24,M41=Paramétrage!$C$27,AND(M41&lt;&gt;Paramétrage!$C$9,Q41="Mut+ext")),0,ROUNDUP(O41/P41,0))</f>
        <v>0</v>
      </c>
      <c r="V41" s="106">
        <f>IF(OR(M41="",Q41="Mut+ext"),0,IF(VLOOKUP(M41,Paramétrage!$C$6:$E$29,2,0)=0,0,IF(P41="","saisir capacité",N41*U41*VLOOKUP(M41,Paramétrage!$C$6:$E$29,2,0))))</f>
        <v>0</v>
      </c>
      <c r="W41" s="45"/>
      <c r="X41" s="103">
        <f t="shared" si="8"/>
        <v>0</v>
      </c>
      <c r="Y41" s="105">
        <f>IF(OR(M41="",Q41="Mut+ext"),0,IF(ISERROR(W41+V41*VLOOKUP(M41,Paramétrage!$C$6:$E$29,3,0))=TRUE,X41,W41+V41*VLOOKUP(M41,Paramétrage!$C$6:$E$29,3,0)))</f>
        <v>0</v>
      </c>
      <c r="Z41" s="550"/>
      <c r="AA41" s="516"/>
      <c r="AB41" s="551"/>
      <c r="AC41" s="62"/>
      <c r="AD41" s="46"/>
      <c r="AE41" s="73">
        <f>IF(G41="",0,IF(K41="",0,IF(SUMIF(G38:G49,G41,O38:O49)=0,0,IF(OR(L41="",K41="obligatoire"),AF41/SUMIF(G38:G49,G41,O38:O49),AF41/(SUMIF(G38:G49,G41,O38:O49)/L41)))))</f>
        <v>20</v>
      </c>
      <c r="AF41" s="17">
        <f t="shared" si="9"/>
        <v>300</v>
      </c>
    </row>
    <row r="42" spans="1:32">
      <c r="A42" s="561"/>
      <c r="B42" s="525"/>
      <c r="C42" s="509"/>
      <c r="D42" s="510"/>
      <c r="E42" s="492"/>
      <c r="F42" s="492"/>
      <c r="G42" s="161" t="s">
        <v>277</v>
      </c>
      <c r="H42" s="49" t="s">
        <v>66</v>
      </c>
      <c r="I42" s="440" t="s">
        <v>262</v>
      </c>
      <c r="J42" s="61">
        <v>4</v>
      </c>
      <c r="K42" s="60" t="s">
        <v>64</v>
      </c>
      <c r="L42" s="416"/>
      <c r="M42" s="43" t="s">
        <v>71</v>
      </c>
      <c r="N42" s="54">
        <v>21</v>
      </c>
      <c r="O42" s="52">
        <v>15</v>
      </c>
      <c r="P42" s="59">
        <v>15</v>
      </c>
      <c r="Q42" s="418" t="s">
        <v>173</v>
      </c>
      <c r="R42" s="515"/>
      <c r="S42" s="516"/>
      <c r="T42" s="517"/>
      <c r="U42" s="104">
        <f>IF(OR(P42="",M42=Paramétrage!$C$10,M42=Paramétrage!$C$13,M42=Paramétrage!$C$17,M42=Paramétrage!$C$20,M42=Paramétrage!$C$24,M42=Paramétrage!$C$27,AND(M42&lt;&gt;Paramétrage!$C$9,Q42="Mut+ext")),0,ROUNDUP(O42/P42,0))</f>
        <v>1</v>
      </c>
      <c r="V42" s="106">
        <f>IF(OR(M42="",Q42="Mut+ext"),0,IF(VLOOKUP(M42,Paramétrage!$C$6:$E$29,2,0)=0,0,IF(P42="","saisir capacité",N42*U42*VLOOKUP(M42,Paramétrage!$C$6:$E$29,2,0))))</f>
        <v>21</v>
      </c>
      <c r="W42" s="45"/>
      <c r="X42" s="103">
        <f t="shared" si="8"/>
        <v>21</v>
      </c>
      <c r="Y42" s="105">
        <f>IF(OR(M42="",Q42="Mut+ext"),0,IF(ISERROR(W42+V42*VLOOKUP(M42,Paramétrage!$C$6:$E$29,3,0))=TRUE,X42,W42+V42*VLOOKUP(M42,Paramétrage!$C$6:$E$29,3,0)))</f>
        <v>21</v>
      </c>
      <c r="Z42" s="550"/>
      <c r="AA42" s="516"/>
      <c r="AB42" s="551"/>
      <c r="AC42" s="163"/>
      <c r="AD42" s="46"/>
      <c r="AE42" s="73">
        <f>IF(G42="",0,IF(K42="",0,IF(SUMIF(G34:G45,G42,O34:O45)=0,0,IF(OR(L42="",K42="obligatoire"),AF42/SUMIF(G34:G45,G42,O34:O45),AF42/(SUMIF(G34:G45,G42,O34:O45)/L42)))))</f>
        <v>21</v>
      </c>
      <c r="AF42" s="17">
        <f t="shared" si="9"/>
        <v>315</v>
      </c>
    </row>
    <row r="43" spans="1:32">
      <c r="A43" s="561"/>
      <c r="B43" s="525"/>
      <c r="C43" s="509"/>
      <c r="D43" s="510"/>
      <c r="E43" s="492"/>
      <c r="F43" s="492"/>
      <c r="G43" s="160"/>
      <c r="H43" s="65"/>
      <c r="I43" s="164"/>
      <c r="J43" s="61"/>
      <c r="K43" s="60"/>
      <c r="L43" s="42"/>
      <c r="M43" s="43"/>
      <c r="N43" s="54"/>
      <c r="O43" s="51"/>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9"/>
      <c r="D44" s="510"/>
      <c r="E44" s="492"/>
      <c r="F44" s="492"/>
      <c r="G44" s="160"/>
      <c r="H44" s="49"/>
      <c r="I44" s="66"/>
      <c r="J44" s="61"/>
      <c r="K44" s="71"/>
      <c r="L44" s="42"/>
      <c r="M44" s="43"/>
      <c r="N44" s="55"/>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9"/>
      <c r="D45" s="510"/>
      <c r="E45" s="492"/>
      <c r="F45" s="492"/>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9"/>
      <c r="D46" s="510"/>
      <c r="E46" s="492"/>
      <c r="F46" s="492"/>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9"/>
      <c r="D47" s="510"/>
      <c r="E47" s="492"/>
      <c r="F47" s="492"/>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9"/>
      <c r="D48" s="510"/>
      <c r="E48" s="492"/>
      <c r="F48" s="492"/>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11"/>
      <c r="D49" s="512"/>
      <c r="E49" s="493"/>
      <c r="F49" s="493"/>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ht="16.149999999999999" thickBot="1">
      <c r="A50" s="561"/>
      <c r="B50" s="525"/>
      <c r="C50" s="171"/>
      <c r="D50" s="172"/>
      <c r="E50" s="75"/>
      <c r="F50" s="75"/>
      <c r="G50" s="75"/>
      <c r="H50" s="167"/>
      <c r="I50" s="165"/>
      <c r="J50" s="126"/>
      <c r="K50" s="76"/>
      <c r="L50" s="77"/>
      <c r="M50" s="84"/>
      <c r="N50" s="78">
        <f>AE50</f>
        <v>107</v>
      </c>
      <c r="O50" s="79"/>
      <c r="P50" s="79"/>
      <c r="Q50" s="82"/>
      <c r="R50" s="80"/>
      <c r="S50" s="80"/>
      <c r="T50" s="81"/>
      <c r="U50" s="127"/>
      <c r="V50" s="83">
        <f>SUM(V38:V49)</f>
        <v>87</v>
      </c>
      <c r="W50" s="84">
        <f>SUM(W38:W49)</f>
        <v>0</v>
      </c>
      <c r="X50" s="85">
        <f>SUM(X38:X49)</f>
        <v>87</v>
      </c>
      <c r="Y50" s="86">
        <f>SUM(Y38:Y49)</f>
        <v>87</v>
      </c>
      <c r="Z50" s="128"/>
      <c r="AA50" s="129"/>
      <c r="AB50" s="130"/>
      <c r="AC50" s="131"/>
      <c r="AD50" s="132"/>
      <c r="AE50" s="133">
        <f>SUM(AE38:AE49)</f>
        <v>107</v>
      </c>
      <c r="AF50" s="134">
        <f>SUM(AF38:AF49)</f>
        <v>1605</v>
      </c>
    </row>
    <row r="51" spans="1:32" ht="15.6" hidden="1" customHeight="1">
      <c r="A51" s="561"/>
      <c r="B51" s="525" t="s">
        <v>102</v>
      </c>
      <c r="C51" s="507"/>
      <c r="D51" s="508"/>
      <c r="E51" s="492"/>
      <c r="F51" s="492" t="s">
        <v>64</v>
      </c>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0"/>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1">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0"/>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1"/>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si="10"/>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si="11"/>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t="16.149999999999999" hidden="1" thickBot="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30</v>
      </c>
      <c r="F142" s="135"/>
      <c r="G142" s="110"/>
      <c r="H142" s="139"/>
      <c r="I142" s="139"/>
      <c r="J142" s="136"/>
      <c r="K142" s="109"/>
      <c r="L142" s="109"/>
      <c r="M142" s="111"/>
      <c r="N142" s="112">
        <f>N89+N76+N63+N50+N37+N24+N102+N115+N128+N141</f>
        <v>243</v>
      </c>
      <c r="O142" s="113"/>
      <c r="P142" s="109"/>
      <c r="Q142" s="137"/>
      <c r="R142" s="113"/>
      <c r="S142" s="113"/>
      <c r="T142" s="114"/>
      <c r="U142" s="136"/>
      <c r="V142" s="115">
        <f>V89+V76+V63+V50+V37+V24+V102+V115+V128+V141</f>
        <v>181</v>
      </c>
      <c r="W142" s="115">
        <f>W89+W76+W63+W50+W37+W24+W102+W115+W128+W141</f>
        <v>0</v>
      </c>
      <c r="X142" s="115">
        <f>X89+X76+X63+X50+X37+X24+X102+X115+X128+X141</f>
        <v>181</v>
      </c>
      <c r="Y142" s="115">
        <f>Y89+Y76+Y63+Y50+Y37+Y24+Y102+Y115+Y128+Y141</f>
        <v>181</v>
      </c>
      <c r="Z142" s="138"/>
      <c r="AA142" s="139"/>
      <c r="AB142" s="116"/>
      <c r="AC142" s="139"/>
      <c r="AD142" s="140"/>
      <c r="AE142" s="141">
        <f>SUM(AE12:AE89)/2</f>
        <v>243</v>
      </c>
      <c r="AF142" s="142">
        <f>SUM(AF12:AF76)</f>
        <v>7290</v>
      </c>
    </row>
    <row r="143" spans="1:32" ht="14.65" customHeight="1">
      <c r="A143" s="564" t="s">
        <v>122</v>
      </c>
      <c r="B143" s="525" t="s">
        <v>123</v>
      </c>
      <c r="C143" s="581" t="s">
        <v>220</v>
      </c>
      <c r="D143" s="582"/>
      <c r="E143" s="492">
        <v>30</v>
      </c>
      <c r="F143" s="492" t="s">
        <v>64</v>
      </c>
      <c r="G143" s="160" t="s">
        <v>126</v>
      </c>
      <c r="H143" s="49" t="s">
        <v>66</v>
      </c>
      <c r="I143" s="443" t="s">
        <v>221</v>
      </c>
      <c r="J143" s="61">
        <v>4</v>
      </c>
      <c r="K143" s="60" t="s">
        <v>81</v>
      </c>
      <c r="L143" s="416">
        <v>1</v>
      </c>
      <c r="M143" s="43" t="s">
        <v>128</v>
      </c>
      <c r="N143" s="54">
        <v>300</v>
      </c>
      <c r="O143" s="52">
        <v>15</v>
      </c>
      <c r="P143" s="59">
        <v>15</v>
      </c>
      <c r="Q143" s="417" t="s">
        <v>76</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150</v>
      </c>
      <c r="AF143" s="17">
        <f t="shared" ref="AF143:AF154" si="25">N143*O143</f>
        <v>4500</v>
      </c>
    </row>
    <row r="144" spans="1:32">
      <c r="A144" s="565"/>
      <c r="B144" s="525"/>
      <c r="C144" s="509"/>
      <c r="D144" s="510"/>
      <c r="E144" s="492"/>
      <c r="F144" s="492"/>
      <c r="G144" s="160" t="s">
        <v>126</v>
      </c>
      <c r="H144" s="49" t="s">
        <v>66</v>
      </c>
      <c r="I144" s="66" t="s">
        <v>133</v>
      </c>
      <c r="J144" s="61">
        <v>4</v>
      </c>
      <c r="K144" s="60" t="s">
        <v>81</v>
      </c>
      <c r="L144" s="416">
        <v>1</v>
      </c>
      <c r="M144" s="43" t="s">
        <v>128</v>
      </c>
      <c r="N144" s="54">
        <v>300</v>
      </c>
      <c r="O144" s="52">
        <v>15</v>
      </c>
      <c r="P144" s="59">
        <v>15</v>
      </c>
      <c r="Q144" s="418" t="s">
        <v>76</v>
      </c>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5"/>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150</v>
      </c>
      <c r="AF144" s="18">
        <f t="shared" si="25"/>
        <v>4500</v>
      </c>
    </row>
    <row r="145" spans="1:32">
      <c r="A145" s="565"/>
      <c r="B145" s="525"/>
      <c r="C145" s="509"/>
      <c r="D145" s="510"/>
      <c r="E145" s="492"/>
      <c r="F145" s="492"/>
      <c r="G145" s="160"/>
      <c r="H145" s="413"/>
      <c r="I145" s="66"/>
      <c r="J145" s="61"/>
      <c r="K145" s="60"/>
      <c r="L145" s="42"/>
      <c r="M145" s="43"/>
      <c r="N145" s="54"/>
      <c r="O145" s="51"/>
      <c r="P145" s="59"/>
      <c r="Q145" s="44"/>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5"/>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c r="A146" s="565"/>
      <c r="B146" s="525"/>
      <c r="C146" s="509"/>
      <c r="D146" s="510"/>
      <c r="E146" s="492"/>
      <c r="F146" s="492"/>
      <c r="G146" s="162"/>
      <c r="H146" s="41"/>
      <c r="I146" s="66"/>
      <c r="J146" s="61"/>
      <c r="K146" s="60"/>
      <c r="L146" s="42"/>
      <c r="M146" s="43"/>
      <c r="N146" s="54"/>
      <c r="O146" s="51"/>
      <c r="P146" s="59"/>
      <c r="Q146" s="44"/>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5"/>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c r="A147" s="565"/>
      <c r="B147" s="525"/>
      <c r="C147" s="509"/>
      <c r="D147" s="510"/>
      <c r="E147" s="492"/>
      <c r="F147" s="492"/>
      <c r="G147" s="160"/>
      <c r="H147" s="65"/>
      <c r="I147" s="66"/>
      <c r="J147" s="61"/>
      <c r="K147" s="60"/>
      <c r="L147" s="42"/>
      <c r="M147" s="43"/>
      <c r="N147" s="54"/>
      <c r="O147" s="51"/>
      <c r="P147" s="59"/>
      <c r="Q147" s="44"/>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c r="A148" s="565"/>
      <c r="B148" s="525"/>
      <c r="C148" s="509"/>
      <c r="D148" s="510"/>
      <c r="E148" s="492"/>
      <c r="F148" s="492"/>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c r="A149" s="565"/>
      <c r="B149" s="525"/>
      <c r="C149" s="509"/>
      <c r="D149" s="510"/>
      <c r="E149" s="492"/>
      <c r="F149" s="492"/>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c r="A150" s="565"/>
      <c r="B150" s="525"/>
      <c r="C150" s="509"/>
      <c r="D150" s="510"/>
      <c r="E150" s="492"/>
      <c r="F150" s="492"/>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c r="A151" s="565"/>
      <c r="B151" s="525"/>
      <c r="C151" s="509"/>
      <c r="D151" s="510"/>
      <c r="E151" s="492"/>
      <c r="F151" s="492"/>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c r="A152" s="565"/>
      <c r="B152" s="525"/>
      <c r="C152" s="509"/>
      <c r="D152" s="510"/>
      <c r="E152" s="492"/>
      <c r="F152" s="492"/>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c r="A153" s="565"/>
      <c r="B153" s="525"/>
      <c r="C153" s="509"/>
      <c r="D153" s="510"/>
      <c r="E153" s="492"/>
      <c r="F153" s="492"/>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11"/>
      <c r="D154" s="512"/>
      <c r="E154" s="493"/>
      <c r="F154" s="493"/>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ht="16.149999999999999" thickBot="1">
      <c r="A155" s="565"/>
      <c r="B155" s="525"/>
      <c r="C155" s="174"/>
      <c r="D155" s="88"/>
      <c r="E155" s="87"/>
      <c r="F155" s="88"/>
      <c r="G155" s="88"/>
      <c r="H155" s="168"/>
      <c r="I155" s="166"/>
      <c r="J155" s="90"/>
      <c r="K155" s="89"/>
      <c r="L155" s="91"/>
      <c r="M155" s="92"/>
      <c r="N155" s="93">
        <f>AE155</f>
        <v>300</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300</v>
      </c>
      <c r="AF155" s="156">
        <f>SUM(AF143:AF154)</f>
        <v>9000</v>
      </c>
    </row>
    <row r="156" spans="1:32" ht="15.6" hidden="1" customHeight="1">
      <c r="A156" s="565"/>
      <c r="B156" s="525" t="s">
        <v>132</v>
      </c>
      <c r="C156" s="507" t="s">
        <v>222</v>
      </c>
      <c r="D156" s="508"/>
      <c r="E156" s="492"/>
      <c r="F156" s="492" t="s">
        <v>64</v>
      </c>
      <c r="G156" s="161" t="s">
        <v>134</v>
      </c>
      <c r="H156" s="49"/>
      <c r="I156" s="66"/>
      <c r="J156" s="61"/>
      <c r="K156" s="60"/>
      <c r="L156" s="42"/>
      <c r="M156" s="43"/>
      <c r="N156" s="54"/>
      <c r="O156" s="51"/>
      <c r="P156" s="59"/>
      <c r="Q156" s="48"/>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0</v>
      </c>
      <c r="AF156" s="17">
        <f t="shared" ref="AF156:AF167" si="27">N156*O156</f>
        <v>0</v>
      </c>
    </row>
    <row r="157" spans="1:32" hidden="1">
      <c r="A157" s="565"/>
      <c r="B157" s="525"/>
      <c r="C157" s="509"/>
      <c r="D157" s="510"/>
      <c r="E157" s="492"/>
      <c r="F157" s="492"/>
      <c r="G157" s="160" t="s">
        <v>135</v>
      </c>
      <c r="H157" s="41"/>
      <c r="I157" s="66"/>
      <c r="J157" s="61"/>
      <c r="K157" s="60"/>
      <c r="L157" s="42"/>
      <c r="M157" s="43"/>
      <c r="N157" s="54"/>
      <c r="O157" s="51"/>
      <c r="P157" s="59"/>
      <c r="Q157" s="44"/>
      <c r="R157" s="515"/>
      <c r="S157" s="516"/>
      <c r="T157" s="517"/>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26"/>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0</v>
      </c>
      <c r="AF157" s="18">
        <f t="shared" si="27"/>
        <v>0</v>
      </c>
    </row>
    <row r="158" spans="1:32" hidden="1">
      <c r="A158" s="565"/>
      <c r="B158" s="525"/>
      <c r="C158" s="509"/>
      <c r="D158" s="510"/>
      <c r="E158" s="492"/>
      <c r="F158" s="492"/>
      <c r="G158" s="160" t="s">
        <v>138</v>
      </c>
      <c r="H158" s="41"/>
      <c r="I158" s="66"/>
      <c r="J158" s="61"/>
      <c r="K158" s="60"/>
      <c r="L158" s="42"/>
      <c r="M158" s="43"/>
      <c r="N158" s="54"/>
      <c r="O158" s="51"/>
      <c r="P158" s="59"/>
      <c r="Q158" s="44"/>
      <c r="R158" s="515"/>
      <c r="S158" s="516"/>
      <c r="T158" s="517"/>
      <c r="U158" s="107">
        <f>IF(OR(P158="",M158=Paramétrage!$C$10,M158=Paramétrage!$C$13,M158=Paramétrage!$C$17,M158=Paramétrage!$C$20,M158=Paramétrage!$C$24,M158=Paramétrage!$C$27,AND(M158&lt;&gt;Paramétrage!$C$9,Q158="Mut+ext")),0,ROUNDUP(O158/P158,0))</f>
        <v>0</v>
      </c>
      <c r="V158" s="101">
        <f>IF(OR(M158="",Q158="Mut+ext"),0,IF(VLOOKUP(M158,Paramétrage!$C$6:$E$29,2,0)=0,0,IF(P158="","saisir capacité",N158*U158*VLOOKUP(M158,Paramétrage!$C$6:$E$29,2,0))))</f>
        <v>0</v>
      </c>
      <c r="W158" s="45"/>
      <c r="X158" s="102">
        <f t="shared" si="26"/>
        <v>0</v>
      </c>
      <c r="Y158" s="108">
        <f>IF(OR(M158="",Q158="Mut+ext"),0,IF(ISERROR(W158+V158*VLOOKUP(M158,Paramétrage!$C$6:$E$29,3,0))=TRUE,X158,W158+V158*VLOOKUP(M158,Paramétrage!$C$6:$E$29,3,0)))</f>
        <v>0</v>
      </c>
      <c r="Z158" s="550"/>
      <c r="AA158" s="516"/>
      <c r="AB158" s="551"/>
      <c r="AC158" s="163"/>
      <c r="AD158" s="46"/>
      <c r="AE158" s="73">
        <f>IF(G158="",0,IF(K158="",0,IF(SUMIF(G152:G163,G158,O152:O163)=0,0,IF(OR(L158="",K158="obligatoire"),AF158/SUMIF(G152:G163,G158,O152:O163),AF158/(SUMIF(G152:G163,G158,O152:O163)/L158)))))</f>
        <v>0</v>
      </c>
      <c r="AF158" s="18">
        <f t="shared" si="27"/>
        <v>0</v>
      </c>
    </row>
    <row r="159" spans="1:32" hidden="1">
      <c r="A159" s="565"/>
      <c r="B159" s="525"/>
      <c r="C159" s="509"/>
      <c r="D159" s="510"/>
      <c r="E159" s="492"/>
      <c r="F159" s="492"/>
      <c r="G159" s="162" t="s">
        <v>140</v>
      </c>
      <c r="H159" s="41"/>
      <c r="I159" s="66"/>
      <c r="J159" s="61"/>
      <c r="K159" s="60"/>
      <c r="L159" s="42"/>
      <c r="M159" s="43"/>
      <c r="N159" s="54"/>
      <c r="O159" s="51"/>
      <c r="P159" s="59"/>
      <c r="Q159" s="44"/>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0</v>
      </c>
      <c r="AF159" s="18">
        <f t="shared" si="27"/>
        <v>0</v>
      </c>
    </row>
    <row r="160" spans="1:32" hidden="1">
      <c r="A160" s="565"/>
      <c r="B160" s="525"/>
      <c r="C160" s="509"/>
      <c r="D160" s="510"/>
      <c r="E160" s="492"/>
      <c r="F160" s="492"/>
      <c r="G160" s="160"/>
      <c r="H160" s="41"/>
      <c r="I160" s="66"/>
      <c r="J160" s="61"/>
      <c r="K160" s="60"/>
      <c r="L160" s="42"/>
      <c r="M160" s="43"/>
      <c r="N160" s="54"/>
      <c r="O160" s="51"/>
      <c r="P160" s="59"/>
      <c r="Q160" s="44"/>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0</v>
      </c>
      <c r="AF160" s="18">
        <f t="shared" si="27"/>
        <v>0</v>
      </c>
    </row>
    <row r="161" spans="1:32" hidden="1">
      <c r="A161" s="565"/>
      <c r="B161" s="525"/>
      <c r="C161" s="509"/>
      <c r="D161" s="510"/>
      <c r="E161" s="492"/>
      <c r="F161" s="492"/>
      <c r="G161" s="160"/>
      <c r="H161" s="41"/>
      <c r="I161" s="66"/>
      <c r="J161" s="61"/>
      <c r="K161" s="60"/>
      <c r="L161" s="42"/>
      <c r="M161" s="43"/>
      <c r="N161" s="54"/>
      <c r="O161" s="51"/>
      <c r="P161" s="59"/>
      <c r="Q161" s="44"/>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0</v>
      </c>
      <c r="AF161" s="18">
        <f t="shared" si="27"/>
        <v>0</v>
      </c>
    </row>
    <row r="162" spans="1:32" hidden="1">
      <c r="A162" s="565"/>
      <c r="B162" s="525"/>
      <c r="C162" s="509"/>
      <c r="D162" s="510"/>
      <c r="E162" s="492"/>
      <c r="F162" s="492"/>
      <c r="G162" s="160"/>
      <c r="H162" s="41"/>
      <c r="I162" s="66"/>
      <c r="J162" s="61"/>
      <c r="K162" s="60"/>
      <c r="L162" s="42"/>
      <c r="M162" s="43"/>
      <c r="N162" s="54"/>
      <c r="O162" s="51"/>
      <c r="P162" s="59"/>
      <c r="Q162" s="44"/>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0</v>
      </c>
      <c r="AF162" s="18">
        <f t="shared" si="27"/>
        <v>0</v>
      </c>
    </row>
    <row r="163" spans="1:32" hidden="1">
      <c r="A163" s="565"/>
      <c r="B163" s="525"/>
      <c r="C163" s="509"/>
      <c r="D163" s="510"/>
      <c r="E163" s="492"/>
      <c r="F163" s="492"/>
      <c r="G163" s="162"/>
      <c r="H163" s="41"/>
      <c r="I163" s="66"/>
      <c r="J163" s="61"/>
      <c r="K163" s="60"/>
      <c r="L163" s="42"/>
      <c r="M163" s="43"/>
      <c r="N163" s="54"/>
      <c r="O163" s="51"/>
      <c r="P163" s="59"/>
      <c r="Q163" s="44"/>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0</v>
      </c>
      <c r="AF163" s="18">
        <f t="shared" si="27"/>
        <v>0</v>
      </c>
    </row>
    <row r="164" spans="1:32" hidden="1">
      <c r="A164" s="565"/>
      <c r="B164" s="525"/>
      <c r="C164" s="509"/>
      <c r="D164" s="510"/>
      <c r="E164" s="492"/>
      <c r="F164" s="492"/>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hidden="1">
      <c r="A165" s="565"/>
      <c r="B165" s="525"/>
      <c r="C165" s="509"/>
      <c r="D165" s="510"/>
      <c r="E165" s="492"/>
      <c r="F165" s="492"/>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hidden="1">
      <c r="A166" s="565"/>
      <c r="B166" s="525"/>
      <c r="C166" s="509"/>
      <c r="D166" s="510"/>
      <c r="E166" s="492"/>
      <c r="F166" s="492"/>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hidden="1">
      <c r="A167" s="565"/>
      <c r="B167" s="525"/>
      <c r="C167" s="511"/>
      <c r="D167" s="512"/>
      <c r="E167" s="493"/>
      <c r="F167" s="493"/>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hidden="1">
      <c r="A168" s="565"/>
      <c r="B168" s="525"/>
      <c r="C168" s="174"/>
      <c r="D168" s="88"/>
      <c r="E168" s="87"/>
      <c r="F168" s="88"/>
      <c r="G168" s="88"/>
      <c r="H168" s="168"/>
      <c r="I168" s="166"/>
      <c r="J168" s="157"/>
      <c r="K168" s="89"/>
      <c r="L168" s="91"/>
      <c r="M168" s="92"/>
      <c r="N168" s="93">
        <f>AE168</f>
        <v>0</v>
      </c>
      <c r="O168" s="94"/>
      <c r="P168" s="94"/>
      <c r="Q168" s="97"/>
      <c r="R168" s="95"/>
      <c r="S168" s="95"/>
      <c r="T168" s="96"/>
      <c r="U168" s="149"/>
      <c r="V168" s="98">
        <f>SUM(V156:V167)</f>
        <v>0</v>
      </c>
      <c r="W168" s="92">
        <f>SUM(W156:W167)</f>
        <v>0</v>
      </c>
      <c r="X168" s="99">
        <f>SUM(X156:X167)</f>
        <v>0</v>
      </c>
      <c r="Y168" s="100">
        <f>SUM(Y156:Y167)</f>
        <v>0</v>
      </c>
      <c r="Z168" s="150"/>
      <c r="AA168" s="151"/>
      <c r="AB168" s="152"/>
      <c r="AC168" s="153"/>
      <c r="AD168" s="154"/>
      <c r="AE168" s="155">
        <f>SUM(AE156:AE167)</f>
        <v>0</v>
      </c>
      <c r="AF168" s="156">
        <f>SUM(AF156:AF167)</f>
        <v>0</v>
      </c>
    </row>
    <row r="169" spans="1:32" ht="15.6" hidden="1" customHeight="1">
      <c r="A169" s="565"/>
      <c r="B169" s="525" t="s">
        <v>146</v>
      </c>
      <c r="C169" s="507" t="s">
        <v>223</v>
      </c>
      <c r="D169" s="508"/>
      <c r="E169" s="492"/>
      <c r="F169" s="492" t="s">
        <v>64</v>
      </c>
      <c r="G169" s="161" t="s">
        <v>148</v>
      </c>
      <c r="H169" s="49"/>
      <c r="I169" s="66"/>
      <c r="J169" s="61"/>
      <c r="K169" s="60"/>
      <c r="L169" s="42"/>
      <c r="M169" s="43"/>
      <c r="N169" s="54"/>
      <c r="O169" s="51"/>
      <c r="P169" s="59"/>
      <c r="Q169" s="48"/>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0</v>
      </c>
      <c r="AF169" s="17">
        <f t="shared" ref="AF169:AF180" si="29">N169*O169</f>
        <v>0</v>
      </c>
    </row>
    <row r="170" spans="1:32" hidden="1">
      <c r="A170" s="565"/>
      <c r="B170" s="525"/>
      <c r="C170" s="509"/>
      <c r="D170" s="510"/>
      <c r="E170" s="492"/>
      <c r="F170" s="492"/>
      <c r="G170" s="160" t="s">
        <v>151</v>
      </c>
      <c r="H170" s="41"/>
      <c r="I170" s="66"/>
      <c r="J170" s="61"/>
      <c r="K170" s="60"/>
      <c r="L170" s="42"/>
      <c r="M170" s="43"/>
      <c r="N170" s="54"/>
      <c r="O170" s="51"/>
      <c r="P170" s="59"/>
      <c r="Q170" s="44"/>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0</v>
      </c>
      <c r="AF170" s="18">
        <f t="shared" si="29"/>
        <v>0</v>
      </c>
    </row>
    <row r="171" spans="1:32" hidden="1">
      <c r="A171" s="565"/>
      <c r="B171" s="525"/>
      <c r="C171" s="509"/>
      <c r="D171" s="510"/>
      <c r="E171" s="492"/>
      <c r="F171" s="492"/>
      <c r="G171" s="160" t="s">
        <v>224</v>
      </c>
      <c r="H171" s="41"/>
      <c r="I171" s="66"/>
      <c r="J171" s="61"/>
      <c r="K171" s="60"/>
      <c r="L171" s="42"/>
      <c r="M171" s="43"/>
      <c r="N171" s="54"/>
      <c r="O171" s="51"/>
      <c r="P171" s="59"/>
      <c r="Q171" s="44"/>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0</v>
      </c>
      <c r="AF171" s="18">
        <f t="shared" si="29"/>
        <v>0</v>
      </c>
    </row>
    <row r="172" spans="1:32" hidden="1">
      <c r="A172" s="565"/>
      <c r="B172" s="525"/>
      <c r="C172" s="509"/>
      <c r="D172" s="510"/>
      <c r="E172" s="492"/>
      <c r="F172" s="492"/>
      <c r="G172" s="162" t="s">
        <v>225</v>
      </c>
      <c r="H172" s="41"/>
      <c r="I172" s="66"/>
      <c r="J172" s="61"/>
      <c r="K172" s="60"/>
      <c r="L172" s="42"/>
      <c r="M172" s="43"/>
      <c r="N172" s="54"/>
      <c r="O172" s="51"/>
      <c r="P172" s="59"/>
      <c r="Q172" s="44"/>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0</v>
      </c>
      <c r="AF172" s="18">
        <f t="shared" si="29"/>
        <v>0</v>
      </c>
    </row>
    <row r="173" spans="1:32" hidden="1">
      <c r="A173" s="565"/>
      <c r="B173" s="525"/>
      <c r="C173" s="509"/>
      <c r="D173" s="510"/>
      <c r="E173" s="492"/>
      <c r="F173" s="492"/>
      <c r="G173" s="160"/>
      <c r="H173" s="65"/>
      <c r="I173" s="66"/>
      <c r="J173" s="61"/>
      <c r="K173" s="60"/>
      <c r="L173" s="42"/>
      <c r="M173" s="43"/>
      <c r="N173" s="54"/>
      <c r="O173" s="51"/>
      <c r="P173" s="59"/>
      <c r="Q173" s="44"/>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0</v>
      </c>
      <c r="AF173" s="18">
        <f t="shared" si="29"/>
        <v>0</v>
      </c>
    </row>
    <row r="174" spans="1:32" hidden="1">
      <c r="A174" s="565"/>
      <c r="B174" s="525"/>
      <c r="C174" s="509"/>
      <c r="D174" s="510"/>
      <c r="E174" s="492"/>
      <c r="F174" s="492"/>
      <c r="G174" s="160"/>
      <c r="H174" s="65"/>
      <c r="I174" s="66"/>
      <c r="J174" s="61"/>
      <c r="K174" s="60"/>
      <c r="L174" s="42"/>
      <c r="M174" s="43"/>
      <c r="N174" s="54"/>
      <c r="O174" s="51"/>
      <c r="P174" s="59"/>
      <c r="Q174" s="44"/>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0</v>
      </c>
      <c r="AF174" s="18">
        <f t="shared" si="29"/>
        <v>0</v>
      </c>
    </row>
    <row r="175" spans="1:32" hidden="1">
      <c r="A175" s="565"/>
      <c r="B175" s="525"/>
      <c r="C175" s="509"/>
      <c r="D175" s="510"/>
      <c r="E175" s="492"/>
      <c r="F175" s="492"/>
      <c r="G175" s="160"/>
      <c r="H175" s="65"/>
      <c r="I175" s="66"/>
      <c r="J175" s="61"/>
      <c r="K175" s="60"/>
      <c r="L175" s="42"/>
      <c r="M175" s="43"/>
      <c r="N175" s="54"/>
      <c r="O175" s="51"/>
      <c r="P175" s="59"/>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hidden="1">
      <c r="A176" s="565"/>
      <c r="B176" s="525"/>
      <c r="C176" s="509"/>
      <c r="D176" s="510"/>
      <c r="E176" s="492"/>
      <c r="F176" s="492"/>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hidden="1">
      <c r="A177" s="565"/>
      <c r="B177" s="525"/>
      <c r="C177" s="509"/>
      <c r="D177" s="510"/>
      <c r="E177" s="492"/>
      <c r="F177" s="492"/>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hidden="1">
      <c r="A178" s="565"/>
      <c r="B178" s="525"/>
      <c r="C178" s="509"/>
      <c r="D178" s="510"/>
      <c r="E178" s="492"/>
      <c r="F178" s="492"/>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hidden="1">
      <c r="A179" s="565"/>
      <c r="B179" s="525"/>
      <c r="C179" s="509"/>
      <c r="D179" s="510"/>
      <c r="E179" s="492"/>
      <c r="F179" s="492"/>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hidden="1">
      <c r="A180" s="565"/>
      <c r="B180" s="525"/>
      <c r="C180" s="511"/>
      <c r="D180" s="512"/>
      <c r="E180" s="493"/>
      <c r="F180" s="493"/>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t="16.149999999999999" hidden="1" thickBot="1">
      <c r="A181" s="565"/>
      <c r="B181" s="525"/>
      <c r="C181" s="174"/>
      <c r="D181" s="88"/>
      <c r="E181" s="87"/>
      <c r="F181" s="88"/>
      <c r="G181" s="88"/>
      <c r="H181" s="168"/>
      <c r="I181" s="166"/>
      <c r="J181" s="157"/>
      <c r="K181" s="89"/>
      <c r="L181" s="91"/>
      <c r="M181" s="92"/>
      <c r="N181" s="93">
        <f>AE181</f>
        <v>0</v>
      </c>
      <c r="O181" s="94"/>
      <c r="P181" s="94"/>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0</v>
      </c>
      <c r="AF181" s="156">
        <f>SUM(AF169:AF180)</f>
        <v>0</v>
      </c>
    </row>
    <row r="182" spans="1:32" ht="15.6" hidden="1" customHeight="1">
      <c r="A182" s="565"/>
      <c r="B182" s="525" t="s">
        <v>153</v>
      </c>
      <c r="C182" s="507" t="s">
        <v>226</v>
      </c>
      <c r="D182" s="508"/>
      <c r="E182" s="492"/>
      <c r="F182" s="492" t="s">
        <v>64</v>
      </c>
      <c r="G182" s="161" t="s">
        <v>227</v>
      </c>
      <c r="H182" s="49"/>
      <c r="I182" s="66"/>
      <c r="J182" s="61"/>
      <c r="K182" s="60"/>
      <c r="L182" s="42"/>
      <c r="M182" s="43"/>
      <c r="N182" s="54"/>
      <c r="O182" s="51"/>
      <c r="P182" s="59"/>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09"/>
      <c r="D183" s="510"/>
      <c r="E183" s="492"/>
      <c r="F183" s="492"/>
      <c r="G183" s="160" t="s">
        <v>228</v>
      </c>
      <c r="H183" s="41"/>
      <c r="I183" s="66"/>
      <c r="J183" s="61"/>
      <c r="K183" s="60"/>
      <c r="L183" s="42"/>
      <c r="M183" s="43"/>
      <c r="N183" s="54"/>
      <c r="O183" s="51"/>
      <c r="P183" s="59"/>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09"/>
      <c r="D184" s="510"/>
      <c r="E184" s="492"/>
      <c r="F184" s="492"/>
      <c r="G184" s="160" t="s">
        <v>229</v>
      </c>
      <c r="H184" s="41"/>
      <c r="I184" s="66"/>
      <c r="J184" s="61"/>
      <c r="K184" s="60"/>
      <c r="L184" s="42"/>
      <c r="M184" s="43"/>
      <c r="N184" s="54"/>
      <c r="O184" s="51"/>
      <c r="P184" s="59"/>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09"/>
      <c r="D185" s="510"/>
      <c r="E185" s="492"/>
      <c r="F185" s="492"/>
      <c r="G185" s="162" t="s">
        <v>230</v>
      </c>
      <c r="H185" s="41"/>
      <c r="I185" s="66"/>
      <c r="J185" s="61"/>
      <c r="K185" s="60"/>
      <c r="L185" s="42"/>
      <c r="M185" s="43"/>
      <c r="N185" s="54"/>
      <c r="O185" s="51"/>
      <c r="P185" s="59"/>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09"/>
      <c r="D186" s="510"/>
      <c r="E186" s="492"/>
      <c r="F186" s="492"/>
      <c r="G186" s="160"/>
      <c r="H186" s="65"/>
      <c r="I186" s="66"/>
      <c r="J186" s="61"/>
      <c r="K186" s="60"/>
      <c r="L186" s="42"/>
      <c r="M186" s="43"/>
      <c r="N186" s="54"/>
      <c r="O186" s="51"/>
      <c r="P186" s="59"/>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09"/>
      <c r="D187" s="510"/>
      <c r="E187" s="492"/>
      <c r="F187" s="492"/>
      <c r="G187" s="160"/>
      <c r="H187" s="65"/>
      <c r="I187" s="66"/>
      <c r="J187" s="61"/>
      <c r="K187" s="60"/>
      <c r="L187" s="42"/>
      <c r="M187" s="43"/>
      <c r="N187" s="54"/>
      <c r="O187" s="51"/>
      <c r="P187" s="59"/>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09"/>
      <c r="D188" s="510"/>
      <c r="E188" s="492"/>
      <c r="F188" s="492"/>
      <c r="G188" s="160"/>
      <c r="H188" s="65"/>
      <c r="I188" s="66"/>
      <c r="J188" s="61"/>
      <c r="K188" s="60"/>
      <c r="L188" s="42"/>
      <c r="M188" s="43"/>
      <c r="N188" s="54"/>
      <c r="O188" s="51"/>
      <c r="P188" s="59"/>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09"/>
      <c r="D189" s="510"/>
      <c r="E189" s="492"/>
      <c r="F189" s="492"/>
      <c r="G189" s="160"/>
      <c r="H189" s="65"/>
      <c r="I189" s="66"/>
      <c r="J189" s="61"/>
      <c r="K189" s="60"/>
      <c r="L189" s="42"/>
      <c r="M189" s="43"/>
      <c r="N189" s="55"/>
      <c r="O189" s="51"/>
      <c r="P189" s="59"/>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09"/>
      <c r="D190" s="510"/>
      <c r="E190" s="492"/>
      <c r="F190" s="492"/>
      <c r="G190" s="160"/>
      <c r="H190" s="65"/>
      <c r="I190" s="66"/>
      <c r="J190" s="61"/>
      <c r="K190" s="60"/>
      <c r="L190" s="42"/>
      <c r="M190" s="43"/>
      <c r="N190" s="54"/>
      <c r="O190" s="51"/>
      <c r="P190" s="59"/>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09"/>
      <c r="D191" s="510"/>
      <c r="E191" s="492"/>
      <c r="F191" s="492"/>
      <c r="G191" s="160"/>
      <c r="H191" s="65"/>
      <c r="I191" s="66"/>
      <c r="J191" s="61"/>
      <c r="K191" s="60"/>
      <c r="L191" s="42"/>
      <c r="M191" s="43"/>
      <c r="N191" s="54"/>
      <c r="O191" s="51"/>
      <c r="P191" s="59"/>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09"/>
      <c r="D192" s="510"/>
      <c r="E192" s="492"/>
      <c r="F192" s="492"/>
      <c r="G192" s="160"/>
      <c r="H192" s="65"/>
      <c r="I192" s="66"/>
      <c r="J192" s="61"/>
      <c r="K192" s="60"/>
      <c r="L192" s="42"/>
      <c r="M192" s="43"/>
      <c r="N192" s="54"/>
      <c r="O192" s="51"/>
      <c r="P192" s="59"/>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11"/>
      <c r="D193" s="512"/>
      <c r="E193" s="493"/>
      <c r="F193" s="493"/>
      <c r="G193" s="160"/>
      <c r="H193" s="65"/>
      <c r="I193" s="66"/>
      <c r="J193" s="61"/>
      <c r="K193" s="60"/>
      <c r="L193" s="42"/>
      <c r="M193" s="43"/>
      <c r="N193" s="55"/>
      <c r="O193" s="51"/>
      <c r="P193" s="59"/>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87"/>
      <c r="F194" s="88"/>
      <c r="G194" s="88"/>
      <c r="H194" s="168"/>
      <c r="I194" s="166"/>
      <c r="J194" s="157"/>
      <c r="K194" s="89"/>
      <c r="L194" s="91"/>
      <c r="M194" s="92"/>
      <c r="N194" s="93">
        <f>AE194</f>
        <v>0</v>
      </c>
      <c r="O194" s="94"/>
      <c r="P194" s="94"/>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07" t="s">
        <v>231</v>
      </c>
      <c r="D195" s="508"/>
      <c r="E195" s="492"/>
      <c r="F195" s="492" t="s">
        <v>64</v>
      </c>
      <c r="G195" s="161" t="s">
        <v>232</v>
      </c>
      <c r="H195" s="49"/>
      <c r="I195" s="66"/>
      <c r="J195" s="61"/>
      <c r="K195" s="60"/>
      <c r="L195" s="42"/>
      <c r="M195" s="43"/>
      <c r="N195" s="54"/>
      <c r="O195" s="51"/>
      <c r="P195" s="59"/>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09"/>
      <c r="D196" s="510"/>
      <c r="E196" s="492"/>
      <c r="F196" s="492"/>
      <c r="G196" s="160" t="s">
        <v>233</v>
      </c>
      <c r="H196" s="41"/>
      <c r="I196" s="66"/>
      <c r="J196" s="61"/>
      <c r="K196" s="60"/>
      <c r="L196" s="42"/>
      <c r="M196" s="43"/>
      <c r="N196" s="54"/>
      <c r="O196" s="51"/>
      <c r="P196" s="59"/>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09"/>
      <c r="D197" s="510"/>
      <c r="E197" s="492"/>
      <c r="F197" s="492"/>
      <c r="G197" s="160" t="s">
        <v>234</v>
      </c>
      <c r="H197" s="41"/>
      <c r="I197" s="66"/>
      <c r="J197" s="61"/>
      <c r="K197" s="60"/>
      <c r="L197" s="42"/>
      <c r="M197" s="43"/>
      <c r="N197" s="54"/>
      <c r="O197" s="51"/>
      <c r="P197" s="59"/>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09"/>
      <c r="D198" s="510"/>
      <c r="E198" s="492"/>
      <c r="F198" s="492"/>
      <c r="G198" s="160" t="s">
        <v>235</v>
      </c>
      <c r="H198" s="41"/>
      <c r="I198" s="66"/>
      <c r="J198" s="61"/>
      <c r="K198" s="60"/>
      <c r="L198" s="42"/>
      <c r="M198" s="43"/>
      <c r="N198" s="54"/>
      <c r="O198" s="51"/>
      <c r="P198" s="59"/>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09"/>
      <c r="D199" s="510"/>
      <c r="E199" s="492"/>
      <c r="F199" s="492"/>
      <c r="G199" s="160"/>
      <c r="H199" s="65"/>
      <c r="I199" s="66"/>
      <c r="J199" s="61"/>
      <c r="K199" s="60"/>
      <c r="L199" s="42"/>
      <c r="M199" s="43"/>
      <c r="N199" s="54"/>
      <c r="O199" s="51"/>
      <c r="P199" s="59"/>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09"/>
      <c r="D200" s="510"/>
      <c r="E200" s="492"/>
      <c r="F200" s="492"/>
      <c r="G200" s="160"/>
      <c r="H200" s="65"/>
      <c r="I200" s="66"/>
      <c r="J200" s="61"/>
      <c r="K200" s="60"/>
      <c r="L200" s="42"/>
      <c r="M200" s="43"/>
      <c r="N200" s="54"/>
      <c r="O200" s="51"/>
      <c r="P200" s="59"/>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09"/>
      <c r="D201" s="510"/>
      <c r="E201" s="492"/>
      <c r="F201" s="492"/>
      <c r="G201" s="160"/>
      <c r="H201" s="65"/>
      <c r="I201" s="66"/>
      <c r="J201" s="61"/>
      <c r="K201" s="60"/>
      <c r="L201" s="42"/>
      <c r="M201" s="43"/>
      <c r="N201" s="54"/>
      <c r="O201" s="51"/>
      <c r="P201" s="59"/>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09"/>
      <c r="D202" s="510"/>
      <c r="E202" s="492"/>
      <c r="F202" s="492"/>
      <c r="G202" s="160"/>
      <c r="H202" s="65"/>
      <c r="I202" s="66"/>
      <c r="J202" s="61"/>
      <c r="K202" s="60"/>
      <c r="L202" s="42"/>
      <c r="M202" s="43"/>
      <c r="N202" s="55"/>
      <c r="O202" s="51"/>
      <c r="P202" s="59"/>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09"/>
      <c r="D203" s="510"/>
      <c r="E203" s="492"/>
      <c r="F203" s="492"/>
      <c r="G203" s="160"/>
      <c r="H203" s="65"/>
      <c r="I203" s="66"/>
      <c r="J203" s="61"/>
      <c r="K203" s="60"/>
      <c r="L203" s="42"/>
      <c r="M203" s="43"/>
      <c r="N203" s="54"/>
      <c r="O203" s="51"/>
      <c r="P203" s="59"/>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09"/>
      <c r="D204" s="510"/>
      <c r="E204" s="492"/>
      <c r="F204" s="492"/>
      <c r="G204" s="160"/>
      <c r="H204" s="65"/>
      <c r="I204" s="66"/>
      <c r="J204" s="61"/>
      <c r="K204" s="60"/>
      <c r="L204" s="42"/>
      <c r="M204" s="43"/>
      <c r="N204" s="54"/>
      <c r="O204" s="51"/>
      <c r="P204" s="59"/>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09"/>
      <c r="D205" s="510"/>
      <c r="E205" s="492"/>
      <c r="F205" s="492"/>
      <c r="G205" s="160"/>
      <c r="H205" s="65"/>
      <c r="I205" s="66"/>
      <c r="J205" s="61"/>
      <c r="K205" s="60"/>
      <c r="L205" s="42"/>
      <c r="M205" s="43"/>
      <c r="N205" s="54"/>
      <c r="O205" s="51"/>
      <c r="P205" s="59"/>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11"/>
      <c r="D206" s="512"/>
      <c r="E206" s="493"/>
      <c r="F206" s="493"/>
      <c r="G206" s="160"/>
      <c r="H206" s="65"/>
      <c r="I206" s="66"/>
      <c r="J206" s="61"/>
      <c r="K206" s="60"/>
      <c r="L206" s="42"/>
      <c r="M206" s="43"/>
      <c r="N206" s="55"/>
      <c r="O206" s="51"/>
      <c r="P206" s="59"/>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idden="1">
      <c r="A207" s="565"/>
      <c r="B207" s="525"/>
      <c r="C207" s="174"/>
      <c r="D207" s="88"/>
      <c r="E207" s="87"/>
      <c r="F207" s="88"/>
      <c r="G207" s="88"/>
      <c r="H207" s="168"/>
      <c r="I207" s="166"/>
      <c r="J207" s="157"/>
      <c r="K207" s="89"/>
      <c r="L207" s="91"/>
      <c r="M207" s="92"/>
      <c r="N207" s="93">
        <f>AE207</f>
        <v>0</v>
      </c>
      <c r="O207" s="94"/>
      <c r="P207" s="94"/>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t="15.6" hidden="1" customHeight="1">
      <c r="A208" s="565"/>
      <c r="B208" s="525" t="s">
        <v>155</v>
      </c>
      <c r="C208" s="507" t="s">
        <v>188</v>
      </c>
      <c r="D208" s="508"/>
      <c r="E208" s="492"/>
      <c r="F208" s="492" t="s">
        <v>64</v>
      </c>
      <c r="G208" s="161" t="s">
        <v>189</v>
      </c>
      <c r="H208" s="49"/>
      <c r="I208" s="66"/>
      <c r="J208" s="61"/>
      <c r="K208" s="60"/>
      <c r="L208" s="42"/>
      <c r="M208" s="43"/>
      <c r="N208" s="54"/>
      <c r="O208" s="51"/>
      <c r="P208" s="59"/>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9"/>
      <c r="D209" s="510"/>
      <c r="E209" s="492"/>
      <c r="F209" s="492"/>
      <c r="G209" s="160" t="s">
        <v>190</v>
      </c>
      <c r="H209" s="41"/>
      <c r="I209" s="66"/>
      <c r="J209" s="61"/>
      <c r="K209" s="60"/>
      <c r="L209" s="42"/>
      <c r="M209" s="43"/>
      <c r="N209" s="54"/>
      <c r="O209" s="51"/>
      <c r="P209" s="59"/>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9"/>
      <c r="D210" s="510"/>
      <c r="E210" s="492"/>
      <c r="F210" s="492"/>
      <c r="G210" s="160" t="s">
        <v>191</v>
      </c>
      <c r="H210" s="41"/>
      <c r="I210" s="66"/>
      <c r="J210" s="61"/>
      <c r="K210" s="60"/>
      <c r="L210" s="42"/>
      <c r="M210" s="43"/>
      <c r="N210" s="54"/>
      <c r="O210" s="51"/>
      <c r="P210" s="59"/>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9"/>
      <c r="D211" s="510"/>
      <c r="E211" s="492"/>
      <c r="F211" s="492"/>
      <c r="G211" s="160" t="s">
        <v>192</v>
      </c>
      <c r="H211" s="41"/>
      <c r="I211" s="66"/>
      <c r="J211" s="61"/>
      <c r="K211" s="60"/>
      <c r="L211" s="42"/>
      <c r="M211" s="43"/>
      <c r="N211" s="54"/>
      <c r="O211" s="51"/>
      <c r="P211" s="59"/>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9"/>
      <c r="D212" s="510"/>
      <c r="E212" s="492"/>
      <c r="F212" s="492"/>
      <c r="G212" s="160"/>
      <c r="H212" s="65"/>
      <c r="I212" s="66"/>
      <c r="J212" s="61"/>
      <c r="K212" s="60"/>
      <c r="L212" s="42"/>
      <c r="M212" s="43"/>
      <c r="N212" s="54"/>
      <c r="O212" s="51"/>
      <c r="P212" s="59"/>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9"/>
      <c r="D213" s="510"/>
      <c r="E213" s="492"/>
      <c r="F213" s="492"/>
      <c r="G213" s="160"/>
      <c r="H213" s="65"/>
      <c r="I213" s="66"/>
      <c r="J213" s="61"/>
      <c r="K213" s="60"/>
      <c r="L213" s="42"/>
      <c r="M213" s="43"/>
      <c r="N213" s="54"/>
      <c r="O213" s="51"/>
      <c r="P213" s="59"/>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9"/>
      <c r="D214" s="510"/>
      <c r="E214" s="492"/>
      <c r="F214" s="492"/>
      <c r="G214" s="160"/>
      <c r="H214" s="65"/>
      <c r="I214" s="66"/>
      <c r="J214" s="61"/>
      <c r="K214" s="60"/>
      <c r="L214" s="42"/>
      <c r="M214" s="43"/>
      <c r="N214" s="54"/>
      <c r="O214" s="51"/>
      <c r="P214" s="59"/>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9"/>
      <c r="D215" s="510"/>
      <c r="E215" s="492"/>
      <c r="F215" s="492"/>
      <c r="G215" s="160"/>
      <c r="H215" s="65"/>
      <c r="I215" s="66"/>
      <c r="J215" s="61"/>
      <c r="K215" s="60"/>
      <c r="L215" s="42"/>
      <c r="M215" s="43"/>
      <c r="N215" s="55"/>
      <c r="O215" s="51"/>
      <c r="P215" s="59"/>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9"/>
      <c r="D216" s="510"/>
      <c r="E216" s="492"/>
      <c r="F216" s="492"/>
      <c r="G216" s="160"/>
      <c r="H216" s="65"/>
      <c r="I216" s="66"/>
      <c r="J216" s="61"/>
      <c r="K216" s="60"/>
      <c r="L216" s="42"/>
      <c r="M216" s="43"/>
      <c r="N216" s="54"/>
      <c r="O216" s="51"/>
      <c r="P216" s="59"/>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9"/>
      <c r="D217" s="510"/>
      <c r="E217" s="492"/>
      <c r="F217" s="492"/>
      <c r="G217" s="160"/>
      <c r="H217" s="65"/>
      <c r="I217" s="66"/>
      <c r="J217" s="61"/>
      <c r="K217" s="60"/>
      <c r="L217" s="42"/>
      <c r="M217" s="43"/>
      <c r="N217" s="54"/>
      <c r="O217" s="51"/>
      <c r="P217" s="59"/>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9"/>
      <c r="D218" s="510"/>
      <c r="E218" s="492"/>
      <c r="F218" s="492"/>
      <c r="G218" s="160"/>
      <c r="H218" s="65"/>
      <c r="I218" s="66"/>
      <c r="J218" s="61"/>
      <c r="K218" s="60"/>
      <c r="L218" s="42"/>
      <c r="M218" s="43"/>
      <c r="N218" s="54"/>
      <c r="O218" s="51"/>
      <c r="P218" s="59"/>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11"/>
      <c r="D219" s="512"/>
      <c r="E219" s="493"/>
      <c r="F219" s="493"/>
      <c r="G219" s="160"/>
      <c r="H219" s="65"/>
      <c r="I219" s="66"/>
      <c r="J219" s="61"/>
      <c r="K219" s="60"/>
      <c r="L219" s="42"/>
      <c r="M219" s="43"/>
      <c r="N219" s="55"/>
      <c r="O219" s="51"/>
      <c r="P219" s="59"/>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idden="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30</v>
      </c>
      <c r="F273" s="208"/>
      <c r="G273" s="119"/>
      <c r="H273" s="122"/>
      <c r="I273" s="122"/>
      <c r="J273" s="120"/>
      <c r="K273" s="117"/>
      <c r="L273" s="117"/>
      <c r="M273" s="118"/>
      <c r="N273" s="143">
        <f>N155+N168+N181+N194+N207+N220+N233+N246+N259+N272</f>
        <v>300</v>
      </c>
      <c r="O273" s="120"/>
      <c r="P273" s="121"/>
      <c r="Q273" s="120"/>
      <c r="R273" s="120"/>
      <c r="S273" s="120"/>
      <c r="T273" s="125"/>
      <c r="U273" s="144"/>
      <c r="V273" s="123">
        <f>V155+V168+V181+V194+V207+V220+V233+V246+V259+V272</f>
        <v>0</v>
      </c>
      <c r="W273" s="123">
        <f>W155+W168+W181+W194+W207+W220+W233+W246+W259+W272</f>
        <v>0</v>
      </c>
      <c r="X273" s="123">
        <f>X155+X168+X181+X194+X207+X220+X233+X246+X259+X272</f>
        <v>0</v>
      </c>
      <c r="Y273" s="123">
        <f>Y155+Y168+Y181+Y194+Y207+Y220+Y233+Y246+Y259+Y272</f>
        <v>0</v>
      </c>
      <c r="Z273" s="145"/>
      <c r="AA273" s="122"/>
      <c r="AB273" s="124"/>
      <c r="AC273" s="122"/>
      <c r="AD273" s="146"/>
      <c r="AE273" s="147">
        <f>SUM(AE143:AE246)/2</f>
        <v>300</v>
      </c>
      <c r="AF273" s="148">
        <f>SUM(AF166:AF233)</f>
        <v>0</v>
      </c>
    </row>
    <row r="274" spans="1:32" ht="16.149999999999999" thickBot="1">
      <c r="A274" s="19" t="s">
        <v>11</v>
      </c>
      <c r="B274" s="20"/>
      <c r="C274" s="20"/>
      <c r="D274" s="20"/>
      <c r="E274" s="20"/>
      <c r="F274" s="20"/>
      <c r="G274" s="20"/>
      <c r="H274" s="50"/>
      <c r="I274" s="50"/>
      <c r="J274" s="23"/>
      <c r="K274" s="20"/>
      <c r="L274" s="20"/>
      <c r="M274" s="21"/>
      <c r="N274" s="56">
        <f>N273+N142</f>
        <v>543</v>
      </c>
      <c r="O274" s="23"/>
      <c r="P274" s="24"/>
      <c r="Q274" s="23"/>
      <c r="R274" s="23"/>
      <c r="S274" s="23"/>
      <c r="T274" s="25"/>
      <c r="U274" s="21"/>
      <c r="V274" s="58">
        <f>V273+V142</f>
        <v>181</v>
      </c>
      <c r="W274" s="26">
        <f>W273+W142</f>
        <v>0</v>
      </c>
      <c r="X274" s="27">
        <f>X273+X142</f>
        <v>181</v>
      </c>
      <c r="Y274" s="28">
        <f>Y273+Y142</f>
        <v>181</v>
      </c>
      <c r="AC274" s="30"/>
      <c r="AE274" s="22">
        <f>AE273+AE142</f>
        <v>543</v>
      </c>
      <c r="AF274" s="29">
        <f>SUM(AF143:AF246)</f>
        <v>18000</v>
      </c>
    </row>
    <row r="275" spans="1:32" ht="18" customHeight="1">
      <c r="H275" s="169"/>
      <c r="O275" s="30"/>
    </row>
  </sheetData>
  <sheetProtection algorithmName="SHA-512" hashValue="yyNtrHSHotlMVWPGpH6Lo2DGHG10yhYRzloPWebZjOPLag7vHzugK21gTB4NFhIvmpFlrtYNkULMLVVlbOcAOA==" saltValue="bzrb8dnz90y6XyIufGqeLg==" spinCount="100000" sheet="1" formatCells="0" formatRows="0" insertRows="0" autoFilter="0"/>
  <mergeCells count="598">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R34:T34"/>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AD155 AD168 AD142 AD19:AD24 Z46:Z49 AD58:AD62 Z71:Z75 AD84:AD88 Z109:Z114 AD122:AD127">
    <cfRule type="expression" dxfId="3821" priority="1273">
      <formula>$M19=#REF!</formula>
    </cfRule>
    <cfRule type="expression" dxfId="3820" priority="1274">
      <formula>$M19=#REF!</formula>
    </cfRule>
    <cfRule type="expression" dxfId="3819" priority="1275">
      <formula>$M19=#REF!</formula>
    </cfRule>
    <cfRule type="expression" dxfId="3818" priority="1276">
      <formula>$M19=#REF!</formula>
    </cfRule>
  </conditionalFormatting>
  <conditionalFormatting sqref="AD12:AD14">
    <cfRule type="expression" dxfId="3817" priority="1269">
      <formula>$M12=#REF!</formula>
    </cfRule>
    <cfRule type="expression" dxfId="3816" priority="1270">
      <formula>$M12=#REF!</formula>
    </cfRule>
    <cfRule type="expression" dxfId="3815" priority="1271">
      <formula>$M12=#REF!</formula>
    </cfRule>
    <cfRule type="expression" dxfId="3814" priority="1272">
      <formula>$M12=#REF!</formula>
    </cfRule>
  </conditionalFormatting>
  <conditionalFormatting sqref="AC273:AD273">
    <cfRule type="expression" dxfId="3813" priority="1265">
      <formula>$M273=#REF!</formula>
    </cfRule>
    <cfRule type="expression" dxfId="3812" priority="1266">
      <formula>$M273=#REF!</formula>
    </cfRule>
    <cfRule type="expression" dxfId="3811" priority="1267">
      <formula>$M273=#REF!</formula>
    </cfRule>
    <cfRule type="expression" dxfId="3810" priority="1268">
      <formula>$M273=#REF!</formula>
    </cfRule>
  </conditionalFormatting>
  <conditionalFormatting sqref="Z142">
    <cfRule type="expression" dxfId="3809" priority="1261">
      <formula>$M142=#REF!</formula>
    </cfRule>
    <cfRule type="expression" dxfId="3808" priority="1262">
      <formula>$M142=#REF!</formula>
    </cfRule>
    <cfRule type="expression" dxfId="3807" priority="1263">
      <formula>$M142=#REF!</formula>
    </cfRule>
    <cfRule type="expression" dxfId="3806" priority="1264">
      <formula>$M142=#REF!</formula>
    </cfRule>
  </conditionalFormatting>
  <conditionalFormatting sqref="Z12 Z19:Z23">
    <cfRule type="expression" dxfId="3805" priority="1257">
      <formula>$M12=#REF!</formula>
    </cfRule>
    <cfRule type="expression" dxfId="3804" priority="1258">
      <formula>$M12=#REF!</formula>
    </cfRule>
    <cfRule type="expression" dxfId="3803" priority="1259">
      <formula>$M12=#REF!</formula>
    </cfRule>
    <cfRule type="expression" dxfId="3802" priority="1260">
      <formula>$M12=#REF!</formula>
    </cfRule>
  </conditionalFormatting>
  <conditionalFormatting sqref="Z24">
    <cfRule type="expression" dxfId="3801" priority="1253">
      <formula>$M24=#REF!</formula>
    </cfRule>
    <cfRule type="expression" dxfId="3800" priority="1254">
      <formula>$M24=#REF!</formula>
    </cfRule>
    <cfRule type="expression" dxfId="3799" priority="1255">
      <formula>$M24=#REF!</formula>
    </cfRule>
    <cfRule type="expression" dxfId="3798" priority="1256">
      <formula>$M24=#REF!</formula>
    </cfRule>
  </conditionalFormatting>
  <conditionalFormatting sqref="U273">
    <cfRule type="expression" dxfId="3797" priority="1249">
      <formula>$M273=#REF!</formula>
    </cfRule>
    <cfRule type="expression" dxfId="3796" priority="1250">
      <formula>$M273=#REF!</formula>
    </cfRule>
    <cfRule type="expression" dxfId="3795" priority="1251">
      <formula>$M273=#REF!</formula>
    </cfRule>
    <cfRule type="expression" dxfId="3794" priority="1252">
      <formula>$M273=#REF!</formula>
    </cfRule>
  </conditionalFormatting>
  <conditionalFormatting sqref="AC12">
    <cfRule type="expression" dxfId="3793" priority="1245">
      <formula>$M12=#REF!</formula>
    </cfRule>
    <cfRule type="expression" dxfId="3792" priority="1246">
      <formula>$M12=#REF!</formula>
    </cfRule>
    <cfRule type="expression" dxfId="3791" priority="1247">
      <formula>$M12=#REF!</formula>
    </cfRule>
    <cfRule type="expression" dxfId="3790" priority="1248">
      <formula>$M12=#REF!</formula>
    </cfRule>
  </conditionalFormatting>
  <conditionalFormatting sqref="AC13">
    <cfRule type="expression" dxfId="3789" priority="1241">
      <formula>$M13=#REF!</formula>
    </cfRule>
    <cfRule type="expression" dxfId="3788" priority="1242">
      <formula>$M13=#REF!</formula>
    </cfRule>
    <cfRule type="expression" dxfId="3787" priority="1243">
      <formula>$M13=#REF!</formula>
    </cfRule>
    <cfRule type="expression" dxfId="3786" priority="1244">
      <formula>$M13=#REF!</formula>
    </cfRule>
  </conditionalFormatting>
  <conditionalFormatting sqref="AC14">
    <cfRule type="expression" dxfId="3785" priority="1237">
      <formula>$M14=#REF!</formula>
    </cfRule>
    <cfRule type="expression" dxfId="3784" priority="1238">
      <formula>$M14=#REF!</formula>
    </cfRule>
    <cfRule type="expression" dxfId="3783" priority="1239">
      <formula>$M14=#REF!</formula>
    </cfRule>
    <cfRule type="expression" dxfId="3782" priority="1240">
      <formula>$M14=#REF!</formula>
    </cfRule>
  </conditionalFormatting>
  <conditionalFormatting sqref="AC19">
    <cfRule type="expression" dxfId="3781" priority="1233">
      <formula>$M19=#REF!</formula>
    </cfRule>
    <cfRule type="expression" dxfId="3780" priority="1234">
      <formula>$M19=#REF!</formula>
    </cfRule>
    <cfRule type="expression" dxfId="3779" priority="1235">
      <formula>$M19=#REF!</formula>
    </cfRule>
    <cfRule type="expression" dxfId="3778" priority="1236">
      <formula>$M19=#REF!</formula>
    </cfRule>
  </conditionalFormatting>
  <conditionalFormatting sqref="AC20">
    <cfRule type="expression" dxfId="3777" priority="1229">
      <formula>$M20=#REF!</formula>
    </cfRule>
    <cfRule type="expression" dxfId="3776" priority="1230">
      <formula>$M20=#REF!</formula>
    </cfRule>
    <cfRule type="expression" dxfId="3775" priority="1231">
      <formula>$M20=#REF!</formula>
    </cfRule>
    <cfRule type="expression" dxfId="3774" priority="1232">
      <formula>$M20=#REF!</formula>
    </cfRule>
  </conditionalFormatting>
  <conditionalFormatting sqref="AC22:AC23">
    <cfRule type="expression" dxfId="3773" priority="1225">
      <formula>$M22=#REF!</formula>
    </cfRule>
    <cfRule type="expression" dxfId="3772" priority="1226">
      <formula>$M22=#REF!</formula>
    </cfRule>
    <cfRule type="expression" dxfId="3771" priority="1227">
      <formula>$M22=#REF!</formula>
    </cfRule>
    <cfRule type="expression" dxfId="3770" priority="1228">
      <formula>$M22=#REF!</formula>
    </cfRule>
  </conditionalFormatting>
  <conditionalFormatting sqref="AC21">
    <cfRule type="expression" dxfId="3769" priority="1221">
      <formula>$M21=#REF!</formula>
    </cfRule>
    <cfRule type="expression" dxfId="3768" priority="1222">
      <formula>$M21=#REF!</formula>
    </cfRule>
    <cfRule type="expression" dxfId="3767" priority="1223">
      <formula>$M21=#REF!</formula>
    </cfRule>
    <cfRule type="expression" dxfId="3766" priority="1224">
      <formula>$M21=#REF!</formula>
    </cfRule>
  </conditionalFormatting>
  <conditionalFormatting sqref="AC168">
    <cfRule type="expression" dxfId="3765" priority="1217">
      <formula>$M168=#REF!</formula>
    </cfRule>
    <cfRule type="expression" dxfId="3764" priority="1218">
      <formula>$M168=#REF!</formula>
    </cfRule>
    <cfRule type="expression" dxfId="3763" priority="1219">
      <formula>$M168=#REF!</formula>
    </cfRule>
    <cfRule type="expression" dxfId="3762" priority="1220">
      <formula>$M168=#REF!</formula>
    </cfRule>
  </conditionalFormatting>
  <conditionalFormatting sqref="AC155">
    <cfRule type="expression" dxfId="3761" priority="1213">
      <formula>$M155=#REF!</formula>
    </cfRule>
    <cfRule type="expression" dxfId="3760" priority="1214">
      <formula>$M155=#REF!</formula>
    </cfRule>
    <cfRule type="expression" dxfId="3759" priority="1215">
      <formula>$M155=#REF!</formula>
    </cfRule>
    <cfRule type="expression" dxfId="3758" priority="1216">
      <formula>$M155=#REF!</formula>
    </cfRule>
  </conditionalFormatting>
  <conditionalFormatting sqref="AC24">
    <cfRule type="expression" dxfId="3757" priority="1209">
      <formula>$M24=#REF!</formula>
    </cfRule>
    <cfRule type="expression" dxfId="3756" priority="1210">
      <formula>$M24=#REF!</formula>
    </cfRule>
    <cfRule type="expression" dxfId="3755" priority="1211">
      <formula>$M24=#REF!</formula>
    </cfRule>
    <cfRule type="expression" dxfId="3754" priority="1212">
      <formula>$M24=#REF!</formula>
    </cfRule>
  </conditionalFormatting>
  <conditionalFormatting sqref="AB142">
    <cfRule type="expression" dxfId="3753" priority="1205">
      <formula>$M142=#REF!</formula>
    </cfRule>
    <cfRule type="expression" dxfId="3752" priority="1206">
      <formula>$M142=#REF!</formula>
    </cfRule>
    <cfRule type="expression" dxfId="3751" priority="1207">
      <formula>$M142=#REF!</formula>
    </cfRule>
    <cfRule type="expression" dxfId="3750" priority="1208">
      <formula>$M142=#REF!</formula>
    </cfRule>
  </conditionalFormatting>
  <conditionalFormatting sqref="AC142">
    <cfRule type="expression" dxfId="3749" priority="1201">
      <formula>$M142=#REF!</formula>
    </cfRule>
    <cfRule type="expression" dxfId="3748" priority="1202">
      <formula>$M142=#REF!</formula>
    </cfRule>
    <cfRule type="expression" dxfId="3747" priority="1203">
      <formula>$M142=#REF!</formula>
    </cfRule>
    <cfRule type="expression" dxfId="3746" priority="1204">
      <formula>$M142=#REF!</formula>
    </cfRule>
  </conditionalFormatting>
  <conditionalFormatting sqref="Q142 Q155 Q168 Q273:Q274 Q21:Q24 Q19">
    <cfRule type="cellIs" dxfId="3745" priority="1200" operator="equal">
      <formula>"Mut+ext"</formula>
    </cfRule>
  </conditionalFormatting>
  <conditionalFormatting sqref="Z13:Z14">
    <cfRule type="expression" dxfId="3744" priority="1196">
      <formula>$M13=#REF!</formula>
    </cfRule>
    <cfRule type="expression" dxfId="3743" priority="1197">
      <formula>$M13=#REF!</formula>
    </cfRule>
    <cfRule type="expression" dxfId="3742" priority="1198">
      <formula>$M13=#REF!</formula>
    </cfRule>
    <cfRule type="expression" dxfId="3741" priority="1199">
      <formula>$M13=#REF!</formula>
    </cfRule>
  </conditionalFormatting>
  <conditionalFormatting sqref="Z155 AC150:AD154">
    <cfRule type="expression" dxfId="3740" priority="1192">
      <formula>$M150=#REF!</formula>
    </cfRule>
    <cfRule type="expression" dxfId="3739" priority="1193">
      <formula>$M150=#REF!</formula>
    </cfRule>
    <cfRule type="expression" dxfId="3738" priority="1194">
      <formula>$M150=#REF!</formula>
    </cfRule>
    <cfRule type="expression" dxfId="3737" priority="1195">
      <formula>$M150=#REF!</formula>
    </cfRule>
  </conditionalFormatting>
  <conditionalFormatting sqref="Z168">
    <cfRule type="expression" dxfId="3736" priority="1188">
      <formula>$M168=#REF!</formula>
    </cfRule>
    <cfRule type="expression" dxfId="3735" priority="1189">
      <formula>$M168=#REF!</formula>
    </cfRule>
    <cfRule type="expression" dxfId="3734" priority="1190">
      <formula>$M168=#REF!</formula>
    </cfRule>
    <cfRule type="expression" dxfId="3733" priority="1191">
      <formula>$M168=#REF!</formula>
    </cfRule>
  </conditionalFormatting>
  <conditionalFormatting sqref="AA142">
    <cfRule type="expression" dxfId="3732" priority="1184">
      <formula>$M142=#REF!</formula>
    </cfRule>
    <cfRule type="expression" dxfId="3731" priority="1185">
      <formula>$M142=#REF!</formula>
    </cfRule>
    <cfRule type="expression" dxfId="3730" priority="1186">
      <formula>$M142=#REF!</formula>
    </cfRule>
    <cfRule type="expression" dxfId="3729" priority="1187">
      <formula>$M142=#REF!</formula>
    </cfRule>
  </conditionalFormatting>
  <conditionalFormatting sqref="Z273">
    <cfRule type="expression" dxfId="3728" priority="1180">
      <formula>$M273=#REF!</formula>
    </cfRule>
    <cfRule type="expression" dxfId="3727" priority="1181">
      <formula>$M273=#REF!</formula>
    </cfRule>
    <cfRule type="expression" dxfId="3726" priority="1182">
      <formula>$M273=#REF!</formula>
    </cfRule>
    <cfRule type="expression" dxfId="3725" priority="1183">
      <formula>$M273=#REF!</formula>
    </cfRule>
  </conditionalFormatting>
  <conditionalFormatting sqref="AB273">
    <cfRule type="expression" dxfId="3724" priority="1176">
      <formula>$M273=#REF!</formula>
    </cfRule>
    <cfRule type="expression" dxfId="3723" priority="1177">
      <formula>$M273=#REF!</formula>
    </cfRule>
    <cfRule type="expression" dxfId="3722" priority="1178">
      <formula>$M273=#REF!</formula>
    </cfRule>
    <cfRule type="expression" dxfId="3721" priority="1179">
      <formula>$M273=#REF!</formula>
    </cfRule>
  </conditionalFormatting>
  <conditionalFormatting sqref="AA273">
    <cfRule type="expression" dxfId="3720" priority="1172">
      <formula>$M273=#REF!</formula>
    </cfRule>
    <cfRule type="expression" dxfId="3719" priority="1173">
      <formula>$M273=#REF!</formula>
    </cfRule>
    <cfRule type="expression" dxfId="3718" priority="1174">
      <formula>$M273=#REF!</formula>
    </cfRule>
    <cfRule type="expression" dxfId="3717" priority="1175">
      <formula>$M273=#REF!</formula>
    </cfRule>
  </conditionalFormatting>
  <conditionalFormatting sqref="AD143:AD145">
    <cfRule type="expression" dxfId="3716" priority="1168">
      <formula>$M143=#REF!</formula>
    </cfRule>
    <cfRule type="expression" dxfId="3715" priority="1169">
      <formula>$M143=#REF!</formula>
    </cfRule>
    <cfRule type="expression" dxfId="3714" priority="1170">
      <formula>$M143=#REF!</formula>
    </cfRule>
    <cfRule type="expression" dxfId="3713" priority="1171">
      <formula>$M143=#REF!</formula>
    </cfRule>
  </conditionalFormatting>
  <conditionalFormatting sqref="AC143:AC145">
    <cfRule type="expression" dxfId="3712" priority="1164">
      <formula>$M143=#REF!</formula>
    </cfRule>
    <cfRule type="expression" dxfId="3711" priority="1165">
      <formula>$M143=#REF!</formula>
    </cfRule>
    <cfRule type="expression" dxfId="3710" priority="1166">
      <formula>$M143=#REF!</formula>
    </cfRule>
    <cfRule type="expression" dxfId="3709" priority="1167">
      <formula>$M143=#REF!</formula>
    </cfRule>
  </conditionalFormatting>
  <conditionalFormatting sqref="Q145 Q150:Q154">
    <cfRule type="cellIs" dxfId="3708" priority="1163" operator="equal">
      <formula>"Mut+ext"</formula>
    </cfRule>
  </conditionalFormatting>
  <conditionalFormatting sqref="Z143:Z145 Z150:Z154 AC162:AD167 Z162:Z167 AC177:AD180 Z177:Z180 AD32:AD36 Z32:Z36 AC203:AD206 Z203:Z206 AC216:AD219 Z216:Z219 AC190:AD193 Z190:Z193 AC229:AD232 Z229:Z232 AC241:AD245 Z241:Z245 AD46:AD49 Z58:Z62 AD71:AD75 AD98:AD101 Z122:Z127 AD135:AD140">
    <cfRule type="expression" dxfId="3707" priority="1159">
      <formula>$M32=#REF!</formula>
    </cfRule>
    <cfRule type="expression" dxfId="3706" priority="1160">
      <formula>$M32=#REF!</formula>
    </cfRule>
    <cfRule type="expression" dxfId="3705" priority="1161">
      <formula>$M32=#REF!</formula>
    </cfRule>
    <cfRule type="expression" dxfId="3704" priority="1162">
      <formula>$M32=#REF!</formula>
    </cfRule>
  </conditionalFormatting>
  <conditionalFormatting sqref="AD156:AD157">
    <cfRule type="expression" dxfId="3703" priority="1155">
      <formula>$M156=#REF!</formula>
    </cfRule>
    <cfRule type="expression" dxfId="3702" priority="1156">
      <formula>$M156=#REF!</formula>
    </cfRule>
    <cfRule type="expression" dxfId="3701" priority="1157">
      <formula>$M156=#REF!</formula>
    </cfRule>
    <cfRule type="expression" dxfId="3700" priority="1158">
      <formula>$M156=#REF!</formula>
    </cfRule>
  </conditionalFormatting>
  <conditionalFormatting sqref="AC156:AC157">
    <cfRule type="expression" dxfId="3699" priority="1151">
      <formula>$M156=#REF!</formula>
    </cfRule>
    <cfRule type="expression" dxfId="3698" priority="1152">
      <formula>$M156=#REF!</formula>
    </cfRule>
    <cfRule type="expression" dxfId="3697" priority="1153">
      <formula>$M156=#REF!</formula>
    </cfRule>
    <cfRule type="expression" dxfId="3696" priority="1154">
      <formula>$M156=#REF!</formula>
    </cfRule>
  </conditionalFormatting>
  <conditionalFormatting sqref="Q156:Q157 Q162:Q167">
    <cfRule type="cellIs" dxfId="3695" priority="1150" operator="equal">
      <formula>"Mut+ext"</formula>
    </cfRule>
  </conditionalFormatting>
  <conditionalFormatting sqref="Z156:Z157">
    <cfRule type="expression" dxfId="3694" priority="1146">
      <formula>$M156=#REF!</formula>
    </cfRule>
    <cfRule type="expression" dxfId="3693" priority="1147">
      <formula>$M156=#REF!</formula>
    </cfRule>
    <cfRule type="expression" dxfId="3692" priority="1148">
      <formula>$M156=#REF!</formula>
    </cfRule>
    <cfRule type="expression" dxfId="3691" priority="1149">
      <formula>$M156=#REF!</formula>
    </cfRule>
  </conditionalFormatting>
  <conditionalFormatting sqref="AD169:AD172">
    <cfRule type="expression" dxfId="3690" priority="1142">
      <formula>$M169=#REF!</formula>
    </cfRule>
    <cfRule type="expression" dxfId="3689" priority="1143">
      <formula>$M169=#REF!</formula>
    </cfRule>
    <cfRule type="expression" dxfId="3688" priority="1144">
      <formula>$M169=#REF!</formula>
    </cfRule>
    <cfRule type="expression" dxfId="3687" priority="1145">
      <formula>$M169=#REF!</formula>
    </cfRule>
  </conditionalFormatting>
  <conditionalFormatting sqref="AC169:AC172">
    <cfRule type="expression" dxfId="3686" priority="1138">
      <formula>$M169=#REF!</formula>
    </cfRule>
    <cfRule type="expression" dxfId="3685" priority="1139">
      <formula>$M169=#REF!</formula>
    </cfRule>
    <cfRule type="expression" dxfId="3684" priority="1140">
      <formula>$M169=#REF!</formula>
    </cfRule>
    <cfRule type="expression" dxfId="3683" priority="1141">
      <formula>$M169=#REF!</formula>
    </cfRule>
  </conditionalFormatting>
  <conditionalFormatting sqref="Q169:Q172 Q177:Q180">
    <cfRule type="cellIs" dxfId="3682" priority="1137" operator="equal">
      <formula>"Mut+ext"</formula>
    </cfRule>
  </conditionalFormatting>
  <conditionalFormatting sqref="Z169:Z172">
    <cfRule type="expression" dxfId="3681" priority="1133">
      <formula>$M169=#REF!</formula>
    </cfRule>
    <cfRule type="expression" dxfId="3680" priority="1134">
      <formula>$M169=#REF!</formula>
    </cfRule>
    <cfRule type="expression" dxfId="3679" priority="1135">
      <formula>$M169=#REF!</formula>
    </cfRule>
    <cfRule type="expression" dxfId="3678" priority="1136">
      <formula>$M169=#REF!</formula>
    </cfRule>
  </conditionalFormatting>
  <conditionalFormatting sqref="AD37">
    <cfRule type="expression" dxfId="3677" priority="1129">
      <formula>$M37=#REF!</formula>
    </cfRule>
    <cfRule type="expression" dxfId="3676" priority="1130">
      <formula>$M37=#REF!</formula>
    </cfRule>
    <cfRule type="expression" dxfId="3675" priority="1131">
      <formula>$M37=#REF!</formula>
    </cfRule>
    <cfRule type="expression" dxfId="3674" priority="1132">
      <formula>$M37=#REF!</formula>
    </cfRule>
  </conditionalFormatting>
  <conditionalFormatting sqref="AD25:AD27">
    <cfRule type="expression" dxfId="3673" priority="1125">
      <formula>$M25=#REF!</formula>
    </cfRule>
    <cfRule type="expression" dxfId="3672" priority="1126">
      <formula>$M25=#REF!</formula>
    </cfRule>
    <cfRule type="expression" dxfId="3671" priority="1127">
      <formula>$M25=#REF!</formula>
    </cfRule>
    <cfRule type="expression" dxfId="3670" priority="1128">
      <formula>$M25=#REF!</formula>
    </cfRule>
  </conditionalFormatting>
  <conditionalFormatting sqref="Z25">
    <cfRule type="expression" dxfId="3669" priority="1121">
      <formula>$M25=#REF!</formula>
    </cfRule>
    <cfRule type="expression" dxfId="3668" priority="1122">
      <formula>$M25=#REF!</formula>
    </cfRule>
    <cfRule type="expression" dxfId="3667" priority="1123">
      <formula>$M25=#REF!</formula>
    </cfRule>
    <cfRule type="expression" dxfId="3666" priority="1124">
      <formula>$M25=#REF!</formula>
    </cfRule>
  </conditionalFormatting>
  <conditionalFormatting sqref="Z37">
    <cfRule type="expression" dxfId="3665" priority="1117">
      <formula>$M37=#REF!</formula>
    </cfRule>
    <cfRule type="expression" dxfId="3664" priority="1118">
      <formula>$M37=#REF!</formula>
    </cfRule>
    <cfRule type="expression" dxfId="3663" priority="1119">
      <formula>$M37=#REF!</formula>
    </cfRule>
    <cfRule type="expression" dxfId="3662" priority="1120">
      <formula>$M37=#REF!</formula>
    </cfRule>
  </conditionalFormatting>
  <conditionalFormatting sqref="AC25">
    <cfRule type="expression" dxfId="3661" priority="1113">
      <formula>$M25=#REF!</formula>
    </cfRule>
    <cfRule type="expression" dxfId="3660" priority="1114">
      <formula>$M25=#REF!</formula>
    </cfRule>
    <cfRule type="expression" dxfId="3659" priority="1115">
      <formula>$M25=#REF!</formula>
    </cfRule>
    <cfRule type="expression" dxfId="3658" priority="1116">
      <formula>$M25=#REF!</formula>
    </cfRule>
  </conditionalFormatting>
  <conditionalFormatting sqref="AC26">
    <cfRule type="expression" dxfId="3657" priority="1109">
      <formula>$M26=#REF!</formula>
    </cfRule>
    <cfRule type="expression" dxfId="3656" priority="1110">
      <formula>$M26=#REF!</formula>
    </cfRule>
    <cfRule type="expression" dxfId="3655" priority="1111">
      <formula>$M26=#REF!</formula>
    </cfRule>
    <cfRule type="expression" dxfId="3654" priority="1112">
      <formula>$M26=#REF!</formula>
    </cfRule>
  </conditionalFormatting>
  <conditionalFormatting sqref="AC27">
    <cfRule type="expression" dxfId="3653" priority="1105">
      <formula>$M27=#REF!</formula>
    </cfRule>
    <cfRule type="expression" dxfId="3652" priority="1106">
      <formula>$M27=#REF!</formula>
    </cfRule>
    <cfRule type="expression" dxfId="3651" priority="1107">
      <formula>$M27=#REF!</formula>
    </cfRule>
    <cfRule type="expression" dxfId="3650" priority="1108">
      <formula>$M27=#REF!</formula>
    </cfRule>
  </conditionalFormatting>
  <conditionalFormatting sqref="AC32">
    <cfRule type="expression" dxfId="3649" priority="1101">
      <formula>$M32=#REF!</formula>
    </cfRule>
    <cfRule type="expression" dxfId="3648" priority="1102">
      <formula>$M32=#REF!</formula>
    </cfRule>
    <cfRule type="expression" dxfId="3647" priority="1103">
      <formula>$M32=#REF!</formula>
    </cfRule>
    <cfRule type="expression" dxfId="3646" priority="1104">
      <formula>$M32=#REF!</formula>
    </cfRule>
  </conditionalFormatting>
  <conditionalFormatting sqref="AC33">
    <cfRule type="expression" dxfId="3645" priority="1097">
      <formula>$M33=#REF!</formula>
    </cfRule>
    <cfRule type="expression" dxfId="3644" priority="1098">
      <formula>$M33=#REF!</formula>
    </cfRule>
    <cfRule type="expression" dxfId="3643" priority="1099">
      <formula>$M33=#REF!</formula>
    </cfRule>
    <cfRule type="expression" dxfId="3642" priority="1100">
      <formula>$M33=#REF!</formula>
    </cfRule>
  </conditionalFormatting>
  <conditionalFormatting sqref="AC35:AC36">
    <cfRule type="expression" dxfId="3641" priority="1093">
      <formula>$M35=#REF!</formula>
    </cfRule>
    <cfRule type="expression" dxfId="3640" priority="1094">
      <formula>$M35=#REF!</formula>
    </cfRule>
    <cfRule type="expression" dxfId="3639" priority="1095">
      <formula>$M35=#REF!</formula>
    </cfRule>
    <cfRule type="expression" dxfId="3638" priority="1096">
      <formula>$M35=#REF!</formula>
    </cfRule>
  </conditionalFormatting>
  <conditionalFormatting sqref="AC34">
    <cfRule type="expression" dxfId="3637" priority="1089">
      <formula>$M34=#REF!</formula>
    </cfRule>
    <cfRule type="expression" dxfId="3636" priority="1090">
      <formula>$M34=#REF!</formula>
    </cfRule>
    <cfRule type="expression" dxfId="3635" priority="1091">
      <formula>$M34=#REF!</formula>
    </cfRule>
    <cfRule type="expression" dxfId="3634" priority="1092">
      <formula>$M34=#REF!</formula>
    </cfRule>
  </conditionalFormatting>
  <conditionalFormatting sqref="AC37">
    <cfRule type="expression" dxfId="3633" priority="1085">
      <formula>$M37=#REF!</formula>
    </cfRule>
    <cfRule type="expression" dxfId="3632" priority="1086">
      <formula>$M37=#REF!</formula>
    </cfRule>
    <cfRule type="expression" dxfId="3631" priority="1087">
      <formula>$M37=#REF!</formula>
    </cfRule>
    <cfRule type="expression" dxfId="3630" priority="1088">
      <formula>$M37=#REF!</formula>
    </cfRule>
  </conditionalFormatting>
  <conditionalFormatting sqref="Q32:Q37">
    <cfRule type="cellIs" dxfId="3629" priority="1084" operator="equal">
      <formula>"Mut+ext"</formula>
    </cfRule>
  </conditionalFormatting>
  <conditionalFormatting sqref="Z26:Z27">
    <cfRule type="expression" dxfId="3628" priority="1080">
      <formula>$M26=#REF!</formula>
    </cfRule>
    <cfRule type="expression" dxfId="3627" priority="1081">
      <formula>$M26=#REF!</formula>
    </cfRule>
    <cfRule type="expression" dxfId="3626" priority="1082">
      <formula>$M26=#REF!</formula>
    </cfRule>
    <cfRule type="expression" dxfId="3625" priority="1083">
      <formula>$M26=#REF!</formula>
    </cfRule>
  </conditionalFormatting>
  <conditionalFormatting sqref="AD181">
    <cfRule type="expression" dxfId="3624" priority="1076">
      <formula>$M181=#REF!</formula>
    </cfRule>
    <cfRule type="expression" dxfId="3623" priority="1077">
      <formula>$M181=#REF!</formula>
    </cfRule>
    <cfRule type="expression" dxfId="3622" priority="1078">
      <formula>$M181=#REF!</formula>
    </cfRule>
    <cfRule type="expression" dxfId="3621" priority="1079">
      <formula>$M181=#REF!</formula>
    </cfRule>
  </conditionalFormatting>
  <conditionalFormatting sqref="AC181">
    <cfRule type="expression" dxfId="3620" priority="1072">
      <formula>$M181=#REF!</formula>
    </cfRule>
    <cfRule type="expression" dxfId="3619" priority="1073">
      <formula>$M181=#REF!</formula>
    </cfRule>
    <cfRule type="expression" dxfId="3618" priority="1074">
      <formula>$M181=#REF!</formula>
    </cfRule>
    <cfRule type="expression" dxfId="3617" priority="1075">
      <formula>$M181=#REF!</formula>
    </cfRule>
  </conditionalFormatting>
  <conditionalFormatting sqref="Q181">
    <cfRule type="cellIs" dxfId="3616" priority="1071" operator="equal">
      <formula>"Mut+ext"</formula>
    </cfRule>
  </conditionalFormatting>
  <conditionalFormatting sqref="Z181">
    <cfRule type="expression" dxfId="3615" priority="1067">
      <formula>$M181=#REF!</formula>
    </cfRule>
    <cfRule type="expression" dxfId="3614" priority="1068">
      <formula>$M181=#REF!</formula>
    </cfRule>
    <cfRule type="expression" dxfId="3613" priority="1069">
      <formula>$M181=#REF!</formula>
    </cfRule>
    <cfRule type="expression" dxfId="3612" priority="1070">
      <formula>$M181=#REF!</formula>
    </cfRule>
  </conditionalFormatting>
  <conditionalFormatting sqref="AD196:AD198">
    <cfRule type="expression" dxfId="3611" priority="1063">
      <formula>$M196=#REF!</formula>
    </cfRule>
    <cfRule type="expression" dxfId="3610" priority="1064">
      <formula>$M196=#REF!</formula>
    </cfRule>
    <cfRule type="expression" dxfId="3609" priority="1065">
      <formula>$M196=#REF!</formula>
    </cfRule>
    <cfRule type="expression" dxfId="3608" priority="1066">
      <formula>$M196=#REF!</formula>
    </cfRule>
  </conditionalFormatting>
  <conditionalFormatting sqref="AC196:AC198">
    <cfRule type="expression" dxfId="3607" priority="1059">
      <formula>$M196=#REF!</formula>
    </cfRule>
    <cfRule type="expression" dxfId="3606" priority="1060">
      <formula>$M196=#REF!</formula>
    </cfRule>
    <cfRule type="expression" dxfId="3605" priority="1061">
      <formula>$M196=#REF!</formula>
    </cfRule>
    <cfRule type="expression" dxfId="3604" priority="1062">
      <formula>$M196=#REF!</formula>
    </cfRule>
  </conditionalFormatting>
  <conditionalFormatting sqref="Q196:Q198 Q203:Q206">
    <cfRule type="cellIs" dxfId="3603" priority="1058" operator="equal">
      <formula>"Mut+ext"</formula>
    </cfRule>
  </conditionalFormatting>
  <conditionalFormatting sqref="Z196:Z198">
    <cfRule type="expression" dxfId="3602" priority="1054">
      <formula>$M196=#REF!</formula>
    </cfRule>
    <cfRule type="expression" dxfId="3601" priority="1055">
      <formula>$M196=#REF!</formula>
    </cfRule>
    <cfRule type="expression" dxfId="3600" priority="1056">
      <formula>$M196=#REF!</formula>
    </cfRule>
    <cfRule type="expression" dxfId="3599" priority="1057">
      <formula>$M196=#REF!</formula>
    </cfRule>
  </conditionalFormatting>
  <conditionalFormatting sqref="AD207">
    <cfRule type="expression" dxfId="3598" priority="1050">
      <formula>$M207=#REF!</formula>
    </cfRule>
    <cfRule type="expression" dxfId="3597" priority="1051">
      <formula>$M207=#REF!</formula>
    </cfRule>
    <cfRule type="expression" dxfId="3596" priority="1052">
      <formula>$M207=#REF!</formula>
    </cfRule>
    <cfRule type="expression" dxfId="3595" priority="1053">
      <formula>$M207=#REF!</formula>
    </cfRule>
  </conditionalFormatting>
  <conditionalFormatting sqref="AC207">
    <cfRule type="expression" dxfId="3594" priority="1046">
      <formula>$M207=#REF!</formula>
    </cfRule>
    <cfRule type="expression" dxfId="3593" priority="1047">
      <formula>$M207=#REF!</formula>
    </cfRule>
    <cfRule type="expression" dxfId="3592" priority="1048">
      <formula>$M207=#REF!</formula>
    </cfRule>
    <cfRule type="expression" dxfId="3591" priority="1049">
      <formula>$M207=#REF!</formula>
    </cfRule>
  </conditionalFormatting>
  <conditionalFormatting sqref="Q207">
    <cfRule type="cellIs" dxfId="3590" priority="1045" operator="equal">
      <formula>"Mut+ext"</formula>
    </cfRule>
  </conditionalFormatting>
  <conditionalFormatting sqref="Z207">
    <cfRule type="expression" dxfId="3589" priority="1041">
      <formula>$M207=#REF!</formula>
    </cfRule>
    <cfRule type="expression" dxfId="3588" priority="1042">
      <formula>$M207=#REF!</formula>
    </cfRule>
    <cfRule type="expression" dxfId="3587" priority="1043">
      <formula>$M207=#REF!</formula>
    </cfRule>
    <cfRule type="expression" dxfId="3586" priority="1044">
      <formula>$M207=#REF!</formula>
    </cfRule>
  </conditionalFormatting>
  <conditionalFormatting sqref="AD195">
    <cfRule type="expression" dxfId="3585" priority="1037">
      <formula>$M195=#REF!</formula>
    </cfRule>
    <cfRule type="expression" dxfId="3584" priority="1038">
      <formula>$M195=#REF!</formula>
    </cfRule>
    <cfRule type="expression" dxfId="3583" priority="1039">
      <formula>$M195=#REF!</formula>
    </cfRule>
    <cfRule type="expression" dxfId="3582" priority="1040">
      <formula>$M195=#REF!</formula>
    </cfRule>
  </conditionalFormatting>
  <conditionalFormatting sqref="AC195">
    <cfRule type="expression" dxfId="3581" priority="1033">
      <formula>$M195=#REF!</formula>
    </cfRule>
    <cfRule type="expression" dxfId="3580" priority="1034">
      <formula>$M195=#REF!</formula>
    </cfRule>
    <cfRule type="expression" dxfId="3579" priority="1035">
      <formula>$M195=#REF!</formula>
    </cfRule>
    <cfRule type="expression" dxfId="3578" priority="1036">
      <formula>$M195=#REF!</formula>
    </cfRule>
  </conditionalFormatting>
  <conditionalFormatting sqref="Q195">
    <cfRule type="cellIs" dxfId="3577" priority="1032" operator="equal">
      <formula>"Mut+ext"</formula>
    </cfRule>
  </conditionalFormatting>
  <conditionalFormatting sqref="Z195">
    <cfRule type="expression" dxfId="3576" priority="1028">
      <formula>$M195=#REF!</formula>
    </cfRule>
    <cfRule type="expression" dxfId="3575" priority="1029">
      <formula>$M195=#REF!</formula>
    </cfRule>
    <cfRule type="expression" dxfId="3574" priority="1030">
      <formula>$M195=#REF!</formula>
    </cfRule>
    <cfRule type="expression" dxfId="3573" priority="1031">
      <formula>$M195=#REF!</formula>
    </cfRule>
  </conditionalFormatting>
  <conditionalFormatting sqref="AD208:AD211">
    <cfRule type="expression" dxfId="3572" priority="1024">
      <formula>$M208=#REF!</formula>
    </cfRule>
    <cfRule type="expression" dxfId="3571" priority="1025">
      <formula>$M208=#REF!</formula>
    </cfRule>
    <cfRule type="expression" dxfId="3570" priority="1026">
      <formula>$M208=#REF!</formula>
    </cfRule>
    <cfRule type="expression" dxfId="3569" priority="1027">
      <formula>$M208=#REF!</formula>
    </cfRule>
  </conditionalFormatting>
  <conditionalFormatting sqref="AC208:AC211">
    <cfRule type="expression" dxfId="3568" priority="1020">
      <formula>$M208=#REF!</formula>
    </cfRule>
    <cfRule type="expression" dxfId="3567" priority="1021">
      <formula>$M208=#REF!</formula>
    </cfRule>
    <cfRule type="expression" dxfId="3566" priority="1022">
      <formula>$M208=#REF!</formula>
    </cfRule>
    <cfRule type="expression" dxfId="3565" priority="1023">
      <formula>$M208=#REF!</formula>
    </cfRule>
  </conditionalFormatting>
  <conditionalFormatting sqref="Q208:Q211 Q216:Q219">
    <cfRule type="cellIs" dxfId="3564" priority="1019" operator="equal">
      <formula>"Mut+ext"</formula>
    </cfRule>
  </conditionalFormatting>
  <conditionalFormatting sqref="Z208:Z211">
    <cfRule type="expression" dxfId="3563" priority="1015">
      <formula>$M208=#REF!</formula>
    </cfRule>
    <cfRule type="expression" dxfId="3562" priority="1016">
      <formula>$M208=#REF!</formula>
    </cfRule>
    <cfRule type="expression" dxfId="3561" priority="1017">
      <formula>$M208=#REF!</formula>
    </cfRule>
    <cfRule type="expression" dxfId="3560" priority="1018">
      <formula>$M208=#REF!</formula>
    </cfRule>
  </conditionalFormatting>
  <conditionalFormatting sqref="AD220">
    <cfRule type="expression" dxfId="3559" priority="1011">
      <formula>$M220=#REF!</formula>
    </cfRule>
    <cfRule type="expression" dxfId="3558" priority="1012">
      <formula>$M220=#REF!</formula>
    </cfRule>
    <cfRule type="expression" dxfId="3557" priority="1013">
      <formula>$M220=#REF!</formula>
    </cfRule>
    <cfRule type="expression" dxfId="3556" priority="1014">
      <formula>$M220=#REF!</formula>
    </cfRule>
  </conditionalFormatting>
  <conditionalFormatting sqref="AC220">
    <cfRule type="expression" dxfId="3555" priority="1007">
      <formula>$M220=#REF!</formula>
    </cfRule>
    <cfRule type="expression" dxfId="3554" priority="1008">
      <formula>$M220=#REF!</formula>
    </cfRule>
    <cfRule type="expression" dxfId="3553" priority="1009">
      <formula>$M220=#REF!</formula>
    </cfRule>
    <cfRule type="expression" dxfId="3552" priority="1010">
      <formula>$M220=#REF!</formula>
    </cfRule>
  </conditionalFormatting>
  <conditionalFormatting sqref="Q220">
    <cfRule type="cellIs" dxfId="3551" priority="1006" operator="equal">
      <formula>"Mut+ext"</formula>
    </cfRule>
  </conditionalFormatting>
  <conditionalFormatting sqref="Z220">
    <cfRule type="expression" dxfId="3550" priority="1002">
      <formula>$M220=#REF!</formula>
    </cfRule>
    <cfRule type="expression" dxfId="3549" priority="1003">
      <formula>$M220=#REF!</formula>
    </cfRule>
    <cfRule type="expression" dxfId="3548" priority="1004">
      <formula>$M220=#REF!</formula>
    </cfRule>
    <cfRule type="expression" dxfId="3547" priority="1005">
      <formula>$M220=#REF!</formula>
    </cfRule>
  </conditionalFormatting>
  <conditionalFormatting sqref="AD183:AD185">
    <cfRule type="expression" dxfId="3546" priority="998">
      <formula>$M183=#REF!</formula>
    </cfRule>
    <cfRule type="expression" dxfId="3545" priority="999">
      <formula>$M183=#REF!</formula>
    </cfRule>
    <cfRule type="expression" dxfId="3544" priority="1000">
      <formula>$M183=#REF!</formula>
    </cfRule>
    <cfRule type="expression" dxfId="3543" priority="1001">
      <formula>$M183=#REF!</formula>
    </cfRule>
  </conditionalFormatting>
  <conditionalFormatting sqref="AC183:AC185">
    <cfRule type="expression" dxfId="3542" priority="994">
      <formula>$M183=#REF!</formula>
    </cfRule>
    <cfRule type="expression" dxfId="3541" priority="995">
      <formula>$M183=#REF!</formula>
    </cfRule>
    <cfRule type="expression" dxfId="3540" priority="996">
      <formula>$M183=#REF!</formula>
    </cfRule>
    <cfRule type="expression" dxfId="3539" priority="997">
      <formula>$M183=#REF!</formula>
    </cfRule>
  </conditionalFormatting>
  <conditionalFormatting sqref="Q183:Q185 Q190:Q193">
    <cfRule type="cellIs" dxfId="3538" priority="993" operator="equal">
      <formula>"Mut+ext"</formula>
    </cfRule>
  </conditionalFormatting>
  <conditionalFormatting sqref="Z183:Z185">
    <cfRule type="expression" dxfId="3537" priority="989">
      <formula>$M183=#REF!</formula>
    </cfRule>
    <cfRule type="expression" dxfId="3536" priority="990">
      <formula>$M183=#REF!</formula>
    </cfRule>
    <cfRule type="expression" dxfId="3535" priority="991">
      <formula>$M183=#REF!</formula>
    </cfRule>
    <cfRule type="expression" dxfId="3534" priority="992">
      <formula>$M183=#REF!</formula>
    </cfRule>
  </conditionalFormatting>
  <conditionalFormatting sqref="AD194">
    <cfRule type="expression" dxfId="3533" priority="985">
      <formula>$M194=#REF!</formula>
    </cfRule>
    <cfRule type="expression" dxfId="3532" priority="986">
      <formula>$M194=#REF!</formula>
    </cfRule>
    <cfRule type="expression" dxfId="3531" priority="987">
      <formula>$M194=#REF!</formula>
    </cfRule>
    <cfRule type="expression" dxfId="3530" priority="988">
      <formula>$M194=#REF!</formula>
    </cfRule>
  </conditionalFormatting>
  <conditionalFormatting sqref="AC194">
    <cfRule type="expression" dxfId="3529" priority="981">
      <formula>$M194=#REF!</formula>
    </cfRule>
    <cfRule type="expression" dxfId="3528" priority="982">
      <formula>$M194=#REF!</formula>
    </cfRule>
    <cfRule type="expression" dxfId="3527" priority="983">
      <formula>$M194=#REF!</formula>
    </cfRule>
    <cfRule type="expression" dxfId="3526" priority="984">
      <formula>$M194=#REF!</formula>
    </cfRule>
  </conditionalFormatting>
  <conditionalFormatting sqref="Q194">
    <cfRule type="cellIs" dxfId="3525" priority="980" operator="equal">
      <formula>"Mut+ext"</formula>
    </cfRule>
  </conditionalFormatting>
  <conditionalFormatting sqref="Z194">
    <cfRule type="expression" dxfId="3524" priority="976">
      <formula>$M194=#REF!</formula>
    </cfRule>
    <cfRule type="expression" dxfId="3523" priority="977">
      <formula>$M194=#REF!</formula>
    </cfRule>
    <cfRule type="expression" dxfId="3522" priority="978">
      <formula>$M194=#REF!</formula>
    </cfRule>
    <cfRule type="expression" dxfId="3521" priority="979">
      <formula>$M194=#REF!</formula>
    </cfRule>
  </conditionalFormatting>
  <conditionalFormatting sqref="AD182">
    <cfRule type="expression" dxfId="3520" priority="972">
      <formula>$M182=#REF!</formula>
    </cfRule>
    <cfRule type="expression" dxfId="3519" priority="973">
      <formula>$M182=#REF!</formula>
    </cfRule>
    <cfRule type="expression" dxfId="3518" priority="974">
      <formula>$M182=#REF!</formula>
    </cfRule>
    <cfRule type="expression" dxfId="3517" priority="975">
      <formula>$M182=#REF!</formula>
    </cfRule>
  </conditionalFormatting>
  <conditionalFormatting sqref="AC182">
    <cfRule type="expression" dxfId="3516" priority="968">
      <formula>$M182=#REF!</formula>
    </cfRule>
    <cfRule type="expression" dxfId="3515" priority="969">
      <formula>$M182=#REF!</formula>
    </cfRule>
    <cfRule type="expression" dxfId="3514" priority="970">
      <formula>$M182=#REF!</formula>
    </cfRule>
    <cfRule type="expression" dxfId="3513" priority="971">
      <formula>$M182=#REF!</formula>
    </cfRule>
  </conditionalFormatting>
  <conditionalFormatting sqref="Q182">
    <cfRule type="cellIs" dxfId="3512" priority="967" operator="equal">
      <formula>"Mut+ext"</formula>
    </cfRule>
  </conditionalFormatting>
  <conditionalFormatting sqref="Z182">
    <cfRule type="expression" dxfId="3511" priority="963">
      <formula>$M182=#REF!</formula>
    </cfRule>
    <cfRule type="expression" dxfId="3510" priority="964">
      <formula>$M182=#REF!</formula>
    </cfRule>
    <cfRule type="expression" dxfId="3509" priority="965">
      <formula>$M182=#REF!</formula>
    </cfRule>
    <cfRule type="expression" dxfId="3508" priority="966">
      <formula>$M182=#REF!</formula>
    </cfRule>
  </conditionalFormatting>
  <conditionalFormatting sqref="AD222:AD224">
    <cfRule type="expression" dxfId="3507" priority="959">
      <formula>$M222=#REF!</formula>
    </cfRule>
    <cfRule type="expression" dxfId="3506" priority="960">
      <formula>$M222=#REF!</formula>
    </cfRule>
    <cfRule type="expression" dxfId="3505" priority="961">
      <formula>$M222=#REF!</formula>
    </cfRule>
    <cfRule type="expression" dxfId="3504" priority="962">
      <formula>$M222=#REF!</formula>
    </cfRule>
  </conditionalFormatting>
  <conditionalFormatting sqref="AC222:AC224">
    <cfRule type="expression" dxfId="3503" priority="955">
      <formula>$M222=#REF!</formula>
    </cfRule>
    <cfRule type="expression" dxfId="3502" priority="956">
      <formula>$M222=#REF!</formula>
    </cfRule>
    <cfRule type="expression" dxfId="3501" priority="957">
      <formula>$M222=#REF!</formula>
    </cfRule>
    <cfRule type="expression" dxfId="3500" priority="958">
      <formula>$M222=#REF!</formula>
    </cfRule>
  </conditionalFormatting>
  <conditionalFormatting sqref="Q222:Q224 Q229:Q232">
    <cfRule type="cellIs" dxfId="3499" priority="954" operator="equal">
      <formula>"Mut+ext"</formula>
    </cfRule>
  </conditionalFormatting>
  <conditionalFormatting sqref="Z222:Z224">
    <cfRule type="expression" dxfId="3498" priority="950">
      <formula>$M222=#REF!</formula>
    </cfRule>
    <cfRule type="expression" dxfId="3497" priority="951">
      <formula>$M222=#REF!</formula>
    </cfRule>
    <cfRule type="expression" dxfId="3496" priority="952">
      <formula>$M222=#REF!</formula>
    </cfRule>
    <cfRule type="expression" dxfId="3495" priority="953">
      <formula>$M222=#REF!</formula>
    </cfRule>
  </conditionalFormatting>
  <conditionalFormatting sqref="AD233">
    <cfRule type="expression" dxfId="3494" priority="946">
      <formula>$M233=#REF!</formula>
    </cfRule>
    <cfRule type="expression" dxfId="3493" priority="947">
      <formula>$M233=#REF!</formula>
    </cfRule>
    <cfRule type="expression" dxfId="3492" priority="948">
      <formula>$M233=#REF!</formula>
    </cfRule>
    <cfRule type="expression" dxfId="3491" priority="949">
      <formula>$M233=#REF!</formula>
    </cfRule>
  </conditionalFormatting>
  <conditionalFormatting sqref="AC233">
    <cfRule type="expression" dxfId="3490" priority="942">
      <formula>$M233=#REF!</formula>
    </cfRule>
    <cfRule type="expression" dxfId="3489" priority="943">
      <formula>$M233=#REF!</formula>
    </cfRule>
    <cfRule type="expression" dxfId="3488" priority="944">
      <formula>$M233=#REF!</formula>
    </cfRule>
    <cfRule type="expression" dxfId="3487" priority="945">
      <formula>$M233=#REF!</formula>
    </cfRule>
  </conditionalFormatting>
  <conditionalFormatting sqref="Q233">
    <cfRule type="cellIs" dxfId="3486" priority="941" operator="equal">
      <formula>"Mut+ext"</formula>
    </cfRule>
  </conditionalFormatting>
  <conditionalFormatting sqref="Z233">
    <cfRule type="expression" dxfId="3485" priority="937">
      <formula>$M233=#REF!</formula>
    </cfRule>
    <cfRule type="expression" dxfId="3484" priority="938">
      <formula>$M233=#REF!</formula>
    </cfRule>
    <cfRule type="expression" dxfId="3483" priority="939">
      <formula>$M233=#REF!</formula>
    </cfRule>
    <cfRule type="expression" dxfId="3482" priority="940">
      <formula>$M233=#REF!</formula>
    </cfRule>
  </conditionalFormatting>
  <conditionalFormatting sqref="AD221">
    <cfRule type="expression" dxfId="3481" priority="933">
      <formula>$M221=#REF!</formula>
    </cfRule>
    <cfRule type="expression" dxfId="3480" priority="934">
      <formula>$M221=#REF!</formula>
    </cfRule>
    <cfRule type="expression" dxfId="3479" priority="935">
      <formula>$M221=#REF!</formula>
    </cfRule>
    <cfRule type="expression" dxfId="3478" priority="936">
      <formula>$M221=#REF!</formula>
    </cfRule>
  </conditionalFormatting>
  <conditionalFormatting sqref="AC221">
    <cfRule type="expression" dxfId="3477" priority="929">
      <formula>$M221=#REF!</formula>
    </cfRule>
    <cfRule type="expression" dxfId="3476" priority="930">
      <formula>$M221=#REF!</formula>
    </cfRule>
    <cfRule type="expression" dxfId="3475" priority="931">
      <formula>$M221=#REF!</formula>
    </cfRule>
    <cfRule type="expression" dxfId="3474" priority="932">
      <formula>$M221=#REF!</formula>
    </cfRule>
  </conditionalFormatting>
  <conditionalFormatting sqref="Q221">
    <cfRule type="cellIs" dxfId="3473" priority="928" operator="equal">
      <formula>"Mut+ext"</formula>
    </cfRule>
  </conditionalFormatting>
  <conditionalFormatting sqref="Z221">
    <cfRule type="expression" dxfId="3472" priority="924">
      <formula>$M221=#REF!</formula>
    </cfRule>
    <cfRule type="expression" dxfId="3471" priority="925">
      <formula>$M221=#REF!</formula>
    </cfRule>
    <cfRule type="expression" dxfId="3470" priority="926">
      <formula>$M221=#REF!</formula>
    </cfRule>
    <cfRule type="expression" dxfId="3469" priority="927">
      <formula>$M221=#REF!</formula>
    </cfRule>
  </conditionalFormatting>
  <conditionalFormatting sqref="AD235:AD236">
    <cfRule type="expression" dxfId="3468" priority="920">
      <formula>$M235=#REF!</formula>
    </cfRule>
    <cfRule type="expression" dxfId="3467" priority="921">
      <formula>$M235=#REF!</formula>
    </cfRule>
    <cfRule type="expression" dxfId="3466" priority="922">
      <formula>$M235=#REF!</formula>
    </cfRule>
    <cfRule type="expression" dxfId="3465" priority="923">
      <formula>$M235=#REF!</formula>
    </cfRule>
  </conditionalFormatting>
  <conditionalFormatting sqref="AC235:AC236">
    <cfRule type="expression" dxfId="3464" priority="916">
      <formula>$M235=#REF!</formula>
    </cfRule>
    <cfRule type="expression" dxfId="3463" priority="917">
      <formula>$M235=#REF!</formula>
    </cfRule>
    <cfRule type="expression" dxfId="3462" priority="918">
      <formula>$M235=#REF!</formula>
    </cfRule>
    <cfRule type="expression" dxfId="3461" priority="919">
      <formula>$M235=#REF!</formula>
    </cfRule>
  </conditionalFormatting>
  <conditionalFormatting sqref="Q235:Q236 Q241:Q245">
    <cfRule type="cellIs" dxfId="3460" priority="915" operator="equal">
      <formula>"Mut+ext"</formula>
    </cfRule>
  </conditionalFormatting>
  <conditionalFormatting sqref="Z235:Z236">
    <cfRule type="expression" dxfId="3459" priority="911">
      <formula>$M235=#REF!</formula>
    </cfRule>
    <cfRule type="expression" dxfId="3458" priority="912">
      <formula>$M235=#REF!</formula>
    </cfRule>
    <cfRule type="expression" dxfId="3457" priority="913">
      <formula>$M235=#REF!</formula>
    </cfRule>
    <cfRule type="expression" dxfId="3456" priority="914">
      <formula>$M235=#REF!</formula>
    </cfRule>
  </conditionalFormatting>
  <conditionalFormatting sqref="AD246">
    <cfRule type="expression" dxfId="3455" priority="907">
      <formula>$M246=#REF!</formula>
    </cfRule>
    <cfRule type="expression" dxfId="3454" priority="908">
      <formula>$M246=#REF!</formula>
    </cfRule>
    <cfRule type="expression" dxfId="3453" priority="909">
      <formula>$M246=#REF!</formula>
    </cfRule>
    <cfRule type="expression" dxfId="3452" priority="910">
      <formula>$M246=#REF!</formula>
    </cfRule>
  </conditionalFormatting>
  <conditionalFormatting sqref="AC246">
    <cfRule type="expression" dxfId="3451" priority="903">
      <formula>$M246=#REF!</formula>
    </cfRule>
    <cfRule type="expression" dxfId="3450" priority="904">
      <formula>$M246=#REF!</formula>
    </cfRule>
    <cfRule type="expression" dxfId="3449" priority="905">
      <formula>$M246=#REF!</formula>
    </cfRule>
    <cfRule type="expression" dxfId="3448" priority="906">
      <formula>$M246=#REF!</formula>
    </cfRule>
  </conditionalFormatting>
  <conditionalFormatting sqref="Q246">
    <cfRule type="cellIs" dxfId="3447" priority="902" operator="equal">
      <formula>"Mut+ext"</formula>
    </cfRule>
  </conditionalFormatting>
  <conditionalFormatting sqref="Z246">
    <cfRule type="expression" dxfId="3446" priority="898">
      <formula>$M246=#REF!</formula>
    </cfRule>
    <cfRule type="expression" dxfId="3445" priority="899">
      <formula>$M246=#REF!</formula>
    </cfRule>
    <cfRule type="expression" dxfId="3444" priority="900">
      <formula>$M246=#REF!</formula>
    </cfRule>
    <cfRule type="expression" dxfId="3443" priority="901">
      <formula>$M246=#REF!</formula>
    </cfRule>
  </conditionalFormatting>
  <conditionalFormatting sqref="AD234">
    <cfRule type="expression" dxfId="3442" priority="894">
      <formula>$M234=#REF!</formula>
    </cfRule>
    <cfRule type="expression" dxfId="3441" priority="895">
      <formula>$M234=#REF!</formula>
    </cfRule>
    <cfRule type="expression" dxfId="3440" priority="896">
      <formula>$M234=#REF!</formula>
    </cfRule>
    <cfRule type="expression" dxfId="3439" priority="897">
      <formula>$M234=#REF!</formula>
    </cfRule>
  </conditionalFormatting>
  <conditionalFormatting sqref="AC234">
    <cfRule type="expression" dxfId="3438" priority="890">
      <formula>$M234=#REF!</formula>
    </cfRule>
    <cfRule type="expression" dxfId="3437" priority="891">
      <formula>$M234=#REF!</formula>
    </cfRule>
    <cfRule type="expression" dxfId="3436" priority="892">
      <formula>$M234=#REF!</formula>
    </cfRule>
    <cfRule type="expression" dxfId="3435" priority="893">
      <formula>$M234=#REF!</formula>
    </cfRule>
  </conditionalFormatting>
  <conditionalFormatting sqref="Q234">
    <cfRule type="cellIs" dxfId="3434" priority="889" operator="equal">
      <formula>"Mut+ext"</formula>
    </cfRule>
  </conditionalFormatting>
  <conditionalFormatting sqref="Z234">
    <cfRule type="expression" dxfId="3433" priority="885">
      <formula>$M234=#REF!</formula>
    </cfRule>
    <cfRule type="expression" dxfId="3432" priority="886">
      <formula>$M234=#REF!</formula>
    </cfRule>
    <cfRule type="expression" dxfId="3431" priority="887">
      <formula>$M234=#REF!</formula>
    </cfRule>
    <cfRule type="expression" dxfId="3430" priority="888">
      <formula>$M234=#REF!</formula>
    </cfRule>
  </conditionalFormatting>
  <conditionalFormatting sqref="AD50">
    <cfRule type="expression" dxfId="3429" priority="881">
      <formula>$M50=#REF!</formula>
    </cfRule>
    <cfRule type="expression" dxfId="3428" priority="882">
      <formula>$M50=#REF!</formula>
    </cfRule>
    <cfRule type="expression" dxfId="3427" priority="883">
      <formula>$M50=#REF!</formula>
    </cfRule>
    <cfRule type="expression" dxfId="3426" priority="884">
      <formula>$M50=#REF!</formula>
    </cfRule>
  </conditionalFormatting>
  <conditionalFormatting sqref="AD38:AD41">
    <cfRule type="expression" dxfId="3425" priority="877">
      <formula>$M38=#REF!</formula>
    </cfRule>
    <cfRule type="expression" dxfId="3424" priority="878">
      <formula>$M38=#REF!</formula>
    </cfRule>
    <cfRule type="expression" dxfId="3423" priority="879">
      <formula>$M38=#REF!</formula>
    </cfRule>
    <cfRule type="expression" dxfId="3422" priority="880">
      <formula>$M38=#REF!</formula>
    </cfRule>
  </conditionalFormatting>
  <conditionalFormatting sqref="Z38">
    <cfRule type="expression" dxfId="3421" priority="873">
      <formula>$M38=#REF!</formula>
    </cfRule>
    <cfRule type="expression" dxfId="3420" priority="874">
      <formula>$M38=#REF!</formula>
    </cfRule>
    <cfRule type="expression" dxfId="3419" priority="875">
      <formula>$M38=#REF!</formula>
    </cfRule>
    <cfRule type="expression" dxfId="3418" priority="876">
      <formula>$M38=#REF!</formula>
    </cfRule>
  </conditionalFormatting>
  <conditionalFormatting sqref="Z50">
    <cfRule type="expression" dxfId="3417" priority="869">
      <formula>$M50=#REF!</formula>
    </cfRule>
    <cfRule type="expression" dxfId="3416" priority="870">
      <formula>$M50=#REF!</formula>
    </cfRule>
    <cfRule type="expression" dxfId="3415" priority="871">
      <formula>$M50=#REF!</formula>
    </cfRule>
    <cfRule type="expression" dxfId="3414" priority="872">
      <formula>$M50=#REF!</formula>
    </cfRule>
  </conditionalFormatting>
  <conditionalFormatting sqref="AC38">
    <cfRule type="expression" dxfId="3413" priority="865">
      <formula>$M38=#REF!</formula>
    </cfRule>
    <cfRule type="expression" dxfId="3412" priority="866">
      <formula>$M38=#REF!</formula>
    </cfRule>
    <cfRule type="expression" dxfId="3411" priority="867">
      <formula>$M38=#REF!</formula>
    </cfRule>
    <cfRule type="expression" dxfId="3410" priority="868">
      <formula>$M38=#REF!</formula>
    </cfRule>
  </conditionalFormatting>
  <conditionalFormatting sqref="AC39">
    <cfRule type="expression" dxfId="3409" priority="861">
      <formula>$M39=#REF!</formula>
    </cfRule>
    <cfRule type="expression" dxfId="3408" priority="862">
      <formula>$M39=#REF!</formula>
    </cfRule>
    <cfRule type="expression" dxfId="3407" priority="863">
      <formula>$M39=#REF!</formula>
    </cfRule>
    <cfRule type="expression" dxfId="3406" priority="864">
      <formula>$M39=#REF!</formula>
    </cfRule>
  </conditionalFormatting>
  <conditionalFormatting sqref="AC40">
    <cfRule type="expression" dxfId="3405" priority="857">
      <formula>$M40=#REF!</formula>
    </cfRule>
    <cfRule type="expression" dxfId="3404" priority="858">
      <formula>$M40=#REF!</formula>
    </cfRule>
    <cfRule type="expression" dxfId="3403" priority="859">
      <formula>$M40=#REF!</formula>
    </cfRule>
    <cfRule type="expression" dxfId="3402" priority="860">
      <formula>$M40=#REF!</formula>
    </cfRule>
  </conditionalFormatting>
  <conditionalFormatting sqref="AC41">
    <cfRule type="expression" dxfId="3401" priority="853">
      <formula>$M41=#REF!</formula>
    </cfRule>
    <cfRule type="expression" dxfId="3400" priority="854">
      <formula>$M41=#REF!</formula>
    </cfRule>
    <cfRule type="expression" dxfId="3399" priority="855">
      <formula>$M41=#REF!</formula>
    </cfRule>
    <cfRule type="expression" dxfId="3398" priority="856">
      <formula>$M41=#REF!</formula>
    </cfRule>
  </conditionalFormatting>
  <conditionalFormatting sqref="AC46">
    <cfRule type="expression" dxfId="3397" priority="849">
      <formula>$M46=#REF!</formula>
    </cfRule>
    <cfRule type="expression" dxfId="3396" priority="850">
      <formula>$M46=#REF!</formula>
    </cfRule>
    <cfRule type="expression" dxfId="3395" priority="851">
      <formula>$M46=#REF!</formula>
    </cfRule>
    <cfRule type="expression" dxfId="3394" priority="852">
      <formula>$M46=#REF!</formula>
    </cfRule>
  </conditionalFormatting>
  <conditionalFormatting sqref="AC48:AC49">
    <cfRule type="expression" dxfId="3393" priority="845">
      <formula>$M48=#REF!</formula>
    </cfRule>
    <cfRule type="expression" dxfId="3392" priority="846">
      <formula>$M48=#REF!</formula>
    </cfRule>
    <cfRule type="expression" dxfId="3391" priority="847">
      <formula>$M48=#REF!</formula>
    </cfRule>
    <cfRule type="expression" dxfId="3390" priority="848">
      <formula>$M48=#REF!</formula>
    </cfRule>
  </conditionalFormatting>
  <conditionalFormatting sqref="AC47">
    <cfRule type="expression" dxfId="3389" priority="841">
      <formula>$M47=#REF!</formula>
    </cfRule>
    <cfRule type="expression" dxfId="3388" priority="842">
      <formula>$M47=#REF!</formula>
    </cfRule>
    <cfRule type="expression" dxfId="3387" priority="843">
      <formula>$M47=#REF!</formula>
    </cfRule>
    <cfRule type="expression" dxfId="3386" priority="844">
      <formula>$M47=#REF!</formula>
    </cfRule>
  </conditionalFormatting>
  <conditionalFormatting sqref="AC50">
    <cfRule type="expression" dxfId="3385" priority="837">
      <formula>$M50=#REF!</formula>
    </cfRule>
    <cfRule type="expression" dxfId="3384" priority="838">
      <formula>$M50=#REF!</formula>
    </cfRule>
    <cfRule type="expression" dxfId="3383" priority="839">
      <formula>$M50=#REF!</formula>
    </cfRule>
    <cfRule type="expression" dxfId="3382" priority="840">
      <formula>$M50=#REF!</formula>
    </cfRule>
  </conditionalFormatting>
  <conditionalFormatting sqref="Q46:Q50">
    <cfRule type="cellIs" dxfId="3381" priority="836" operator="equal">
      <formula>"Mut+ext"</formula>
    </cfRule>
  </conditionalFormatting>
  <conditionalFormatting sqref="Z39:Z41">
    <cfRule type="expression" dxfId="3380" priority="832">
      <formula>$M39=#REF!</formula>
    </cfRule>
    <cfRule type="expression" dxfId="3379" priority="833">
      <formula>$M39=#REF!</formula>
    </cfRule>
    <cfRule type="expression" dxfId="3378" priority="834">
      <formula>$M39=#REF!</formula>
    </cfRule>
    <cfRule type="expression" dxfId="3377" priority="835">
      <formula>$M39=#REF!</formula>
    </cfRule>
  </conditionalFormatting>
  <conditionalFormatting sqref="AD63">
    <cfRule type="expression" dxfId="3376" priority="828">
      <formula>$M63=#REF!</formula>
    </cfRule>
    <cfRule type="expression" dxfId="3375" priority="829">
      <formula>$M63=#REF!</formula>
    </cfRule>
    <cfRule type="expression" dxfId="3374" priority="830">
      <formula>$M63=#REF!</formula>
    </cfRule>
    <cfRule type="expression" dxfId="3373" priority="831">
      <formula>$M63=#REF!</formula>
    </cfRule>
  </conditionalFormatting>
  <conditionalFormatting sqref="AD51:AD53">
    <cfRule type="expression" dxfId="3372" priority="824">
      <formula>$M51=#REF!</formula>
    </cfRule>
    <cfRule type="expression" dxfId="3371" priority="825">
      <formula>$M51=#REF!</formula>
    </cfRule>
    <cfRule type="expression" dxfId="3370" priority="826">
      <formula>$M51=#REF!</formula>
    </cfRule>
    <cfRule type="expression" dxfId="3369" priority="827">
      <formula>$M51=#REF!</formula>
    </cfRule>
  </conditionalFormatting>
  <conditionalFormatting sqref="Z51">
    <cfRule type="expression" dxfId="3368" priority="820">
      <formula>$M51=#REF!</formula>
    </cfRule>
    <cfRule type="expression" dxfId="3367" priority="821">
      <formula>$M51=#REF!</formula>
    </cfRule>
    <cfRule type="expression" dxfId="3366" priority="822">
      <formula>$M51=#REF!</formula>
    </cfRule>
    <cfRule type="expression" dxfId="3365" priority="823">
      <formula>$M51=#REF!</formula>
    </cfRule>
  </conditionalFormatting>
  <conditionalFormatting sqref="Z63">
    <cfRule type="expression" dxfId="3364" priority="816">
      <formula>$M63=#REF!</formula>
    </cfRule>
    <cfRule type="expression" dxfId="3363" priority="817">
      <formula>$M63=#REF!</formula>
    </cfRule>
    <cfRule type="expression" dxfId="3362" priority="818">
      <formula>$M63=#REF!</formula>
    </cfRule>
    <cfRule type="expression" dxfId="3361" priority="819">
      <formula>$M63=#REF!</formula>
    </cfRule>
  </conditionalFormatting>
  <conditionalFormatting sqref="AC51">
    <cfRule type="expression" dxfId="3360" priority="812">
      <formula>$M51=#REF!</formula>
    </cfRule>
    <cfRule type="expression" dxfId="3359" priority="813">
      <formula>$M51=#REF!</formula>
    </cfRule>
    <cfRule type="expression" dxfId="3358" priority="814">
      <formula>$M51=#REF!</formula>
    </cfRule>
    <cfRule type="expression" dxfId="3357" priority="815">
      <formula>$M51=#REF!</formula>
    </cfRule>
  </conditionalFormatting>
  <conditionalFormatting sqref="AC52">
    <cfRule type="expression" dxfId="3356" priority="808">
      <formula>$M52=#REF!</formula>
    </cfRule>
    <cfRule type="expression" dxfId="3355" priority="809">
      <formula>$M52=#REF!</formula>
    </cfRule>
    <cfRule type="expression" dxfId="3354" priority="810">
      <formula>$M52=#REF!</formula>
    </cfRule>
    <cfRule type="expression" dxfId="3353" priority="811">
      <formula>$M52=#REF!</formula>
    </cfRule>
  </conditionalFormatting>
  <conditionalFormatting sqref="AC53">
    <cfRule type="expression" dxfId="3352" priority="804">
      <formula>$M53=#REF!</formula>
    </cfRule>
    <cfRule type="expression" dxfId="3351" priority="805">
      <formula>$M53=#REF!</formula>
    </cfRule>
    <cfRule type="expression" dxfId="3350" priority="806">
      <formula>$M53=#REF!</formula>
    </cfRule>
    <cfRule type="expression" dxfId="3349" priority="807">
      <formula>$M53=#REF!</formula>
    </cfRule>
  </conditionalFormatting>
  <conditionalFormatting sqref="AC58">
    <cfRule type="expression" dxfId="3348" priority="800">
      <formula>$M58=#REF!</formula>
    </cfRule>
    <cfRule type="expression" dxfId="3347" priority="801">
      <formula>$M58=#REF!</formula>
    </cfRule>
    <cfRule type="expression" dxfId="3346" priority="802">
      <formula>$M58=#REF!</formula>
    </cfRule>
    <cfRule type="expression" dxfId="3345" priority="803">
      <formula>$M58=#REF!</formula>
    </cfRule>
  </conditionalFormatting>
  <conditionalFormatting sqref="AC59">
    <cfRule type="expression" dxfId="3344" priority="796">
      <formula>$M59=#REF!</formula>
    </cfRule>
    <cfRule type="expression" dxfId="3343" priority="797">
      <formula>$M59=#REF!</formula>
    </cfRule>
    <cfRule type="expression" dxfId="3342" priority="798">
      <formula>$M59=#REF!</formula>
    </cfRule>
    <cfRule type="expression" dxfId="3341" priority="799">
      <formula>$M59=#REF!</formula>
    </cfRule>
  </conditionalFormatting>
  <conditionalFormatting sqref="AC61:AC62">
    <cfRule type="expression" dxfId="3340" priority="792">
      <formula>$M61=#REF!</formula>
    </cfRule>
    <cfRule type="expression" dxfId="3339" priority="793">
      <formula>$M61=#REF!</formula>
    </cfRule>
    <cfRule type="expression" dxfId="3338" priority="794">
      <formula>$M61=#REF!</formula>
    </cfRule>
    <cfRule type="expression" dxfId="3337" priority="795">
      <formula>$M61=#REF!</formula>
    </cfRule>
  </conditionalFormatting>
  <conditionalFormatting sqref="AC60">
    <cfRule type="expression" dxfId="3336" priority="788">
      <formula>$M60=#REF!</formula>
    </cfRule>
    <cfRule type="expression" dxfId="3335" priority="789">
      <formula>$M60=#REF!</formula>
    </cfRule>
    <cfRule type="expression" dxfId="3334" priority="790">
      <formula>$M60=#REF!</formula>
    </cfRule>
    <cfRule type="expression" dxfId="3333" priority="791">
      <formula>$M60=#REF!</formula>
    </cfRule>
  </conditionalFormatting>
  <conditionalFormatting sqref="AC63">
    <cfRule type="expression" dxfId="3332" priority="784">
      <formula>$M63=#REF!</formula>
    </cfRule>
    <cfRule type="expression" dxfId="3331" priority="785">
      <formula>$M63=#REF!</formula>
    </cfRule>
    <cfRule type="expression" dxfId="3330" priority="786">
      <formula>$M63=#REF!</formula>
    </cfRule>
    <cfRule type="expression" dxfId="3329" priority="787">
      <formula>$M63=#REF!</formula>
    </cfRule>
  </conditionalFormatting>
  <conditionalFormatting sqref="Q51:Q53 Q58:Q63">
    <cfRule type="cellIs" dxfId="3328" priority="783" operator="equal">
      <formula>"Mut+ext"</formula>
    </cfRule>
  </conditionalFormatting>
  <conditionalFormatting sqref="Z52:Z53">
    <cfRule type="expression" dxfId="3327" priority="779">
      <formula>$M52=#REF!</formula>
    </cfRule>
    <cfRule type="expression" dxfId="3326" priority="780">
      <formula>$M52=#REF!</formula>
    </cfRule>
    <cfRule type="expression" dxfId="3325" priority="781">
      <formula>$M52=#REF!</formula>
    </cfRule>
    <cfRule type="expression" dxfId="3324" priority="782">
      <formula>$M52=#REF!</formula>
    </cfRule>
  </conditionalFormatting>
  <conditionalFormatting sqref="AD76">
    <cfRule type="expression" dxfId="3323" priority="775">
      <formula>$M76=#REF!</formula>
    </cfRule>
    <cfRule type="expression" dxfId="3322" priority="776">
      <formula>$M76=#REF!</formula>
    </cfRule>
    <cfRule type="expression" dxfId="3321" priority="777">
      <formula>$M76=#REF!</formula>
    </cfRule>
    <cfRule type="expression" dxfId="3320" priority="778">
      <formula>$M76=#REF!</formula>
    </cfRule>
  </conditionalFormatting>
  <conditionalFormatting sqref="AD64:AD66">
    <cfRule type="expression" dxfId="3319" priority="771">
      <formula>$M64=#REF!</formula>
    </cfRule>
    <cfRule type="expression" dxfId="3318" priority="772">
      <formula>$M64=#REF!</formula>
    </cfRule>
    <cfRule type="expression" dxfId="3317" priority="773">
      <formula>$M64=#REF!</formula>
    </cfRule>
    <cfRule type="expression" dxfId="3316" priority="774">
      <formula>$M64=#REF!</formula>
    </cfRule>
  </conditionalFormatting>
  <conditionalFormatting sqref="Z64">
    <cfRule type="expression" dxfId="3315" priority="767">
      <formula>$M64=#REF!</formula>
    </cfRule>
    <cfRule type="expression" dxfId="3314" priority="768">
      <formula>$M64=#REF!</formula>
    </cfRule>
    <cfRule type="expression" dxfId="3313" priority="769">
      <formula>$M64=#REF!</formula>
    </cfRule>
    <cfRule type="expression" dxfId="3312" priority="770">
      <formula>$M64=#REF!</formula>
    </cfRule>
  </conditionalFormatting>
  <conditionalFormatting sqref="Z76">
    <cfRule type="expression" dxfId="3311" priority="763">
      <formula>$M76=#REF!</formula>
    </cfRule>
    <cfRule type="expression" dxfId="3310" priority="764">
      <formula>$M76=#REF!</formula>
    </cfRule>
    <cfRule type="expression" dxfId="3309" priority="765">
      <formula>$M76=#REF!</formula>
    </cfRule>
    <cfRule type="expression" dxfId="3308" priority="766">
      <formula>$M76=#REF!</formula>
    </cfRule>
  </conditionalFormatting>
  <conditionalFormatting sqref="AC64">
    <cfRule type="expression" dxfId="3307" priority="759">
      <formula>$M64=#REF!</formula>
    </cfRule>
    <cfRule type="expression" dxfId="3306" priority="760">
      <formula>$M64=#REF!</formula>
    </cfRule>
    <cfRule type="expression" dxfId="3305" priority="761">
      <formula>$M64=#REF!</formula>
    </cfRule>
    <cfRule type="expression" dxfId="3304" priority="762">
      <formula>$M64=#REF!</formula>
    </cfRule>
  </conditionalFormatting>
  <conditionalFormatting sqref="AC65">
    <cfRule type="expression" dxfId="3303" priority="755">
      <formula>$M65=#REF!</formula>
    </cfRule>
    <cfRule type="expression" dxfId="3302" priority="756">
      <formula>$M65=#REF!</formula>
    </cfRule>
    <cfRule type="expression" dxfId="3301" priority="757">
      <formula>$M65=#REF!</formula>
    </cfRule>
    <cfRule type="expression" dxfId="3300" priority="758">
      <formula>$M65=#REF!</formula>
    </cfRule>
  </conditionalFormatting>
  <conditionalFormatting sqref="AC66">
    <cfRule type="expression" dxfId="3299" priority="751">
      <formula>$M66=#REF!</formula>
    </cfRule>
    <cfRule type="expression" dxfId="3298" priority="752">
      <formula>$M66=#REF!</formula>
    </cfRule>
    <cfRule type="expression" dxfId="3297" priority="753">
      <formula>$M66=#REF!</formula>
    </cfRule>
    <cfRule type="expression" dxfId="3296" priority="754">
      <formula>$M66=#REF!</formula>
    </cfRule>
  </conditionalFormatting>
  <conditionalFormatting sqref="AC71">
    <cfRule type="expression" dxfId="3295" priority="747">
      <formula>$M71=#REF!</formula>
    </cfRule>
    <cfRule type="expression" dxfId="3294" priority="748">
      <formula>$M71=#REF!</formula>
    </cfRule>
    <cfRule type="expression" dxfId="3293" priority="749">
      <formula>$M71=#REF!</formula>
    </cfRule>
    <cfRule type="expression" dxfId="3292" priority="750">
      <formula>$M71=#REF!</formula>
    </cfRule>
  </conditionalFormatting>
  <conditionalFormatting sqref="AC72">
    <cfRule type="expression" dxfId="3291" priority="743">
      <formula>$M72=#REF!</formula>
    </cfRule>
    <cfRule type="expression" dxfId="3290" priority="744">
      <formula>$M72=#REF!</formula>
    </cfRule>
    <cfRule type="expression" dxfId="3289" priority="745">
      <formula>$M72=#REF!</formula>
    </cfRule>
    <cfRule type="expression" dxfId="3288" priority="746">
      <formula>$M72=#REF!</formula>
    </cfRule>
  </conditionalFormatting>
  <conditionalFormatting sqref="AC74:AC75">
    <cfRule type="expression" dxfId="3287" priority="739">
      <formula>$M74=#REF!</formula>
    </cfRule>
    <cfRule type="expression" dxfId="3286" priority="740">
      <formula>$M74=#REF!</formula>
    </cfRule>
    <cfRule type="expression" dxfId="3285" priority="741">
      <formula>$M74=#REF!</formula>
    </cfRule>
    <cfRule type="expression" dxfId="3284" priority="742">
      <formula>$M74=#REF!</formula>
    </cfRule>
  </conditionalFormatting>
  <conditionalFormatting sqref="AC73">
    <cfRule type="expression" dxfId="3283" priority="735">
      <formula>$M73=#REF!</formula>
    </cfRule>
    <cfRule type="expression" dxfId="3282" priority="736">
      <formula>$M73=#REF!</formula>
    </cfRule>
    <cfRule type="expression" dxfId="3281" priority="737">
      <formula>$M73=#REF!</formula>
    </cfRule>
    <cfRule type="expression" dxfId="3280" priority="738">
      <formula>$M73=#REF!</formula>
    </cfRule>
  </conditionalFormatting>
  <conditionalFormatting sqref="AC76">
    <cfRule type="expression" dxfId="3279" priority="731">
      <formula>$M76=#REF!</formula>
    </cfRule>
    <cfRule type="expression" dxfId="3278" priority="732">
      <formula>$M76=#REF!</formula>
    </cfRule>
    <cfRule type="expression" dxfId="3277" priority="733">
      <formula>$M76=#REF!</formula>
    </cfRule>
    <cfRule type="expression" dxfId="3276" priority="734">
      <formula>$M76=#REF!</formula>
    </cfRule>
  </conditionalFormatting>
  <conditionalFormatting sqref="Q64:Q66 Q71:Q76">
    <cfRule type="cellIs" dxfId="3275" priority="730" operator="equal">
      <formula>"Mut+ext"</formula>
    </cfRule>
  </conditionalFormatting>
  <conditionalFormatting sqref="Z65:Z66">
    <cfRule type="expression" dxfId="3274" priority="726">
      <formula>$M65=#REF!</formula>
    </cfRule>
    <cfRule type="expression" dxfId="3273" priority="727">
      <formula>$M65=#REF!</formula>
    </cfRule>
    <cfRule type="expression" dxfId="3272" priority="728">
      <formula>$M65=#REF!</formula>
    </cfRule>
    <cfRule type="expression" dxfId="3271" priority="729">
      <formula>$M65=#REF!</formula>
    </cfRule>
  </conditionalFormatting>
  <conditionalFormatting sqref="AD89">
    <cfRule type="expression" dxfId="3270" priority="722">
      <formula>$M89=#REF!</formula>
    </cfRule>
    <cfRule type="expression" dxfId="3269" priority="723">
      <formula>$M89=#REF!</formula>
    </cfRule>
    <cfRule type="expression" dxfId="3268" priority="724">
      <formula>$M89=#REF!</formula>
    </cfRule>
    <cfRule type="expression" dxfId="3267" priority="725">
      <formula>$M89=#REF!</formula>
    </cfRule>
  </conditionalFormatting>
  <conditionalFormatting sqref="AD77:AD79">
    <cfRule type="expression" dxfId="3266" priority="718">
      <formula>$M77=#REF!</formula>
    </cfRule>
    <cfRule type="expression" dxfId="3265" priority="719">
      <formula>$M77=#REF!</formula>
    </cfRule>
    <cfRule type="expression" dxfId="3264" priority="720">
      <formula>$M77=#REF!</formula>
    </cfRule>
    <cfRule type="expression" dxfId="3263" priority="721">
      <formula>$M77=#REF!</formula>
    </cfRule>
  </conditionalFormatting>
  <conditionalFormatting sqref="Z77">
    <cfRule type="expression" dxfId="3262" priority="714">
      <formula>$M77=#REF!</formula>
    </cfRule>
    <cfRule type="expression" dxfId="3261" priority="715">
      <formula>$M77=#REF!</formula>
    </cfRule>
    <cfRule type="expression" dxfId="3260" priority="716">
      <formula>$M77=#REF!</formula>
    </cfRule>
    <cfRule type="expression" dxfId="3259" priority="717">
      <formula>$M77=#REF!</formula>
    </cfRule>
  </conditionalFormatting>
  <conditionalFormatting sqref="Z89">
    <cfRule type="expression" dxfId="3258" priority="710">
      <formula>$M89=#REF!</formula>
    </cfRule>
    <cfRule type="expression" dxfId="3257" priority="711">
      <formula>$M89=#REF!</formula>
    </cfRule>
    <cfRule type="expression" dxfId="3256" priority="712">
      <formula>$M89=#REF!</formula>
    </cfRule>
    <cfRule type="expression" dxfId="3255" priority="713">
      <formula>$M89=#REF!</formula>
    </cfRule>
  </conditionalFormatting>
  <conditionalFormatting sqref="AC77">
    <cfRule type="expression" dxfId="3254" priority="706">
      <formula>$M77=#REF!</formula>
    </cfRule>
    <cfRule type="expression" dxfId="3253" priority="707">
      <formula>$M77=#REF!</formula>
    </cfRule>
    <cfRule type="expression" dxfId="3252" priority="708">
      <formula>$M77=#REF!</formula>
    </cfRule>
    <cfRule type="expression" dxfId="3251" priority="709">
      <formula>$M77=#REF!</formula>
    </cfRule>
  </conditionalFormatting>
  <conditionalFormatting sqref="AC78">
    <cfRule type="expression" dxfId="3250" priority="702">
      <formula>$M78=#REF!</formula>
    </cfRule>
    <cfRule type="expression" dxfId="3249" priority="703">
      <formula>$M78=#REF!</formula>
    </cfRule>
    <cfRule type="expression" dxfId="3248" priority="704">
      <formula>$M78=#REF!</formula>
    </cfRule>
    <cfRule type="expression" dxfId="3247" priority="705">
      <formula>$M78=#REF!</formula>
    </cfRule>
  </conditionalFormatting>
  <conditionalFormatting sqref="AC79 Z84:Z88">
    <cfRule type="expression" dxfId="3246" priority="698">
      <formula>$M79=#REF!</formula>
    </cfRule>
    <cfRule type="expression" dxfId="3245" priority="699">
      <formula>$M79=#REF!</formula>
    </cfRule>
    <cfRule type="expression" dxfId="3244" priority="700">
      <formula>$M79=#REF!</formula>
    </cfRule>
    <cfRule type="expression" dxfId="3243" priority="701">
      <formula>$M79=#REF!</formula>
    </cfRule>
  </conditionalFormatting>
  <conditionalFormatting sqref="AC84">
    <cfRule type="expression" dxfId="3242" priority="694">
      <formula>$M84=#REF!</formula>
    </cfRule>
    <cfRule type="expression" dxfId="3241" priority="695">
      <formula>$M84=#REF!</formula>
    </cfRule>
    <cfRule type="expression" dxfId="3240" priority="696">
      <formula>$M84=#REF!</formula>
    </cfRule>
    <cfRule type="expression" dxfId="3239" priority="697">
      <formula>$M84=#REF!</formula>
    </cfRule>
  </conditionalFormatting>
  <conditionalFormatting sqref="AC85">
    <cfRule type="expression" dxfId="3238" priority="690">
      <formula>$M85=#REF!</formula>
    </cfRule>
    <cfRule type="expression" dxfId="3237" priority="691">
      <formula>$M85=#REF!</formula>
    </cfRule>
    <cfRule type="expression" dxfId="3236" priority="692">
      <formula>$M85=#REF!</formula>
    </cfRule>
    <cfRule type="expression" dxfId="3235" priority="693">
      <formula>$M85=#REF!</formula>
    </cfRule>
  </conditionalFormatting>
  <conditionalFormatting sqref="AC87:AC88">
    <cfRule type="expression" dxfId="3234" priority="686">
      <formula>$M87=#REF!</formula>
    </cfRule>
    <cfRule type="expression" dxfId="3233" priority="687">
      <formula>$M87=#REF!</formula>
    </cfRule>
    <cfRule type="expression" dxfId="3232" priority="688">
      <formula>$M87=#REF!</formula>
    </cfRule>
    <cfRule type="expression" dxfId="3231" priority="689">
      <formula>$M87=#REF!</formula>
    </cfRule>
  </conditionalFormatting>
  <conditionalFormatting sqref="AC86">
    <cfRule type="expression" dxfId="3230" priority="682">
      <formula>$M86=#REF!</formula>
    </cfRule>
    <cfRule type="expression" dxfId="3229" priority="683">
      <formula>$M86=#REF!</formula>
    </cfRule>
    <cfRule type="expression" dxfId="3228" priority="684">
      <formula>$M86=#REF!</formula>
    </cfRule>
    <cfRule type="expression" dxfId="3227" priority="685">
      <formula>$M86=#REF!</formula>
    </cfRule>
  </conditionalFormatting>
  <conditionalFormatting sqref="AC89">
    <cfRule type="expression" dxfId="3226" priority="678">
      <formula>$M89=#REF!</formula>
    </cfRule>
    <cfRule type="expression" dxfId="3225" priority="679">
      <formula>$M89=#REF!</formula>
    </cfRule>
    <cfRule type="expression" dxfId="3224" priority="680">
      <formula>$M89=#REF!</formula>
    </cfRule>
    <cfRule type="expression" dxfId="3223" priority="681">
      <formula>$M89=#REF!</formula>
    </cfRule>
  </conditionalFormatting>
  <conditionalFormatting sqref="Q77:Q79 Q84:Q89">
    <cfRule type="cellIs" dxfId="3222" priority="677" operator="equal">
      <formula>"Mut+ext"</formula>
    </cfRule>
  </conditionalFormatting>
  <conditionalFormatting sqref="Z78:Z79">
    <cfRule type="expression" dxfId="3221" priority="673">
      <formula>$M78=#REF!</formula>
    </cfRule>
    <cfRule type="expression" dxfId="3220" priority="674">
      <formula>$M78=#REF!</formula>
    </cfRule>
    <cfRule type="expression" dxfId="3219" priority="675">
      <formula>$M78=#REF!</formula>
    </cfRule>
    <cfRule type="expression" dxfId="3218" priority="676">
      <formula>$M78=#REF!</formula>
    </cfRule>
  </conditionalFormatting>
  <conditionalFormatting sqref="AD102">
    <cfRule type="expression" dxfId="3217" priority="669">
      <formula>$M102=#REF!</formula>
    </cfRule>
    <cfRule type="expression" dxfId="3216" priority="670">
      <formula>$M102=#REF!</formula>
    </cfRule>
    <cfRule type="expression" dxfId="3215" priority="671">
      <formula>$M102=#REF!</formula>
    </cfRule>
    <cfRule type="expression" dxfId="3214" priority="672">
      <formula>$M102=#REF!</formula>
    </cfRule>
  </conditionalFormatting>
  <conditionalFormatting sqref="AD90:AD93">
    <cfRule type="expression" dxfId="3213" priority="665">
      <formula>$M90=#REF!</formula>
    </cfRule>
    <cfRule type="expression" dxfId="3212" priority="666">
      <formula>$M90=#REF!</formula>
    </cfRule>
    <cfRule type="expression" dxfId="3211" priority="667">
      <formula>$M90=#REF!</formula>
    </cfRule>
    <cfRule type="expression" dxfId="3210" priority="668">
      <formula>$M90=#REF!</formula>
    </cfRule>
  </conditionalFormatting>
  <conditionalFormatting sqref="Z90">
    <cfRule type="expression" dxfId="3209" priority="661">
      <formula>$M90=#REF!</formula>
    </cfRule>
    <cfRule type="expression" dxfId="3208" priority="662">
      <formula>$M90=#REF!</formula>
    </cfRule>
    <cfRule type="expression" dxfId="3207" priority="663">
      <formula>$M90=#REF!</formula>
    </cfRule>
    <cfRule type="expression" dxfId="3206" priority="664">
      <formula>$M90=#REF!</formula>
    </cfRule>
  </conditionalFormatting>
  <conditionalFormatting sqref="Z102">
    <cfRule type="expression" dxfId="3205" priority="657">
      <formula>$M102=#REF!</formula>
    </cfRule>
    <cfRule type="expression" dxfId="3204" priority="658">
      <formula>$M102=#REF!</formula>
    </cfRule>
    <cfRule type="expression" dxfId="3203" priority="659">
      <formula>$M102=#REF!</formula>
    </cfRule>
    <cfRule type="expression" dxfId="3202" priority="660">
      <formula>$M102=#REF!</formula>
    </cfRule>
  </conditionalFormatting>
  <conditionalFormatting sqref="AC90 Z98:Z101 AD109:AD114">
    <cfRule type="expression" dxfId="3201" priority="653">
      <formula>$M90=#REF!</formula>
    </cfRule>
    <cfRule type="expression" dxfId="3200" priority="654">
      <formula>$M90=#REF!</formula>
    </cfRule>
    <cfRule type="expression" dxfId="3199" priority="655">
      <formula>$M90=#REF!</formula>
    </cfRule>
    <cfRule type="expression" dxfId="3198" priority="656">
      <formula>$M90=#REF!</formula>
    </cfRule>
  </conditionalFormatting>
  <conditionalFormatting sqref="AC91">
    <cfRule type="expression" dxfId="3197" priority="649">
      <formula>$M91=#REF!</formula>
    </cfRule>
    <cfRule type="expression" dxfId="3196" priority="650">
      <formula>$M91=#REF!</formula>
    </cfRule>
    <cfRule type="expression" dxfId="3195" priority="651">
      <formula>$M91=#REF!</formula>
    </cfRule>
    <cfRule type="expression" dxfId="3194" priority="652">
      <formula>$M91=#REF!</formula>
    </cfRule>
  </conditionalFormatting>
  <conditionalFormatting sqref="AC92">
    <cfRule type="expression" dxfId="3193" priority="645">
      <formula>$M92=#REF!</formula>
    </cfRule>
    <cfRule type="expression" dxfId="3192" priority="646">
      <formula>$M92=#REF!</formula>
    </cfRule>
    <cfRule type="expression" dxfId="3191" priority="647">
      <formula>$M92=#REF!</formula>
    </cfRule>
    <cfRule type="expression" dxfId="3190" priority="648">
      <formula>$M92=#REF!</formula>
    </cfRule>
  </conditionalFormatting>
  <conditionalFormatting sqref="AC93">
    <cfRule type="expression" dxfId="3189" priority="641">
      <formula>$M93=#REF!</formula>
    </cfRule>
    <cfRule type="expression" dxfId="3188" priority="642">
      <formula>$M93=#REF!</formula>
    </cfRule>
    <cfRule type="expression" dxfId="3187" priority="643">
      <formula>$M93=#REF!</formula>
    </cfRule>
    <cfRule type="expression" dxfId="3186" priority="644">
      <formula>$M93=#REF!</formula>
    </cfRule>
  </conditionalFormatting>
  <conditionalFormatting sqref="AC98">
    <cfRule type="expression" dxfId="3185" priority="637">
      <formula>$M98=#REF!</formula>
    </cfRule>
    <cfRule type="expression" dxfId="3184" priority="638">
      <formula>$M98=#REF!</formula>
    </cfRule>
    <cfRule type="expression" dxfId="3183" priority="639">
      <formula>$M98=#REF!</formula>
    </cfRule>
    <cfRule type="expression" dxfId="3182" priority="640">
      <formula>$M98=#REF!</formula>
    </cfRule>
  </conditionalFormatting>
  <conditionalFormatting sqref="AC100:AC101">
    <cfRule type="expression" dxfId="3181" priority="633">
      <formula>$M100=#REF!</formula>
    </cfRule>
    <cfRule type="expression" dxfId="3180" priority="634">
      <formula>$M100=#REF!</formula>
    </cfRule>
    <cfRule type="expression" dxfId="3179" priority="635">
      <formula>$M100=#REF!</formula>
    </cfRule>
    <cfRule type="expression" dxfId="3178" priority="636">
      <formula>$M100=#REF!</formula>
    </cfRule>
  </conditionalFormatting>
  <conditionalFormatting sqref="AC99">
    <cfRule type="expression" dxfId="3177" priority="629">
      <formula>$M99=#REF!</formula>
    </cfRule>
    <cfRule type="expression" dxfId="3176" priority="630">
      <formula>$M99=#REF!</formula>
    </cfRule>
    <cfRule type="expression" dxfId="3175" priority="631">
      <formula>$M99=#REF!</formula>
    </cfRule>
    <cfRule type="expression" dxfId="3174" priority="632">
      <formula>$M99=#REF!</formula>
    </cfRule>
  </conditionalFormatting>
  <conditionalFormatting sqref="AC102">
    <cfRule type="expression" dxfId="3173" priority="625">
      <formula>$M102=#REF!</formula>
    </cfRule>
    <cfRule type="expression" dxfId="3172" priority="626">
      <formula>$M102=#REF!</formula>
    </cfRule>
    <cfRule type="expression" dxfId="3171" priority="627">
      <formula>$M102=#REF!</formula>
    </cfRule>
    <cfRule type="expression" dxfId="3170" priority="628">
      <formula>$M102=#REF!</formula>
    </cfRule>
  </conditionalFormatting>
  <conditionalFormatting sqref="Q90:Q93 Q98:Q102">
    <cfRule type="cellIs" dxfId="3169" priority="624" operator="equal">
      <formula>"Mut+ext"</formula>
    </cfRule>
  </conditionalFormatting>
  <conditionalFormatting sqref="Z91:Z93">
    <cfRule type="expression" dxfId="3168" priority="620">
      <formula>$M91=#REF!</formula>
    </cfRule>
    <cfRule type="expression" dxfId="3167" priority="621">
      <formula>$M91=#REF!</formula>
    </cfRule>
    <cfRule type="expression" dxfId="3166" priority="622">
      <formula>$M91=#REF!</formula>
    </cfRule>
    <cfRule type="expression" dxfId="3165" priority="623">
      <formula>$M91=#REF!</formula>
    </cfRule>
  </conditionalFormatting>
  <conditionalFormatting sqref="AD115">
    <cfRule type="expression" dxfId="3164" priority="616">
      <formula>$M115=#REF!</formula>
    </cfRule>
    <cfRule type="expression" dxfId="3163" priority="617">
      <formula>$M115=#REF!</formula>
    </cfRule>
    <cfRule type="expression" dxfId="3162" priority="618">
      <formula>$M115=#REF!</formula>
    </cfRule>
    <cfRule type="expression" dxfId="3161" priority="619">
      <formula>$M115=#REF!</formula>
    </cfRule>
  </conditionalFormatting>
  <conditionalFormatting sqref="AD103:AD104">
    <cfRule type="expression" dxfId="3160" priority="612">
      <formula>$M103=#REF!</formula>
    </cfRule>
    <cfRule type="expression" dxfId="3159" priority="613">
      <formula>$M103=#REF!</formula>
    </cfRule>
    <cfRule type="expression" dxfId="3158" priority="614">
      <formula>$M103=#REF!</formula>
    </cfRule>
    <cfRule type="expression" dxfId="3157" priority="615">
      <formula>$M103=#REF!</formula>
    </cfRule>
  </conditionalFormatting>
  <conditionalFormatting sqref="Z103">
    <cfRule type="expression" dxfId="3156" priority="608">
      <formula>$M103=#REF!</formula>
    </cfRule>
    <cfRule type="expression" dxfId="3155" priority="609">
      <formula>$M103=#REF!</formula>
    </cfRule>
    <cfRule type="expression" dxfId="3154" priority="610">
      <formula>$M103=#REF!</formula>
    </cfRule>
    <cfRule type="expression" dxfId="3153" priority="611">
      <formula>$M103=#REF!</formula>
    </cfRule>
  </conditionalFormatting>
  <conditionalFormatting sqref="Z115">
    <cfRule type="expression" dxfId="3152" priority="604">
      <formula>$M115=#REF!</formula>
    </cfRule>
    <cfRule type="expression" dxfId="3151" priority="605">
      <formula>$M115=#REF!</formula>
    </cfRule>
    <cfRule type="expression" dxfId="3150" priority="606">
      <formula>$M115=#REF!</formula>
    </cfRule>
    <cfRule type="expression" dxfId="3149" priority="607">
      <formula>$M115=#REF!</formula>
    </cfRule>
  </conditionalFormatting>
  <conditionalFormatting sqref="AC103">
    <cfRule type="expression" dxfId="3148" priority="600">
      <formula>$M103=#REF!</formula>
    </cfRule>
    <cfRule type="expression" dxfId="3147" priority="601">
      <formula>$M103=#REF!</formula>
    </cfRule>
    <cfRule type="expression" dxfId="3146" priority="602">
      <formula>$M103=#REF!</formula>
    </cfRule>
    <cfRule type="expression" dxfId="3145" priority="603">
      <formula>$M103=#REF!</formula>
    </cfRule>
  </conditionalFormatting>
  <conditionalFormatting sqref="AC104">
    <cfRule type="expression" dxfId="3144" priority="596">
      <formula>$M104=#REF!</formula>
    </cfRule>
    <cfRule type="expression" dxfId="3143" priority="597">
      <formula>$M104=#REF!</formula>
    </cfRule>
    <cfRule type="expression" dxfId="3142" priority="598">
      <formula>$M104=#REF!</formula>
    </cfRule>
    <cfRule type="expression" dxfId="3141" priority="599">
      <formula>$M104=#REF!</formula>
    </cfRule>
  </conditionalFormatting>
  <conditionalFormatting sqref="AC109">
    <cfRule type="expression" dxfId="3140" priority="592">
      <formula>$M109=#REF!</formula>
    </cfRule>
    <cfRule type="expression" dxfId="3139" priority="593">
      <formula>$M109=#REF!</formula>
    </cfRule>
    <cfRule type="expression" dxfId="3138" priority="594">
      <formula>$M109=#REF!</formula>
    </cfRule>
    <cfRule type="expression" dxfId="3137" priority="595">
      <formula>$M109=#REF!</formula>
    </cfRule>
  </conditionalFormatting>
  <conditionalFormatting sqref="AC110">
    <cfRule type="expression" dxfId="3136" priority="588">
      <formula>$M110=#REF!</formula>
    </cfRule>
    <cfRule type="expression" dxfId="3135" priority="589">
      <formula>$M110=#REF!</formula>
    </cfRule>
    <cfRule type="expression" dxfId="3134" priority="590">
      <formula>$M110=#REF!</formula>
    </cfRule>
    <cfRule type="expression" dxfId="3133" priority="591">
      <formula>$M110=#REF!</formula>
    </cfRule>
  </conditionalFormatting>
  <conditionalFormatting sqref="AC111">
    <cfRule type="expression" dxfId="3132" priority="584">
      <formula>$M111=#REF!</formula>
    </cfRule>
    <cfRule type="expression" dxfId="3131" priority="585">
      <formula>$M111=#REF!</formula>
    </cfRule>
    <cfRule type="expression" dxfId="3130" priority="586">
      <formula>$M111=#REF!</formula>
    </cfRule>
    <cfRule type="expression" dxfId="3129" priority="587">
      <formula>$M111=#REF!</formula>
    </cfRule>
  </conditionalFormatting>
  <conditionalFormatting sqref="AC113:AC114">
    <cfRule type="expression" dxfId="3128" priority="580">
      <formula>$M113=#REF!</formula>
    </cfRule>
    <cfRule type="expression" dxfId="3127" priority="581">
      <formula>$M113=#REF!</formula>
    </cfRule>
    <cfRule type="expression" dxfId="3126" priority="582">
      <formula>$M113=#REF!</formula>
    </cfRule>
    <cfRule type="expression" dxfId="3125" priority="583">
      <formula>$M113=#REF!</formula>
    </cfRule>
  </conditionalFormatting>
  <conditionalFormatting sqref="AC112">
    <cfRule type="expression" dxfId="3124" priority="576">
      <formula>$M112=#REF!</formula>
    </cfRule>
    <cfRule type="expression" dxfId="3123" priority="577">
      <formula>$M112=#REF!</formula>
    </cfRule>
    <cfRule type="expression" dxfId="3122" priority="578">
      <formula>$M112=#REF!</formula>
    </cfRule>
    <cfRule type="expression" dxfId="3121" priority="579">
      <formula>$M112=#REF!</formula>
    </cfRule>
  </conditionalFormatting>
  <conditionalFormatting sqref="AC115">
    <cfRule type="expression" dxfId="3120" priority="572">
      <formula>$M115=#REF!</formula>
    </cfRule>
    <cfRule type="expression" dxfId="3119" priority="573">
      <formula>$M115=#REF!</formula>
    </cfRule>
    <cfRule type="expression" dxfId="3118" priority="574">
      <formula>$M115=#REF!</formula>
    </cfRule>
    <cfRule type="expression" dxfId="3117" priority="575">
      <formula>$M115=#REF!</formula>
    </cfRule>
  </conditionalFormatting>
  <conditionalFormatting sqref="Q103:Q104 Q109:Q115">
    <cfRule type="cellIs" dxfId="3116" priority="571" operator="equal">
      <formula>"Mut+ext"</formula>
    </cfRule>
  </conditionalFormatting>
  <conditionalFormatting sqref="Z104">
    <cfRule type="expression" dxfId="3115" priority="567">
      <formula>$M104=#REF!</formula>
    </cfRule>
    <cfRule type="expression" dxfId="3114" priority="568">
      <formula>$M104=#REF!</formula>
    </cfRule>
    <cfRule type="expression" dxfId="3113" priority="569">
      <formula>$M104=#REF!</formula>
    </cfRule>
    <cfRule type="expression" dxfId="3112" priority="570">
      <formula>$M104=#REF!</formula>
    </cfRule>
  </conditionalFormatting>
  <conditionalFormatting sqref="AD128">
    <cfRule type="expression" dxfId="3111" priority="563">
      <formula>$M128=#REF!</formula>
    </cfRule>
    <cfRule type="expression" dxfId="3110" priority="564">
      <formula>$M128=#REF!</formula>
    </cfRule>
    <cfRule type="expression" dxfId="3109" priority="565">
      <formula>$M128=#REF!</formula>
    </cfRule>
    <cfRule type="expression" dxfId="3108" priority="566">
      <formula>$M128=#REF!</formula>
    </cfRule>
  </conditionalFormatting>
  <conditionalFormatting sqref="AD116:AD117">
    <cfRule type="expression" dxfId="3107" priority="559">
      <formula>$M116=#REF!</formula>
    </cfRule>
    <cfRule type="expression" dxfId="3106" priority="560">
      <formula>$M116=#REF!</formula>
    </cfRule>
    <cfRule type="expression" dxfId="3105" priority="561">
      <formula>$M116=#REF!</formula>
    </cfRule>
    <cfRule type="expression" dxfId="3104" priority="562">
      <formula>$M116=#REF!</formula>
    </cfRule>
  </conditionalFormatting>
  <conditionalFormatting sqref="Z116">
    <cfRule type="expression" dxfId="3103" priority="555">
      <formula>$M116=#REF!</formula>
    </cfRule>
    <cfRule type="expression" dxfId="3102" priority="556">
      <formula>$M116=#REF!</formula>
    </cfRule>
    <cfRule type="expression" dxfId="3101" priority="557">
      <formula>$M116=#REF!</formula>
    </cfRule>
    <cfRule type="expression" dxfId="3100" priority="558">
      <formula>$M116=#REF!</formula>
    </cfRule>
  </conditionalFormatting>
  <conditionalFormatting sqref="Z128">
    <cfRule type="expression" dxfId="3099" priority="551">
      <formula>$M128=#REF!</formula>
    </cfRule>
    <cfRule type="expression" dxfId="3098" priority="552">
      <formula>$M128=#REF!</formula>
    </cfRule>
    <cfRule type="expression" dxfId="3097" priority="553">
      <formula>$M128=#REF!</formula>
    </cfRule>
    <cfRule type="expression" dxfId="3096" priority="554">
      <formula>$M128=#REF!</formula>
    </cfRule>
  </conditionalFormatting>
  <conditionalFormatting sqref="AC116">
    <cfRule type="expression" dxfId="3095" priority="547">
      <formula>$M116=#REF!</formula>
    </cfRule>
    <cfRule type="expression" dxfId="3094" priority="548">
      <formula>$M116=#REF!</formula>
    </cfRule>
    <cfRule type="expression" dxfId="3093" priority="549">
      <formula>$M116=#REF!</formula>
    </cfRule>
    <cfRule type="expression" dxfId="3092" priority="550">
      <formula>$M116=#REF!</formula>
    </cfRule>
  </conditionalFormatting>
  <conditionalFormatting sqref="AC117">
    <cfRule type="expression" dxfId="3091" priority="543">
      <formula>$M117=#REF!</formula>
    </cfRule>
    <cfRule type="expression" dxfId="3090" priority="544">
      <formula>$M117=#REF!</formula>
    </cfRule>
    <cfRule type="expression" dxfId="3089" priority="545">
      <formula>$M117=#REF!</formula>
    </cfRule>
    <cfRule type="expression" dxfId="3088" priority="546">
      <formula>$M117=#REF!</formula>
    </cfRule>
  </conditionalFormatting>
  <conditionalFormatting sqref="AC122">
    <cfRule type="expression" dxfId="3087" priority="539">
      <formula>$M122=#REF!</formula>
    </cfRule>
    <cfRule type="expression" dxfId="3086" priority="540">
      <formula>$M122=#REF!</formula>
    </cfRule>
    <cfRule type="expression" dxfId="3085" priority="541">
      <formula>$M122=#REF!</formula>
    </cfRule>
    <cfRule type="expression" dxfId="3084" priority="542">
      <formula>$M122=#REF!</formula>
    </cfRule>
  </conditionalFormatting>
  <conditionalFormatting sqref="AC123">
    <cfRule type="expression" dxfId="3083" priority="535">
      <formula>$M123=#REF!</formula>
    </cfRule>
    <cfRule type="expression" dxfId="3082" priority="536">
      <formula>$M123=#REF!</formula>
    </cfRule>
    <cfRule type="expression" dxfId="3081" priority="537">
      <formula>$M123=#REF!</formula>
    </cfRule>
    <cfRule type="expression" dxfId="3080" priority="538">
      <formula>$M123=#REF!</formula>
    </cfRule>
  </conditionalFormatting>
  <conditionalFormatting sqref="AC124">
    <cfRule type="expression" dxfId="3079" priority="531">
      <formula>$M124=#REF!</formula>
    </cfRule>
    <cfRule type="expression" dxfId="3078" priority="532">
      <formula>$M124=#REF!</formula>
    </cfRule>
    <cfRule type="expression" dxfId="3077" priority="533">
      <formula>$M124=#REF!</formula>
    </cfRule>
    <cfRule type="expression" dxfId="3076" priority="534">
      <formula>$M124=#REF!</formula>
    </cfRule>
  </conditionalFormatting>
  <conditionalFormatting sqref="AC126:AC127">
    <cfRule type="expression" dxfId="3075" priority="527">
      <formula>$M126=#REF!</formula>
    </cfRule>
    <cfRule type="expression" dxfId="3074" priority="528">
      <formula>$M126=#REF!</formula>
    </cfRule>
    <cfRule type="expression" dxfId="3073" priority="529">
      <formula>$M126=#REF!</formula>
    </cfRule>
    <cfRule type="expression" dxfId="3072" priority="530">
      <formula>$M126=#REF!</formula>
    </cfRule>
  </conditionalFormatting>
  <conditionalFormatting sqref="AC125">
    <cfRule type="expression" dxfId="3071" priority="523">
      <formula>$M125=#REF!</formula>
    </cfRule>
    <cfRule type="expression" dxfId="3070" priority="524">
      <formula>$M125=#REF!</formula>
    </cfRule>
    <cfRule type="expression" dxfId="3069" priority="525">
      <formula>$M125=#REF!</formula>
    </cfRule>
    <cfRule type="expression" dxfId="3068" priority="526">
      <formula>$M125=#REF!</formula>
    </cfRule>
  </conditionalFormatting>
  <conditionalFormatting sqref="AC128">
    <cfRule type="expression" dxfId="3067" priority="519">
      <formula>$M128=#REF!</formula>
    </cfRule>
    <cfRule type="expression" dxfId="3066" priority="520">
      <formula>$M128=#REF!</formula>
    </cfRule>
    <cfRule type="expression" dxfId="3065" priority="521">
      <formula>$M128=#REF!</formula>
    </cfRule>
    <cfRule type="expression" dxfId="3064" priority="522">
      <formula>$M128=#REF!</formula>
    </cfRule>
  </conditionalFormatting>
  <conditionalFormatting sqref="Q116:Q117 Q122:Q128">
    <cfRule type="cellIs" dxfId="3063" priority="518" operator="equal">
      <formula>"Mut+ext"</formula>
    </cfRule>
  </conditionalFormatting>
  <conditionalFormatting sqref="Z117">
    <cfRule type="expression" dxfId="3062" priority="514">
      <formula>$M117=#REF!</formula>
    </cfRule>
    <cfRule type="expression" dxfId="3061" priority="515">
      <formula>$M117=#REF!</formula>
    </cfRule>
    <cfRule type="expression" dxfId="3060" priority="516">
      <formula>$M117=#REF!</formula>
    </cfRule>
    <cfRule type="expression" dxfId="3059" priority="517">
      <formula>$M117=#REF!</formula>
    </cfRule>
  </conditionalFormatting>
  <conditionalFormatting sqref="AD141">
    <cfRule type="expression" dxfId="3058" priority="510">
      <formula>$M141=#REF!</formula>
    </cfRule>
    <cfRule type="expression" dxfId="3057" priority="511">
      <formula>$M141=#REF!</formula>
    </cfRule>
    <cfRule type="expression" dxfId="3056" priority="512">
      <formula>$M141=#REF!</formula>
    </cfRule>
    <cfRule type="expression" dxfId="3055" priority="513">
      <formula>$M141=#REF!</formula>
    </cfRule>
  </conditionalFormatting>
  <conditionalFormatting sqref="AD129:AD130">
    <cfRule type="expression" dxfId="3054" priority="506">
      <formula>$M129=#REF!</formula>
    </cfRule>
    <cfRule type="expression" dxfId="3053" priority="507">
      <formula>$M129=#REF!</formula>
    </cfRule>
    <cfRule type="expression" dxfId="3052" priority="508">
      <formula>$M129=#REF!</formula>
    </cfRule>
    <cfRule type="expression" dxfId="3051" priority="509">
      <formula>$M129=#REF!</formula>
    </cfRule>
  </conditionalFormatting>
  <conditionalFormatting sqref="Z129">
    <cfRule type="expression" dxfId="3050" priority="502">
      <formula>$M129=#REF!</formula>
    </cfRule>
    <cfRule type="expression" dxfId="3049" priority="503">
      <formula>$M129=#REF!</formula>
    </cfRule>
    <cfRule type="expression" dxfId="3048" priority="504">
      <formula>$M129=#REF!</formula>
    </cfRule>
    <cfRule type="expression" dxfId="3047" priority="505">
      <formula>$M129=#REF!</formula>
    </cfRule>
  </conditionalFormatting>
  <conditionalFormatting sqref="Z141">
    <cfRule type="expression" dxfId="3046" priority="498">
      <formula>$M141=#REF!</formula>
    </cfRule>
    <cfRule type="expression" dxfId="3045" priority="499">
      <formula>$M141=#REF!</formula>
    </cfRule>
    <cfRule type="expression" dxfId="3044" priority="500">
      <formula>$M141=#REF!</formula>
    </cfRule>
    <cfRule type="expression" dxfId="3043" priority="501">
      <formula>$M141=#REF!</formula>
    </cfRule>
  </conditionalFormatting>
  <conditionalFormatting sqref="AC129">
    <cfRule type="expression" dxfId="3042" priority="494">
      <formula>$M129=#REF!</formula>
    </cfRule>
    <cfRule type="expression" dxfId="3041" priority="495">
      <formula>$M129=#REF!</formula>
    </cfRule>
    <cfRule type="expression" dxfId="3040" priority="496">
      <formula>$M129=#REF!</formula>
    </cfRule>
    <cfRule type="expression" dxfId="3039" priority="497">
      <formula>$M129=#REF!</formula>
    </cfRule>
  </conditionalFormatting>
  <conditionalFormatting sqref="AC130">
    <cfRule type="expression" dxfId="3038" priority="490">
      <formula>$M130=#REF!</formula>
    </cfRule>
    <cfRule type="expression" dxfId="3037" priority="491">
      <formula>$M130=#REF!</formula>
    </cfRule>
    <cfRule type="expression" dxfId="3036" priority="492">
      <formula>$M130=#REF!</formula>
    </cfRule>
    <cfRule type="expression" dxfId="3035" priority="493">
      <formula>$M130=#REF!</formula>
    </cfRule>
  </conditionalFormatting>
  <conditionalFormatting sqref="AC135">
    <cfRule type="expression" dxfId="3034" priority="486">
      <formula>$M135=#REF!</formula>
    </cfRule>
    <cfRule type="expression" dxfId="3033" priority="487">
      <formula>$M135=#REF!</formula>
    </cfRule>
    <cfRule type="expression" dxfId="3032" priority="488">
      <formula>$M135=#REF!</formula>
    </cfRule>
    <cfRule type="expression" dxfId="3031" priority="489">
      <formula>$M135=#REF!</formula>
    </cfRule>
  </conditionalFormatting>
  <conditionalFormatting sqref="AC136">
    <cfRule type="expression" dxfId="3030" priority="482">
      <formula>$M136=#REF!</formula>
    </cfRule>
    <cfRule type="expression" dxfId="3029" priority="483">
      <formula>$M136=#REF!</formula>
    </cfRule>
    <cfRule type="expression" dxfId="3028" priority="484">
      <formula>$M136=#REF!</formula>
    </cfRule>
    <cfRule type="expression" dxfId="3027" priority="485">
      <formula>$M136=#REF!</formula>
    </cfRule>
  </conditionalFormatting>
  <conditionalFormatting sqref="AC137">
    <cfRule type="expression" dxfId="3026" priority="478">
      <formula>$M137=#REF!</formula>
    </cfRule>
    <cfRule type="expression" dxfId="3025" priority="479">
      <formula>$M137=#REF!</formula>
    </cfRule>
    <cfRule type="expression" dxfId="3024" priority="480">
      <formula>$M137=#REF!</formula>
    </cfRule>
    <cfRule type="expression" dxfId="3023" priority="481">
      <formula>$M137=#REF!</formula>
    </cfRule>
  </conditionalFormatting>
  <conditionalFormatting sqref="AC139:AC140">
    <cfRule type="expression" dxfId="3022" priority="474">
      <formula>$M139=#REF!</formula>
    </cfRule>
    <cfRule type="expression" dxfId="3021" priority="475">
      <formula>$M139=#REF!</formula>
    </cfRule>
    <cfRule type="expression" dxfId="3020" priority="476">
      <formula>$M139=#REF!</formula>
    </cfRule>
    <cfRule type="expression" dxfId="3019" priority="477">
      <formula>$M139=#REF!</formula>
    </cfRule>
  </conditionalFormatting>
  <conditionalFormatting sqref="AC138">
    <cfRule type="expression" dxfId="3018" priority="470">
      <formula>$M138=#REF!</formula>
    </cfRule>
    <cfRule type="expression" dxfId="3017" priority="471">
      <formula>$M138=#REF!</formula>
    </cfRule>
    <cfRule type="expression" dxfId="3016" priority="472">
      <formula>$M138=#REF!</formula>
    </cfRule>
    <cfRule type="expression" dxfId="3015" priority="473">
      <formula>$M138=#REF!</formula>
    </cfRule>
  </conditionalFormatting>
  <conditionalFormatting sqref="AC141 Z135:Z140 AC255:AD258 Z255:Z258 AC267:AD271 Z267:Z271">
    <cfRule type="expression" dxfId="3014" priority="466">
      <formula>$M135=#REF!</formula>
    </cfRule>
    <cfRule type="expression" dxfId="3013" priority="467">
      <formula>$M135=#REF!</formula>
    </cfRule>
    <cfRule type="expression" dxfId="3012" priority="468">
      <formula>$M135=#REF!</formula>
    </cfRule>
    <cfRule type="expression" dxfId="3011" priority="469">
      <formula>$M135=#REF!</formula>
    </cfRule>
  </conditionalFormatting>
  <conditionalFormatting sqref="Q129:Q130 Q135:Q141">
    <cfRule type="cellIs" dxfId="3010" priority="465" operator="equal">
      <formula>"Mut+ext"</formula>
    </cfRule>
  </conditionalFormatting>
  <conditionalFormatting sqref="Z130">
    <cfRule type="expression" dxfId="3009" priority="461">
      <formula>$M130=#REF!</formula>
    </cfRule>
    <cfRule type="expression" dxfId="3008" priority="462">
      <formula>$M130=#REF!</formula>
    </cfRule>
    <cfRule type="expression" dxfId="3007" priority="463">
      <formula>$M130=#REF!</formula>
    </cfRule>
    <cfRule type="expression" dxfId="3006" priority="464">
      <formula>$M130=#REF!</formula>
    </cfRule>
  </conditionalFormatting>
  <conditionalFormatting sqref="AD248:AD250">
    <cfRule type="expression" dxfId="3005" priority="457">
      <formula>$M248=#REF!</formula>
    </cfRule>
    <cfRule type="expression" dxfId="3004" priority="458">
      <formula>$M248=#REF!</formula>
    </cfRule>
    <cfRule type="expression" dxfId="3003" priority="459">
      <formula>$M248=#REF!</formula>
    </cfRule>
    <cfRule type="expression" dxfId="3002" priority="460">
      <formula>$M248=#REF!</formula>
    </cfRule>
  </conditionalFormatting>
  <conditionalFormatting sqref="AC248:AC250">
    <cfRule type="expression" dxfId="3001" priority="453">
      <formula>$M248=#REF!</formula>
    </cfRule>
    <cfRule type="expression" dxfId="3000" priority="454">
      <formula>$M248=#REF!</formula>
    </cfRule>
    <cfRule type="expression" dxfId="2999" priority="455">
      <formula>$M248=#REF!</formula>
    </cfRule>
    <cfRule type="expression" dxfId="2998" priority="456">
      <formula>$M248=#REF!</formula>
    </cfRule>
  </conditionalFormatting>
  <conditionalFormatting sqref="Q248:Q250 Q255:Q258">
    <cfRule type="cellIs" dxfId="2997" priority="452" operator="equal">
      <formula>"Mut+ext"</formula>
    </cfRule>
  </conditionalFormatting>
  <conditionalFormatting sqref="Z248:Z250">
    <cfRule type="expression" dxfId="2996" priority="448">
      <formula>$M248=#REF!</formula>
    </cfRule>
    <cfRule type="expression" dxfId="2995" priority="449">
      <formula>$M248=#REF!</formula>
    </cfRule>
    <cfRule type="expression" dxfId="2994" priority="450">
      <formula>$M248=#REF!</formula>
    </cfRule>
    <cfRule type="expression" dxfId="2993" priority="451">
      <formula>$M248=#REF!</formula>
    </cfRule>
  </conditionalFormatting>
  <conditionalFormatting sqref="AD259">
    <cfRule type="expression" dxfId="2992" priority="444">
      <formula>$M259=#REF!</formula>
    </cfRule>
    <cfRule type="expression" dxfId="2991" priority="445">
      <formula>$M259=#REF!</formula>
    </cfRule>
    <cfRule type="expression" dxfId="2990" priority="446">
      <formula>$M259=#REF!</formula>
    </cfRule>
    <cfRule type="expression" dxfId="2989" priority="447">
      <formula>$M259=#REF!</formula>
    </cfRule>
  </conditionalFormatting>
  <conditionalFormatting sqref="AC259">
    <cfRule type="expression" dxfId="2988" priority="440">
      <formula>$M259=#REF!</formula>
    </cfRule>
    <cfRule type="expression" dxfId="2987" priority="441">
      <formula>$M259=#REF!</formula>
    </cfRule>
    <cfRule type="expression" dxfId="2986" priority="442">
      <formula>$M259=#REF!</formula>
    </cfRule>
    <cfRule type="expression" dxfId="2985" priority="443">
      <formula>$M259=#REF!</formula>
    </cfRule>
  </conditionalFormatting>
  <conditionalFormatting sqref="Q259">
    <cfRule type="cellIs" dxfId="2984" priority="439" operator="equal">
      <formula>"Mut+ext"</formula>
    </cfRule>
  </conditionalFormatting>
  <conditionalFormatting sqref="Z259">
    <cfRule type="expression" dxfId="2983" priority="435">
      <formula>$M259=#REF!</formula>
    </cfRule>
    <cfRule type="expression" dxfId="2982" priority="436">
      <formula>$M259=#REF!</formula>
    </cfRule>
    <cfRule type="expression" dxfId="2981" priority="437">
      <formula>$M259=#REF!</formula>
    </cfRule>
    <cfRule type="expression" dxfId="2980" priority="438">
      <formula>$M259=#REF!</formula>
    </cfRule>
  </conditionalFormatting>
  <conditionalFormatting sqref="AD247">
    <cfRule type="expression" dxfId="2979" priority="431">
      <formula>$M247=#REF!</formula>
    </cfRule>
    <cfRule type="expression" dxfId="2978" priority="432">
      <formula>$M247=#REF!</formula>
    </cfRule>
    <cfRule type="expression" dxfId="2977" priority="433">
      <formula>$M247=#REF!</formula>
    </cfRule>
    <cfRule type="expression" dxfId="2976" priority="434">
      <formula>$M247=#REF!</formula>
    </cfRule>
  </conditionalFormatting>
  <conditionalFormatting sqref="AC247">
    <cfRule type="expression" dxfId="2975" priority="427">
      <formula>$M247=#REF!</formula>
    </cfRule>
    <cfRule type="expression" dxfId="2974" priority="428">
      <formula>$M247=#REF!</formula>
    </cfRule>
    <cfRule type="expression" dxfId="2973" priority="429">
      <formula>$M247=#REF!</formula>
    </cfRule>
    <cfRule type="expression" dxfId="2972" priority="430">
      <formula>$M247=#REF!</formula>
    </cfRule>
  </conditionalFormatting>
  <conditionalFormatting sqref="Q247">
    <cfRule type="cellIs" dxfId="2971" priority="426" operator="equal">
      <formula>"Mut+ext"</formula>
    </cfRule>
  </conditionalFormatting>
  <conditionalFormatting sqref="Z247">
    <cfRule type="expression" dxfId="2970" priority="422">
      <formula>$M247=#REF!</formula>
    </cfRule>
    <cfRule type="expression" dxfId="2969" priority="423">
      <formula>$M247=#REF!</formula>
    </cfRule>
    <cfRule type="expression" dxfId="2968" priority="424">
      <formula>$M247=#REF!</formula>
    </cfRule>
    <cfRule type="expression" dxfId="2967" priority="425">
      <formula>$M247=#REF!</formula>
    </cfRule>
  </conditionalFormatting>
  <conditionalFormatting sqref="AD261:AD262">
    <cfRule type="expression" dxfId="2966" priority="418">
      <formula>$M261=#REF!</formula>
    </cfRule>
    <cfRule type="expression" dxfId="2965" priority="419">
      <formula>$M261=#REF!</formula>
    </cfRule>
    <cfRule type="expression" dxfId="2964" priority="420">
      <formula>$M261=#REF!</formula>
    </cfRule>
    <cfRule type="expression" dxfId="2963" priority="421">
      <formula>$M261=#REF!</formula>
    </cfRule>
  </conditionalFormatting>
  <conditionalFormatting sqref="AC261:AC262">
    <cfRule type="expression" dxfId="2962" priority="414">
      <formula>$M261=#REF!</formula>
    </cfRule>
    <cfRule type="expression" dxfId="2961" priority="415">
      <formula>$M261=#REF!</formula>
    </cfRule>
    <cfRule type="expression" dxfId="2960" priority="416">
      <formula>$M261=#REF!</formula>
    </cfRule>
    <cfRule type="expression" dxfId="2959" priority="417">
      <formula>$M261=#REF!</formula>
    </cfRule>
  </conditionalFormatting>
  <conditionalFormatting sqref="Q261:Q262 Q267:Q271">
    <cfRule type="cellIs" dxfId="2958" priority="413" operator="equal">
      <formula>"Mut+ext"</formula>
    </cfRule>
  </conditionalFormatting>
  <conditionalFormatting sqref="Z261:Z262">
    <cfRule type="expression" dxfId="2957" priority="409">
      <formula>$M261=#REF!</formula>
    </cfRule>
    <cfRule type="expression" dxfId="2956" priority="410">
      <formula>$M261=#REF!</formula>
    </cfRule>
    <cfRule type="expression" dxfId="2955" priority="411">
      <formula>$M261=#REF!</formula>
    </cfRule>
    <cfRule type="expression" dxfId="2954" priority="412">
      <formula>$M261=#REF!</formula>
    </cfRule>
  </conditionalFormatting>
  <conditionalFormatting sqref="AD272">
    <cfRule type="expression" dxfId="2953" priority="405">
      <formula>$M272=#REF!</formula>
    </cfRule>
    <cfRule type="expression" dxfId="2952" priority="406">
      <formula>$M272=#REF!</formula>
    </cfRule>
    <cfRule type="expression" dxfId="2951" priority="407">
      <formula>$M272=#REF!</formula>
    </cfRule>
    <cfRule type="expression" dxfId="2950" priority="408">
      <formula>$M272=#REF!</formula>
    </cfRule>
  </conditionalFormatting>
  <conditionalFormatting sqref="AC272">
    <cfRule type="expression" dxfId="2949" priority="401">
      <formula>$M272=#REF!</formula>
    </cfRule>
    <cfRule type="expression" dxfId="2948" priority="402">
      <formula>$M272=#REF!</formula>
    </cfRule>
    <cfRule type="expression" dxfId="2947" priority="403">
      <formula>$M272=#REF!</formula>
    </cfRule>
    <cfRule type="expression" dxfId="2946" priority="404">
      <formula>$M272=#REF!</formula>
    </cfRule>
  </conditionalFormatting>
  <conditionalFormatting sqref="Q272">
    <cfRule type="cellIs" dxfId="2945" priority="400" operator="equal">
      <formula>"Mut+ext"</formula>
    </cfRule>
  </conditionalFormatting>
  <conditionalFormatting sqref="Z272">
    <cfRule type="expression" dxfId="2944" priority="396">
      <formula>$M272=#REF!</formula>
    </cfRule>
    <cfRule type="expression" dxfId="2943" priority="397">
      <formula>$M272=#REF!</formula>
    </cfRule>
    <cfRule type="expression" dxfId="2942" priority="398">
      <formula>$M272=#REF!</formula>
    </cfRule>
    <cfRule type="expression" dxfId="2941" priority="399">
      <formula>$M272=#REF!</formula>
    </cfRule>
  </conditionalFormatting>
  <conditionalFormatting sqref="AD260">
    <cfRule type="expression" dxfId="2940" priority="392">
      <formula>$M260=#REF!</formula>
    </cfRule>
    <cfRule type="expression" dxfId="2939" priority="393">
      <formula>$M260=#REF!</formula>
    </cfRule>
    <cfRule type="expression" dxfId="2938" priority="394">
      <formula>$M260=#REF!</formula>
    </cfRule>
    <cfRule type="expression" dxfId="2937" priority="395">
      <formula>$M260=#REF!</formula>
    </cfRule>
  </conditionalFormatting>
  <conditionalFormatting sqref="AC260">
    <cfRule type="expression" dxfId="2936" priority="388">
      <formula>$M260=#REF!</formula>
    </cfRule>
    <cfRule type="expression" dxfId="2935" priority="389">
      <formula>$M260=#REF!</formula>
    </cfRule>
    <cfRule type="expression" dxfId="2934" priority="390">
      <formula>$M260=#REF!</formula>
    </cfRule>
    <cfRule type="expression" dxfId="2933" priority="391">
      <formula>$M260=#REF!</formula>
    </cfRule>
  </conditionalFormatting>
  <conditionalFormatting sqref="Q260">
    <cfRule type="cellIs" dxfId="2932" priority="387" operator="equal">
      <formula>"Mut+ext"</formula>
    </cfRule>
  </conditionalFormatting>
  <conditionalFormatting sqref="Z260">
    <cfRule type="expression" dxfId="2931" priority="383">
      <formula>$M260=#REF!</formula>
    </cfRule>
    <cfRule type="expression" dxfId="2930" priority="384">
      <formula>$M260=#REF!</formula>
    </cfRule>
    <cfRule type="expression" dxfId="2929" priority="385">
      <formula>$M260=#REF!</formula>
    </cfRule>
    <cfRule type="expression" dxfId="2928" priority="386">
      <formula>$M260=#REF!</formula>
    </cfRule>
  </conditionalFormatting>
  <conditionalFormatting sqref="Q20">
    <cfRule type="cellIs" dxfId="2927" priority="382" operator="equal">
      <formula>"Mut+ext"</formula>
    </cfRule>
  </conditionalFormatting>
  <conditionalFormatting sqref="AD15:AD18">
    <cfRule type="expression" dxfId="2926" priority="378">
      <formula>$M15=#REF!</formula>
    </cfRule>
    <cfRule type="expression" dxfId="2925" priority="379">
      <formula>$M15=#REF!</formula>
    </cfRule>
    <cfRule type="expression" dxfId="2924" priority="380">
      <formula>$M15=#REF!</formula>
    </cfRule>
    <cfRule type="expression" dxfId="2923" priority="381">
      <formula>$M15=#REF!</formula>
    </cfRule>
  </conditionalFormatting>
  <conditionalFormatting sqref="AC15">
    <cfRule type="expression" dxfId="2922" priority="374">
      <formula>$M15=#REF!</formula>
    </cfRule>
    <cfRule type="expression" dxfId="2921" priority="375">
      <formula>$M15=#REF!</formula>
    </cfRule>
    <cfRule type="expression" dxfId="2920" priority="376">
      <formula>$M15=#REF!</formula>
    </cfRule>
    <cfRule type="expression" dxfId="2919" priority="377">
      <formula>$M15=#REF!</formula>
    </cfRule>
  </conditionalFormatting>
  <conditionalFormatting sqref="AC16">
    <cfRule type="expression" dxfId="2918" priority="370">
      <formula>$M16=#REF!</formula>
    </cfRule>
    <cfRule type="expression" dxfId="2917" priority="371">
      <formula>$M16=#REF!</formula>
    </cfRule>
    <cfRule type="expression" dxfId="2916" priority="372">
      <formula>$M16=#REF!</formula>
    </cfRule>
    <cfRule type="expression" dxfId="2915" priority="373">
      <formula>$M16=#REF!</formula>
    </cfRule>
  </conditionalFormatting>
  <conditionalFormatting sqref="AC18">
    <cfRule type="expression" dxfId="2914" priority="366">
      <formula>$M18=#REF!</formula>
    </cfRule>
    <cfRule type="expression" dxfId="2913" priority="367">
      <formula>$M18=#REF!</formula>
    </cfRule>
    <cfRule type="expression" dxfId="2912" priority="368">
      <formula>$M18=#REF!</formula>
    </cfRule>
    <cfRule type="expression" dxfId="2911" priority="369">
      <formula>$M18=#REF!</formula>
    </cfRule>
  </conditionalFormatting>
  <conditionalFormatting sqref="AC17">
    <cfRule type="expression" dxfId="2910" priority="362">
      <formula>$M17=#REF!</formula>
    </cfRule>
    <cfRule type="expression" dxfId="2909" priority="363">
      <formula>$M17=#REF!</formula>
    </cfRule>
    <cfRule type="expression" dxfId="2908" priority="364">
      <formula>$M17=#REF!</formula>
    </cfRule>
    <cfRule type="expression" dxfId="2907" priority="365">
      <formula>$M17=#REF!</formula>
    </cfRule>
  </conditionalFormatting>
  <conditionalFormatting sqref="Q17:Q18">
    <cfRule type="cellIs" dxfId="2906" priority="361" operator="equal">
      <formula>"Mut+ext"</formula>
    </cfRule>
  </conditionalFormatting>
  <conditionalFormatting sqref="Z15:Z18">
    <cfRule type="expression" dxfId="2905" priority="357">
      <formula>$M15=#REF!</formula>
    </cfRule>
    <cfRule type="expression" dxfId="2904" priority="358">
      <formula>$M15=#REF!</formula>
    </cfRule>
    <cfRule type="expression" dxfId="2903" priority="359">
      <formula>$M15=#REF!</formula>
    </cfRule>
    <cfRule type="expression" dxfId="2902" priority="360">
      <formula>$M15=#REF!</formula>
    </cfRule>
  </conditionalFormatting>
  <conditionalFormatting sqref="Q16">
    <cfRule type="cellIs" dxfId="2901" priority="356" operator="equal">
      <formula>"Mut+ext"</formula>
    </cfRule>
  </conditionalFormatting>
  <conditionalFormatting sqref="AD28:AD31">
    <cfRule type="expression" dxfId="2900" priority="352">
      <formula>$M28=#REF!</formula>
    </cfRule>
    <cfRule type="expression" dxfId="2899" priority="353">
      <formula>$M28=#REF!</formula>
    </cfRule>
    <cfRule type="expression" dxfId="2898" priority="354">
      <formula>$M28=#REF!</formula>
    </cfRule>
    <cfRule type="expression" dxfId="2897" priority="355">
      <formula>$M28=#REF!</formula>
    </cfRule>
  </conditionalFormatting>
  <conditionalFormatting sqref="AC28">
    <cfRule type="expression" dxfId="2896" priority="348">
      <formula>$M28=#REF!</formula>
    </cfRule>
    <cfRule type="expression" dxfId="2895" priority="349">
      <formula>$M28=#REF!</formula>
    </cfRule>
    <cfRule type="expression" dxfId="2894" priority="350">
      <formula>$M28=#REF!</formula>
    </cfRule>
    <cfRule type="expression" dxfId="2893" priority="351">
      <formula>$M28=#REF!</formula>
    </cfRule>
  </conditionalFormatting>
  <conditionalFormatting sqref="AC29">
    <cfRule type="expression" dxfId="2892" priority="344">
      <formula>$M29=#REF!</formula>
    </cfRule>
    <cfRule type="expression" dxfId="2891" priority="345">
      <formula>$M29=#REF!</formula>
    </cfRule>
    <cfRule type="expression" dxfId="2890" priority="346">
      <formula>$M29=#REF!</formula>
    </cfRule>
    <cfRule type="expression" dxfId="2889" priority="347">
      <formula>$M29=#REF!</formula>
    </cfRule>
  </conditionalFormatting>
  <conditionalFormatting sqref="AC31">
    <cfRule type="expression" dxfId="2888" priority="340">
      <formula>$M31=#REF!</formula>
    </cfRule>
    <cfRule type="expression" dxfId="2887" priority="341">
      <formula>$M31=#REF!</formula>
    </cfRule>
    <cfRule type="expression" dxfId="2886" priority="342">
      <formula>$M31=#REF!</formula>
    </cfRule>
    <cfRule type="expression" dxfId="2885" priority="343">
      <formula>$M31=#REF!</formula>
    </cfRule>
  </conditionalFormatting>
  <conditionalFormatting sqref="AC30">
    <cfRule type="expression" dxfId="2884" priority="336">
      <formula>$M30=#REF!</formula>
    </cfRule>
    <cfRule type="expression" dxfId="2883" priority="337">
      <formula>$M30=#REF!</formula>
    </cfRule>
    <cfRule type="expression" dxfId="2882" priority="338">
      <formula>$M30=#REF!</formula>
    </cfRule>
    <cfRule type="expression" dxfId="2881" priority="339">
      <formula>$M30=#REF!</formula>
    </cfRule>
  </conditionalFormatting>
  <conditionalFormatting sqref="Q28:Q31">
    <cfRule type="cellIs" dxfId="2880" priority="335" operator="equal">
      <formula>"Mut+ext"</formula>
    </cfRule>
  </conditionalFormatting>
  <conditionalFormatting sqref="Z28:Z31">
    <cfRule type="expression" dxfId="2879" priority="331">
      <formula>$M28=#REF!</formula>
    </cfRule>
    <cfRule type="expression" dxfId="2878" priority="332">
      <formula>$M28=#REF!</formula>
    </cfRule>
    <cfRule type="expression" dxfId="2877" priority="333">
      <formula>$M28=#REF!</formula>
    </cfRule>
    <cfRule type="expression" dxfId="2876" priority="334">
      <formula>$M28=#REF!</formula>
    </cfRule>
  </conditionalFormatting>
  <conditionalFormatting sqref="AD42:AD45">
    <cfRule type="expression" dxfId="2875" priority="327">
      <formula>$M42=#REF!</formula>
    </cfRule>
    <cfRule type="expression" dxfId="2874" priority="328">
      <formula>$M42=#REF!</formula>
    </cfRule>
    <cfRule type="expression" dxfId="2873" priority="329">
      <formula>$M42=#REF!</formula>
    </cfRule>
    <cfRule type="expression" dxfId="2872" priority="330">
      <formula>$M42=#REF!</formula>
    </cfRule>
  </conditionalFormatting>
  <conditionalFormatting sqref="AC42">
    <cfRule type="expression" dxfId="2871" priority="323">
      <formula>$M42=#REF!</formula>
    </cfRule>
    <cfRule type="expression" dxfId="2870" priority="324">
      <formula>$M42=#REF!</formula>
    </cfRule>
    <cfRule type="expression" dxfId="2869" priority="325">
      <formula>$M42=#REF!</formula>
    </cfRule>
    <cfRule type="expression" dxfId="2868" priority="326">
      <formula>$M42=#REF!</formula>
    </cfRule>
  </conditionalFormatting>
  <conditionalFormatting sqref="AC44:AC45">
    <cfRule type="expression" dxfId="2867" priority="319">
      <formula>$M44=#REF!</formula>
    </cfRule>
    <cfRule type="expression" dxfId="2866" priority="320">
      <formula>$M44=#REF!</formula>
    </cfRule>
    <cfRule type="expression" dxfId="2865" priority="321">
      <formula>$M44=#REF!</formula>
    </cfRule>
    <cfRule type="expression" dxfId="2864" priority="322">
      <formula>$M44=#REF!</formula>
    </cfRule>
  </conditionalFormatting>
  <conditionalFormatting sqref="AC43">
    <cfRule type="expression" dxfId="2863" priority="315">
      <formula>$M43=#REF!</formula>
    </cfRule>
    <cfRule type="expression" dxfId="2862" priority="316">
      <formula>$M43=#REF!</formula>
    </cfRule>
    <cfRule type="expression" dxfId="2861" priority="317">
      <formula>$M43=#REF!</formula>
    </cfRule>
    <cfRule type="expression" dxfId="2860" priority="318">
      <formula>$M43=#REF!</formula>
    </cfRule>
  </conditionalFormatting>
  <conditionalFormatting sqref="Q43:Q45">
    <cfRule type="cellIs" dxfId="2859" priority="314" operator="equal">
      <formula>"Mut+ext"</formula>
    </cfRule>
  </conditionalFormatting>
  <conditionalFormatting sqref="Z42:Z45">
    <cfRule type="expression" dxfId="2858" priority="310">
      <formula>$M42=#REF!</formula>
    </cfRule>
    <cfRule type="expression" dxfId="2857" priority="311">
      <formula>$M42=#REF!</formula>
    </cfRule>
    <cfRule type="expression" dxfId="2856" priority="312">
      <formula>$M42=#REF!</formula>
    </cfRule>
    <cfRule type="expression" dxfId="2855" priority="313">
      <formula>$M42=#REF!</formula>
    </cfRule>
  </conditionalFormatting>
  <conditionalFormatting sqref="AD54:AD57">
    <cfRule type="expression" dxfId="2854" priority="306">
      <formula>$M54=#REF!</formula>
    </cfRule>
    <cfRule type="expression" dxfId="2853" priority="307">
      <formula>$M54=#REF!</formula>
    </cfRule>
    <cfRule type="expression" dxfId="2852" priority="308">
      <formula>$M54=#REF!</formula>
    </cfRule>
    <cfRule type="expression" dxfId="2851" priority="309">
      <formula>$M54=#REF!</formula>
    </cfRule>
  </conditionalFormatting>
  <conditionalFormatting sqref="AC54">
    <cfRule type="expression" dxfId="2850" priority="302">
      <formula>$M54=#REF!</formula>
    </cfRule>
    <cfRule type="expression" dxfId="2849" priority="303">
      <formula>$M54=#REF!</formula>
    </cfRule>
    <cfRule type="expression" dxfId="2848" priority="304">
      <formula>$M54=#REF!</formula>
    </cfRule>
    <cfRule type="expression" dxfId="2847" priority="305">
      <formula>$M54=#REF!</formula>
    </cfRule>
  </conditionalFormatting>
  <conditionalFormatting sqref="AC55">
    <cfRule type="expression" dxfId="2846" priority="298">
      <formula>$M55=#REF!</formula>
    </cfRule>
    <cfRule type="expression" dxfId="2845" priority="299">
      <formula>$M55=#REF!</formula>
    </cfRule>
    <cfRule type="expression" dxfId="2844" priority="300">
      <formula>$M55=#REF!</formula>
    </cfRule>
    <cfRule type="expression" dxfId="2843" priority="301">
      <formula>$M55=#REF!</formula>
    </cfRule>
  </conditionalFormatting>
  <conditionalFormatting sqref="AC57">
    <cfRule type="expression" dxfId="2842" priority="294">
      <formula>$M57=#REF!</formula>
    </cfRule>
    <cfRule type="expression" dxfId="2841" priority="295">
      <formula>$M57=#REF!</formula>
    </cfRule>
    <cfRule type="expression" dxfId="2840" priority="296">
      <formula>$M57=#REF!</formula>
    </cfRule>
    <cfRule type="expression" dxfId="2839" priority="297">
      <formula>$M57=#REF!</formula>
    </cfRule>
  </conditionalFormatting>
  <conditionalFormatting sqref="AC56">
    <cfRule type="expression" dxfId="2838" priority="290">
      <formula>$M56=#REF!</formula>
    </cfRule>
    <cfRule type="expression" dxfId="2837" priority="291">
      <formula>$M56=#REF!</formula>
    </cfRule>
    <cfRule type="expression" dxfId="2836" priority="292">
      <formula>$M56=#REF!</formula>
    </cfRule>
    <cfRule type="expression" dxfId="2835" priority="293">
      <formula>$M56=#REF!</formula>
    </cfRule>
  </conditionalFormatting>
  <conditionalFormatting sqref="Q54:Q57">
    <cfRule type="cellIs" dxfId="2834" priority="289" operator="equal">
      <formula>"Mut+ext"</formula>
    </cfRule>
  </conditionalFormatting>
  <conditionalFormatting sqref="Z54:Z57">
    <cfRule type="expression" dxfId="2833" priority="285">
      <formula>$M54=#REF!</formula>
    </cfRule>
    <cfRule type="expression" dxfId="2832" priority="286">
      <formula>$M54=#REF!</formula>
    </cfRule>
    <cfRule type="expression" dxfId="2831" priority="287">
      <formula>$M54=#REF!</formula>
    </cfRule>
    <cfRule type="expression" dxfId="2830" priority="288">
      <formula>$M54=#REF!</formula>
    </cfRule>
  </conditionalFormatting>
  <conditionalFormatting sqref="AD67:AD70">
    <cfRule type="expression" dxfId="2829" priority="281">
      <formula>$M67=#REF!</formula>
    </cfRule>
    <cfRule type="expression" dxfId="2828" priority="282">
      <formula>$M67=#REF!</formula>
    </cfRule>
    <cfRule type="expression" dxfId="2827" priority="283">
      <formula>$M67=#REF!</formula>
    </cfRule>
    <cfRule type="expression" dxfId="2826" priority="284">
      <formula>$M67=#REF!</formula>
    </cfRule>
  </conditionalFormatting>
  <conditionalFormatting sqref="AC67">
    <cfRule type="expression" dxfId="2825" priority="277">
      <formula>$M67=#REF!</formula>
    </cfRule>
    <cfRule type="expression" dxfId="2824" priority="278">
      <formula>$M67=#REF!</formula>
    </cfRule>
    <cfRule type="expression" dxfId="2823" priority="279">
      <formula>$M67=#REF!</formula>
    </cfRule>
    <cfRule type="expression" dxfId="2822" priority="280">
      <formula>$M67=#REF!</formula>
    </cfRule>
  </conditionalFormatting>
  <conditionalFormatting sqref="AC68">
    <cfRule type="expression" dxfId="2821" priority="273">
      <formula>$M68=#REF!</formula>
    </cfRule>
    <cfRule type="expression" dxfId="2820" priority="274">
      <formula>$M68=#REF!</formula>
    </cfRule>
    <cfRule type="expression" dxfId="2819" priority="275">
      <formula>$M68=#REF!</formula>
    </cfRule>
    <cfRule type="expression" dxfId="2818" priority="276">
      <formula>$M68=#REF!</formula>
    </cfRule>
  </conditionalFormatting>
  <conditionalFormatting sqref="AC70">
    <cfRule type="expression" dxfId="2817" priority="269">
      <formula>$M70=#REF!</formula>
    </cfRule>
    <cfRule type="expression" dxfId="2816" priority="270">
      <formula>$M70=#REF!</formula>
    </cfRule>
    <cfRule type="expression" dxfId="2815" priority="271">
      <formula>$M70=#REF!</formula>
    </cfRule>
    <cfRule type="expression" dxfId="2814" priority="272">
      <formula>$M70=#REF!</formula>
    </cfRule>
  </conditionalFormatting>
  <conditionalFormatting sqref="AC69">
    <cfRule type="expression" dxfId="2813" priority="265">
      <formula>$M69=#REF!</formula>
    </cfRule>
    <cfRule type="expression" dxfId="2812" priority="266">
      <formula>$M69=#REF!</formula>
    </cfRule>
    <cfRule type="expression" dxfId="2811" priority="267">
      <formula>$M69=#REF!</formula>
    </cfRule>
    <cfRule type="expression" dxfId="2810" priority="268">
      <formula>$M69=#REF!</formula>
    </cfRule>
  </conditionalFormatting>
  <conditionalFormatting sqref="Q67:Q70">
    <cfRule type="cellIs" dxfId="2809" priority="264" operator="equal">
      <formula>"Mut+ext"</formula>
    </cfRule>
  </conditionalFormatting>
  <conditionalFormatting sqref="Z67:Z70">
    <cfRule type="expression" dxfId="2808" priority="260">
      <formula>$M67=#REF!</formula>
    </cfRule>
    <cfRule type="expression" dxfId="2807" priority="261">
      <formula>$M67=#REF!</formula>
    </cfRule>
    <cfRule type="expression" dxfId="2806" priority="262">
      <formula>$M67=#REF!</formula>
    </cfRule>
    <cfRule type="expression" dxfId="2805" priority="263">
      <formula>$M67=#REF!</formula>
    </cfRule>
  </conditionalFormatting>
  <conditionalFormatting sqref="AD80:AD83">
    <cfRule type="expression" dxfId="2804" priority="256">
      <formula>$M80=#REF!</formula>
    </cfRule>
    <cfRule type="expression" dxfId="2803" priority="257">
      <formula>$M80=#REF!</formula>
    </cfRule>
    <cfRule type="expression" dxfId="2802" priority="258">
      <formula>$M80=#REF!</formula>
    </cfRule>
    <cfRule type="expression" dxfId="2801" priority="259">
      <formula>$M80=#REF!</formula>
    </cfRule>
  </conditionalFormatting>
  <conditionalFormatting sqref="AC80">
    <cfRule type="expression" dxfId="2800" priority="252">
      <formula>$M80=#REF!</formula>
    </cfRule>
    <cfRule type="expression" dxfId="2799" priority="253">
      <formula>$M80=#REF!</formula>
    </cfRule>
    <cfRule type="expression" dxfId="2798" priority="254">
      <formula>$M80=#REF!</formula>
    </cfRule>
    <cfRule type="expression" dxfId="2797" priority="255">
      <formula>$M80=#REF!</formula>
    </cfRule>
  </conditionalFormatting>
  <conditionalFormatting sqref="AC81">
    <cfRule type="expression" dxfId="2796" priority="248">
      <formula>$M81=#REF!</formula>
    </cfRule>
    <cfRule type="expression" dxfId="2795" priority="249">
      <formula>$M81=#REF!</formula>
    </cfRule>
    <cfRule type="expression" dxfId="2794" priority="250">
      <formula>$M81=#REF!</formula>
    </cfRule>
    <cfRule type="expression" dxfId="2793" priority="251">
      <formula>$M81=#REF!</formula>
    </cfRule>
  </conditionalFormatting>
  <conditionalFormatting sqref="AC83">
    <cfRule type="expression" dxfId="2792" priority="244">
      <formula>$M83=#REF!</formula>
    </cfRule>
    <cfRule type="expression" dxfId="2791" priority="245">
      <formula>$M83=#REF!</formula>
    </cfRule>
    <cfRule type="expression" dxfId="2790" priority="246">
      <formula>$M83=#REF!</formula>
    </cfRule>
    <cfRule type="expression" dxfId="2789" priority="247">
      <formula>$M83=#REF!</formula>
    </cfRule>
  </conditionalFormatting>
  <conditionalFormatting sqref="AC82">
    <cfRule type="expression" dxfId="2788" priority="240">
      <formula>$M82=#REF!</formula>
    </cfRule>
    <cfRule type="expression" dxfId="2787" priority="241">
      <formula>$M82=#REF!</formula>
    </cfRule>
    <cfRule type="expression" dxfId="2786" priority="242">
      <formula>$M82=#REF!</formula>
    </cfRule>
    <cfRule type="expression" dxfId="2785" priority="243">
      <formula>$M82=#REF!</formula>
    </cfRule>
  </conditionalFormatting>
  <conditionalFormatting sqref="Q80:Q83">
    <cfRule type="cellIs" dxfId="2784" priority="239" operator="equal">
      <formula>"Mut+ext"</formula>
    </cfRule>
  </conditionalFormatting>
  <conditionalFormatting sqref="Z80:Z83">
    <cfRule type="expression" dxfId="2783" priority="235">
      <formula>$M80=#REF!</formula>
    </cfRule>
    <cfRule type="expression" dxfId="2782" priority="236">
      <formula>$M80=#REF!</formula>
    </cfRule>
    <cfRule type="expression" dxfId="2781" priority="237">
      <formula>$M80=#REF!</formula>
    </cfRule>
    <cfRule type="expression" dxfId="2780" priority="238">
      <formula>$M80=#REF!</formula>
    </cfRule>
  </conditionalFormatting>
  <conditionalFormatting sqref="AD94:AD97">
    <cfRule type="expression" dxfId="2779" priority="231">
      <formula>$M94=#REF!</formula>
    </cfRule>
    <cfRule type="expression" dxfId="2778" priority="232">
      <formula>$M94=#REF!</formula>
    </cfRule>
    <cfRule type="expression" dxfId="2777" priority="233">
      <formula>$M94=#REF!</formula>
    </cfRule>
    <cfRule type="expression" dxfId="2776" priority="234">
      <formula>$M94=#REF!</formula>
    </cfRule>
  </conditionalFormatting>
  <conditionalFormatting sqref="AC94">
    <cfRule type="expression" dxfId="2775" priority="227">
      <formula>$M94=#REF!</formula>
    </cfRule>
    <cfRule type="expression" dxfId="2774" priority="228">
      <formula>$M94=#REF!</formula>
    </cfRule>
    <cfRule type="expression" dxfId="2773" priority="229">
      <formula>$M94=#REF!</formula>
    </cfRule>
    <cfRule type="expression" dxfId="2772" priority="230">
      <formula>$M94=#REF!</formula>
    </cfRule>
  </conditionalFormatting>
  <conditionalFormatting sqref="AC96:AC97">
    <cfRule type="expression" dxfId="2771" priority="223">
      <formula>$M96=#REF!</formula>
    </cfRule>
    <cfRule type="expression" dxfId="2770" priority="224">
      <formula>$M96=#REF!</formula>
    </cfRule>
    <cfRule type="expression" dxfId="2769" priority="225">
      <formula>$M96=#REF!</formula>
    </cfRule>
    <cfRule type="expression" dxfId="2768" priority="226">
      <formula>$M96=#REF!</formula>
    </cfRule>
  </conditionalFormatting>
  <conditionalFormatting sqref="AC95">
    <cfRule type="expression" dxfId="2767" priority="219">
      <formula>$M95=#REF!</formula>
    </cfRule>
    <cfRule type="expression" dxfId="2766" priority="220">
      <formula>$M95=#REF!</formula>
    </cfRule>
    <cfRule type="expression" dxfId="2765" priority="221">
      <formula>$M95=#REF!</formula>
    </cfRule>
    <cfRule type="expression" dxfId="2764" priority="222">
      <formula>$M95=#REF!</formula>
    </cfRule>
  </conditionalFormatting>
  <conditionalFormatting sqref="Q94:Q97">
    <cfRule type="cellIs" dxfId="2763" priority="218" operator="equal">
      <formula>"Mut+ext"</formula>
    </cfRule>
  </conditionalFormatting>
  <conditionalFormatting sqref="Z94:Z97">
    <cfRule type="expression" dxfId="2762" priority="214">
      <formula>$M94=#REF!</formula>
    </cfRule>
    <cfRule type="expression" dxfId="2761" priority="215">
      <formula>$M94=#REF!</formula>
    </cfRule>
    <cfRule type="expression" dxfId="2760" priority="216">
      <formula>$M94=#REF!</formula>
    </cfRule>
    <cfRule type="expression" dxfId="2759" priority="217">
      <formula>$M94=#REF!</formula>
    </cfRule>
  </conditionalFormatting>
  <conditionalFormatting sqref="AD105:AD108">
    <cfRule type="expression" dxfId="2758" priority="210">
      <formula>$M105=#REF!</formula>
    </cfRule>
    <cfRule type="expression" dxfId="2757" priority="211">
      <formula>$M105=#REF!</formula>
    </cfRule>
    <cfRule type="expression" dxfId="2756" priority="212">
      <formula>$M105=#REF!</formula>
    </cfRule>
    <cfRule type="expression" dxfId="2755" priority="213">
      <formula>$M105=#REF!</formula>
    </cfRule>
  </conditionalFormatting>
  <conditionalFormatting sqref="AC105">
    <cfRule type="expression" dxfId="2754" priority="206">
      <formula>$M105=#REF!</formula>
    </cfRule>
    <cfRule type="expression" dxfId="2753" priority="207">
      <formula>$M105=#REF!</formula>
    </cfRule>
    <cfRule type="expression" dxfId="2752" priority="208">
      <formula>$M105=#REF!</formula>
    </cfRule>
    <cfRule type="expression" dxfId="2751" priority="209">
      <formula>$M105=#REF!</formula>
    </cfRule>
  </conditionalFormatting>
  <conditionalFormatting sqref="AC106">
    <cfRule type="expression" dxfId="2750" priority="202">
      <formula>$M106=#REF!</formula>
    </cfRule>
    <cfRule type="expression" dxfId="2749" priority="203">
      <formula>$M106=#REF!</formula>
    </cfRule>
    <cfRule type="expression" dxfId="2748" priority="204">
      <formula>$M106=#REF!</formula>
    </cfRule>
    <cfRule type="expression" dxfId="2747" priority="205">
      <formula>$M106=#REF!</formula>
    </cfRule>
  </conditionalFormatting>
  <conditionalFormatting sqref="AC107">
    <cfRule type="expression" dxfId="2746" priority="198">
      <formula>$M107=#REF!</formula>
    </cfRule>
    <cfRule type="expression" dxfId="2745" priority="199">
      <formula>$M107=#REF!</formula>
    </cfRule>
    <cfRule type="expression" dxfId="2744" priority="200">
      <formula>$M107=#REF!</formula>
    </cfRule>
    <cfRule type="expression" dxfId="2743" priority="201">
      <formula>$M107=#REF!</formula>
    </cfRule>
  </conditionalFormatting>
  <conditionalFormatting sqref="AC108">
    <cfRule type="expression" dxfId="2742" priority="194">
      <formula>$M108=#REF!</formula>
    </cfRule>
    <cfRule type="expression" dxfId="2741" priority="195">
      <formula>$M108=#REF!</formula>
    </cfRule>
    <cfRule type="expression" dxfId="2740" priority="196">
      <formula>$M108=#REF!</formula>
    </cfRule>
    <cfRule type="expression" dxfId="2739" priority="197">
      <formula>$M108=#REF!</formula>
    </cfRule>
  </conditionalFormatting>
  <conditionalFormatting sqref="Q105:Q108">
    <cfRule type="cellIs" dxfId="2738" priority="193" operator="equal">
      <formula>"Mut+ext"</formula>
    </cfRule>
  </conditionalFormatting>
  <conditionalFormatting sqref="Z105:Z108">
    <cfRule type="expression" dxfId="2737" priority="189">
      <formula>$M105=#REF!</formula>
    </cfRule>
    <cfRule type="expression" dxfId="2736" priority="190">
      <formula>$M105=#REF!</formula>
    </cfRule>
    <cfRule type="expression" dxfId="2735" priority="191">
      <formula>$M105=#REF!</formula>
    </cfRule>
    <cfRule type="expression" dxfId="2734" priority="192">
      <formula>$M105=#REF!</formula>
    </cfRule>
  </conditionalFormatting>
  <conditionalFormatting sqref="AD118:AD121">
    <cfRule type="expression" dxfId="2733" priority="185">
      <formula>$M118=#REF!</formula>
    </cfRule>
    <cfRule type="expression" dxfId="2732" priority="186">
      <formula>$M118=#REF!</formula>
    </cfRule>
    <cfRule type="expression" dxfId="2731" priority="187">
      <formula>$M118=#REF!</formula>
    </cfRule>
    <cfRule type="expression" dxfId="2730" priority="188">
      <formula>$M118=#REF!</formula>
    </cfRule>
  </conditionalFormatting>
  <conditionalFormatting sqref="AC118">
    <cfRule type="expression" dxfId="2729" priority="181">
      <formula>$M118=#REF!</formula>
    </cfRule>
    <cfRule type="expression" dxfId="2728" priority="182">
      <formula>$M118=#REF!</formula>
    </cfRule>
    <cfRule type="expression" dxfId="2727" priority="183">
      <formula>$M118=#REF!</formula>
    </cfRule>
    <cfRule type="expression" dxfId="2726" priority="184">
      <formula>$M118=#REF!</formula>
    </cfRule>
  </conditionalFormatting>
  <conditionalFormatting sqref="AC119">
    <cfRule type="expression" dxfId="2725" priority="177">
      <formula>$M119=#REF!</formula>
    </cfRule>
    <cfRule type="expression" dxfId="2724" priority="178">
      <formula>$M119=#REF!</formula>
    </cfRule>
    <cfRule type="expression" dxfId="2723" priority="179">
      <formula>$M119=#REF!</formula>
    </cfRule>
    <cfRule type="expression" dxfId="2722" priority="180">
      <formula>$M119=#REF!</formula>
    </cfRule>
  </conditionalFormatting>
  <conditionalFormatting sqref="AC120">
    <cfRule type="expression" dxfId="2721" priority="173">
      <formula>$M120=#REF!</formula>
    </cfRule>
    <cfRule type="expression" dxfId="2720" priority="174">
      <formula>$M120=#REF!</formula>
    </cfRule>
    <cfRule type="expression" dxfId="2719" priority="175">
      <formula>$M120=#REF!</formula>
    </cfRule>
    <cfRule type="expression" dxfId="2718" priority="176">
      <formula>$M120=#REF!</formula>
    </cfRule>
  </conditionalFormatting>
  <conditionalFormatting sqref="AC121">
    <cfRule type="expression" dxfId="2717" priority="169">
      <formula>$M121=#REF!</formula>
    </cfRule>
    <cfRule type="expression" dxfId="2716" priority="170">
      <formula>$M121=#REF!</formula>
    </cfRule>
    <cfRule type="expression" dxfId="2715" priority="171">
      <formula>$M121=#REF!</formula>
    </cfRule>
    <cfRule type="expression" dxfId="2714" priority="172">
      <formula>$M121=#REF!</formula>
    </cfRule>
  </conditionalFormatting>
  <conditionalFormatting sqref="Q118:Q121">
    <cfRule type="cellIs" dxfId="2713" priority="168" operator="equal">
      <formula>"Mut+ext"</formula>
    </cfRule>
  </conditionalFormatting>
  <conditionalFormatting sqref="Z118:Z121">
    <cfRule type="expression" dxfId="2712" priority="164">
      <formula>$M118=#REF!</formula>
    </cfRule>
    <cfRule type="expression" dxfId="2711" priority="165">
      <formula>$M118=#REF!</formula>
    </cfRule>
    <cfRule type="expression" dxfId="2710" priority="166">
      <formula>$M118=#REF!</formula>
    </cfRule>
    <cfRule type="expression" dxfId="2709" priority="167">
      <formula>$M118=#REF!</formula>
    </cfRule>
  </conditionalFormatting>
  <conditionalFormatting sqref="AD131:AD134">
    <cfRule type="expression" dxfId="2708" priority="160">
      <formula>$M131=#REF!</formula>
    </cfRule>
    <cfRule type="expression" dxfId="2707" priority="161">
      <formula>$M131=#REF!</formula>
    </cfRule>
    <cfRule type="expression" dxfId="2706" priority="162">
      <formula>$M131=#REF!</formula>
    </cfRule>
    <cfRule type="expression" dxfId="2705" priority="163">
      <formula>$M131=#REF!</formula>
    </cfRule>
  </conditionalFormatting>
  <conditionalFormatting sqref="AC131">
    <cfRule type="expression" dxfId="2704" priority="156">
      <formula>$M131=#REF!</formula>
    </cfRule>
    <cfRule type="expression" dxfId="2703" priority="157">
      <formula>$M131=#REF!</formula>
    </cfRule>
    <cfRule type="expression" dxfId="2702" priority="158">
      <formula>$M131=#REF!</formula>
    </cfRule>
    <cfRule type="expression" dxfId="2701" priority="159">
      <formula>$M131=#REF!</formula>
    </cfRule>
  </conditionalFormatting>
  <conditionalFormatting sqref="AC132">
    <cfRule type="expression" dxfId="2700" priority="152">
      <formula>$M132=#REF!</formula>
    </cfRule>
    <cfRule type="expression" dxfId="2699" priority="153">
      <formula>$M132=#REF!</formula>
    </cfRule>
    <cfRule type="expression" dxfId="2698" priority="154">
      <formula>$M132=#REF!</formula>
    </cfRule>
    <cfRule type="expression" dxfId="2697" priority="155">
      <formula>$M132=#REF!</formula>
    </cfRule>
  </conditionalFormatting>
  <conditionalFormatting sqref="AC133">
    <cfRule type="expression" dxfId="2696" priority="148">
      <formula>$M133=#REF!</formula>
    </cfRule>
    <cfRule type="expression" dxfId="2695" priority="149">
      <formula>$M133=#REF!</formula>
    </cfRule>
    <cfRule type="expression" dxfId="2694" priority="150">
      <formula>$M133=#REF!</formula>
    </cfRule>
    <cfRule type="expression" dxfId="2693" priority="151">
      <formula>$M133=#REF!</formula>
    </cfRule>
  </conditionalFormatting>
  <conditionalFormatting sqref="AC134">
    <cfRule type="expression" dxfId="2692" priority="144">
      <formula>$M134=#REF!</formula>
    </cfRule>
    <cfRule type="expression" dxfId="2691" priority="145">
      <formula>$M134=#REF!</formula>
    </cfRule>
    <cfRule type="expression" dxfId="2690" priority="146">
      <formula>$M134=#REF!</formula>
    </cfRule>
    <cfRule type="expression" dxfId="2689" priority="147">
      <formula>$M134=#REF!</formula>
    </cfRule>
  </conditionalFormatting>
  <conditionalFormatting sqref="Q131:Q134">
    <cfRule type="cellIs" dxfId="2688" priority="143" operator="equal">
      <formula>"Mut+ext"</formula>
    </cfRule>
  </conditionalFormatting>
  <conditionalFormatting sqref="Z131:Z134">
    <cfRule type="expression" dxfId="2687" priority="139">
      <formula>$M131=#REF!</formula>
    </cfRule>
    <cfRule type="expression" dxfId="2686" priority="140">
      <formula>$M131=#REF!</formula>
    </cfRule>
    <cfRule type="expression" dxfId="2685" priority="141">
      <formula>$M131=#REF!</formula>
    </cfRule>
    <cfRule type="expression" dxfId="2684" priority="142">
      <formula>$M131=#REF!</formula>
    </cfRule>
  </conditionalFormatting>
  <conditionalFormatting sqref="AD146:AD149">
    <cfRule type="expression" dxfId="2683" priority="135">
      <formula>$M146=#REF!</formula>
    </cfRule>
    <cfRule type="expression" dxfId="2682" priority="136">
      <formula>$M146=#REF!</formula>
    </cfRule>
    <cfRule type="expression" dxfId="2681" priority="137">
      <formula>$M146=#REF!</formula>
    </cfRule>
    <cfRule type="expression" dxfId="2680" priority="138">
      <formula>$M146=#REF!</formula>
    </cfRule>
  </conditionalFormatting>
  <conditionalFormatting sqref="AC146:AC149">
    <cfRule type="expression" dxfId="2679" priority="131">
      <formula>$M146=#REF!</formula>
    </cfRule>
    <cfRule type="expression" dxfId="2678" priority="132">
      <formula>$M146=#REF!</formula>
    </cfRule>
    <cfRule type="expression" dxfId="2677" priority="133">
      <formula>$M146=#REF!</formula>
    </cfRule>
    <cfRule type="expression" dxfId="2676" priority="134">
      <formula>$M146=#REF!</formula>
    </cfRule>
  </conditionalFormatting>
  <conditionalFormatting sqref="Q146:Q149">
    <cfRule type="cellIs" dxfId="2675" priority="130" operator="equal">
      <formula>"Mut+ext"</formula>
    </cfRule>
  </conditionalFormatting>
  <conditionalFormatting sqref="Z146:Z149">
    <cfRule type="expression" dxfId="2674" priority="126">
      <formula>$M146=#REF!</formula>
    </cfRule>
    <cfRule type="expression" dxfId="2673" priority="127">
      <formula>$M146=#REF!</formula>
    </cfRule>
    <cfRule type="expression" dxfId="2672" priority="128">
      <formula>$M146=#REF!</formula>
    </cfRule>
    <cfRule type="expression" dxfId="2671" priority="129">
      <formula>$M146=#REF!</formula>
    </cfRule>
  </conditionalFormatting>
  <conditionalFormatting sqref="AD158:AD161">
    <cfRule type="expression" dxfId="2670" priority="122">
      <formula>$M158=#REF!</formula>
    </cfRule>
    <cfRule type="expression" dxfId="2669" priority="123">
      <formula>$M158=#REF!</formula>
    </cfRule>
    <cfRule type="expression" dxfId="2668" priority="124">
      <formula>$M158=#REF!</formula>
    </cfRule>
    <cfRule type="expression" dxfId="2667" priority="125">
      <formula>$M158=#REF!</formula>
    </cfRule>
  </conditionalFormatting>
  <conditionalFormatting sqref="AC158:AC161">
    <cfRule type="expression" dxfId="2666" priority="118">
      <formula>$M158=#REF!</formula>
    </cfRule>
    <cfRule type="expression" dxfId="2665" priority="119">
      <formula>$M158=#REF!</formula>
    </cfRule>
    <cfRule type="expression" dxfId="2664" priority="120">
      <formula>$M158=#REF!</formula>
    </cfRule>
    <cfRule type="expression" dxfId="2663" priority="121">
      <formula>$M158=#REF!</formula>
    </cfRule>
  </conditionalFormatting>
  <conditionalFormatting sqref="Q158:Q161">
    <cfRule type="cellIs" dxfId="2662" priority="117" operator="equal">
      <formula>"Mut+ext"</formula>
    </cfRule>
  </conditionalFormatting>
  <conditionalFormatting sqref="Z158:Z161">
    <cfRule type="expression" dxfId="2661" priority="113">
      <formula>$M158=#REF!</formula>
    </cfRule>
    <cfRule type="expression" dxfId="2660" priority="114">
      <formula>$M158=#REF!</formula>
    </cfRule>
    <cfRule type="expression" dxfId="2659" priority="115">
      <formula>$M158=#REF!</formula>
    </cfRule>
    <cfRule type="expression" dxfId="2658" priority="116">
      <formula>$M158=#REF!</formula>
    </cfRule>
  </conditionalFormatting>
  <conditionalFormatting sqref="AD173:AD176">
    <cfRule type="expression" dxfId="2657" priority="109">
      <formula>$M173=#REF!</formula>
    </cfRule>
    <cfRule type="expression" dxfId="2656" priority="110">
      <formula>$M173=#REF!</formula>
    </cfRule>
    <cfRule type="expression" dxfId="2655" priority="111">
      <formula>$M173=#REF!</formula>
    </cfRule>
    <cfRule type="expression" dxfId="2654" priority="112">
      <formula>$M173=#REF!</formula>
    </cfRule>
  </conditionalFormatting>
  <conditionalFormatting sqref="AC173:AC176">
    <cfRule type="expression" dxfId="2653" priority="105">
      <formula>$M173=#REF!</formula>
    </cfRule>
    <cfRule type="expression" dxfId="2652" priority="106">
      <formula>$M173=#REF!</formula>
    </cfRule>
    <cfRule type="expression" dxfId="2651" priority="107">
      <formula>$M173=#REF!</formula>
    </cfRule>
    <cfRule type="expression" dxfId="2650" priority="108">
      <formula>$M173=#REF!</formula>
    </cfRule>
  </conditionalFormatting>
  <conditionalFormatting sqref="Q173:Q176">
    <cfRule type="cellIs" dxfId="2649" priority="104" operator="equal">
      <formula>"Mut+ext"</formula>
    </cfRule>
  </conditionalFormatting>
  <conditionalFormatting sqref="Z173:Z176">
    <cfRule type="expression" dxfId="2648" priority="100">
      <formula>$M173=#REF!</formula>
    </cfRule>
    <cfRule type="expression" dxfId="2647" priority="101">
      <formula>$M173=#REF!</formula>
    </cfRule>
    <cfRule type="expression" dxfId="2646" priority="102">
      <formula>$M173=#REF!</formula>
    </cfRule>
    <cfRule type="expression" dxfId="2645" priority="103">
      <formula>$M173=#REF!</formula>
    </cfRule>
  </conditionalFormatting>
  <conditionalFormatting sqref="AD186:AD189">
    <cfRule type="expression" dxfId="2644" priority="96">
      <formula>$M186=#REF!</formula>
    </cfRule>
    <cfRule type="expression" dxfId="2643" priority="97">
      <formula>$M186=#REF!</formula>
    </cfRule>
    <cfRule type="expression" dxfId="2642" priority="98">
      <formula>$M186=#REF!</formula>
    </cfRule>
    <cfRule type="expression" dxfId="2641" priority="99">
      <formula>$M186=#REF!</formula>
    </cfRule>
  </conditionalFormatting>
  <conditionalFormatting sqref="AC186:AC189">
    <cfRule type="expression" dxfId="2640" priority="92">
      <formula>$M186=#REF!</formula>
    </cfRule>
    <cfRule type="expression" dxfId="2639" priority="93">
      <formula>$M186=#REF!</formula>
    </cfRule>
    <cfRule type="expression" dxfId="2638" priority="94">
      <formula>$M186=#REF!</formula>
    </cfRule>
    <cfRule type="expression" dxfId="2637" priority="95">
      <formula>$M186=#REF!</formula>
    </cfRule>
  </conditionalFormatting>
  <conditionalFormatting sqref="Q186:Q189">
    <cfRule type="cellIs" dxfId="2636" priority="91" operator="equal">
      <formula>"Mut+ext"</formula>
    </cfRule>
  </conditionalFormatting>
  <conditionalFormatting sqref="Z186:Z189">
    <cfRule type="expression" dxfId="2635" priority="87">
      <formula>$M186=#REF!</formula>
    </cfRule>
    <cfRule type="expression" dxfId="2634" priority="88">
      <formula>$M186=#REF!</formula>
    </cfRule>
    <cfRule type="expression" dxfId="2633" priority="89">
      <formula>$M186=#REF!</formula>
    </cfRule>
    <cfRule type="expression" dxfId="2632" priority="90">
      <formula>$M186=#REF!</formula>
    </cfRule>
  </conditionalFormatting>
  <conditionalFormatting sqref="AD199:AD202">
    <cfRule type="expression" dxfId="2631" priority="83">
      <formula>$M199=#REF!</formula>
    </cfRule>
    <cfRule type="expression" dxfId="2630" priority="84">
      <formula>$M199=#REF!</formula>
    </cfRule>
    <cfRule type="expression" dxfId="2629" priority="85">
      <formula>$M199=#REF!</formula>
    </cfRule>
    <cfRule type="expression" dxfId="2628" priority="86">
      <formula>$M199=#REF!</formula>
    </cfRule>
  </conditionalFormatting>
  <conditionalFormatting sqref="AC199:AC202">
    <cfRule type="expression" dxfId="2627" priority="79">
      <formula>$M199=#REF!</formula>
    </cfRule>
    <cfRule type="expression" dxfId="2626" priority="80">
      <formula>$M199=#REF!</formula>
    </cfRule>
    <cfRule type="expression" dxfId="2625" priority="81">
      <formula>$M199=#REF!</formula>
    </cfRule>
    <cfRule type="expression" dxfId="2624" priority="82">
      <formula>$M199=#REF!</formula>
    </cfRule>
  </conditionalFormatting>
  <conditionalFormatting sqref="Q199:Q202">
    <cfRule type="cellIs" dxfId="2623" priority="78" operator="equal">
      <formula>"Mut+ext"</formula>
    </cfRule>
  </conditionalFormatting>
  <conditionalFormatting sqref="Z199:Z202">
    <cfRule type="expression" dxfId="2622" priority="74">
      <formula>$M199=#REF!</formula>
    </cfRule>
    <cfRule type="expression" dxfId="2621" priority="75">
      <formula>$M199=#REF!</formula>
    </cfRule>
    <cfRule type="expression" dxfId="2620" priority="76">
      <formula>$M199=#REF!</formula>
    </cfRule>
    <cfRule type="expression" dxfId="2619" priority="77">
      <formula>$M199=#REF!</formula>
    </cfRule>
  </conditionalFormatting>
  <conditionalFormatting sqref="AD212:AD215">
    <cfRule type="expression" dxfId="2618" priority="70">
      <formula>$M212=#REF!</formula>
    </cfRule>
    <cfRule type="expression" dxfId="2617" priority="71">
      <formula>$M212=#REF!</formula>
    </cfRule>
    <cfRule type="expression" dxfId="2616" priority="72">
      <formula>$M212=#REF!</formula>
    </cfRule>
    <cfRule type="expression" dxfId="2615" priority="73">
      <formula>$M212=#REF!</formula>
    </cfRule>
  </conditionalFormatting>
  <conditionalFormatting sqref="AC212:AC215">
    <cfRule type="expression" dxfId="2614" priority="66">
      <formula>$M212=#REF!</formula>
    </cfRule>
    <cfRule type="expression" dxfId="2613" priority="67">
      <formula>$M212=#REF!</formula>
    </cfRule>
    <cfRule type="expression" dxfId="2612" priority="68">
      <formula>$M212=#REF!</formula>
    </cfRule>
    <cfRule type="expression" dxfId="2611" priority="69">
      <formula>$M212=#REF!</formula>
    </cfRule>
  </conditionalFormatting>
  <conditionalFormatting sqref="Q212:Q215">
    <cfRule type="cellIs" dxfId="2610" priority="65" operator="equal">
      <formula>"Mut+ext"</formula>
    </cfRule>
  </conditionalFormatting>
  <conditionalFormatting sqref="Z212:Z215">
    <cfRule type="expression" dxfId="2609" priority="61">
      <formula>$M212=#REF!</formula>
    </cfRule>
    <cfRule type="expression" dxfId="2608" priority="62">
      <formula>$M212=#REF!</formula>
    </cfRule>
    <cfRule type="expression" dxfId="2607" priority="63">
      <formula>$M212=#REF!</formula>
    </cfRule>
    <cfRule type="expression" dxfId="2606" priority="64">
      <formula>$M212=#REF!</formula>
    </cfRule>
  </conditionalFormatting>
  <conditionalFormatting sqref="AD225:AD228">
    <cfRule type="expression" dxfId="2605" priority="57">
      <formula>$M225=#REF!</formula>
    </cfRule>
    <cfRule type="expression" dxfId="2604" priority="58">
      <formula>$M225=#REF!</formula>
    </cfRule>
    <cfRule type="expression" dxfId="2603" priority="59">
      <formula>$M225=#REF!</formula>
    </cfRule>
    <cfRule type="expression" dxfId="2602" priority="60">
      <formula>$M225=#REF!</formula>
    </cfRule>
  </conditionalFormatting>
  <conditionalFormatting sqref="AC225:AC228">
    <cfRule type="expression" dxfId="2601" priority="53">
      <formula>$M225=#REF!</formula>
    </cfRule>
    <cfRule type="expression" dxfId="2600" priority="54">
      <formula>$M225=#REF!</formula>
    </cfRule>
    <cfRule type="expression" dxfId="2599" priority="55">
      <formula>$M225=#REF!</formula>
    </cfRule>
    <cfRule type="expression" dxfId="2598" priority="56">
      <formula>$M225=#REF!</formula>
    </cfRule>
  </conditionalFormatting>
  <conditionalFormatting sqref="Q225:Q228">
    <cfRule type="cellIs" dxfId="2597" priority="52" operator="equal">
      <formula>"Mut+ext"</formula>
    </cfRule>
  </conditionalFormatting>
  <conditionalFormatting sqref="Z225:Z228">
    <cfRule type="expression" dxfId="2596" priority="48">
      <formula>$M225=#REF!</formula>
    </cfRule>
    <cfRule type="expression" dxfId="2595" priority="49">
      <formula>$M225=#REF!</formula>
    </cfRule>
    <cfRule type="expression" dxfId="2594" priority="50">
      <formula>$M225=#REF!</formula>
    </cfRule>
    <cfRule type="expression" dxfId="2593" priority="51">
      <formula>$M225=#REF!</formula>
    </cfRule>
  </conditionalFormatting>
  <conditionalFormatting sqref="AD237:AD240">
    <cfRule type="expression" dxfId="2592" priority="44">
      <formula>$M237=#REF!</formula>
    </cfRule>
    <cfRule type="expression" dxfId="2591" priority="45">
      <formula>$M237=#REF!</formula>
    </cfRule>
    <cfRule type="expression" dxfId="2590" priority="46">
      <formula>$M237=#REF!</formula>
    </cfRule>
    <cfRule type="expression" dxfId="2589" priority="47">
      <formula>$M237=#REF!</formula>
    </cfRule>
  </conditionalFormatting>
  <conditionalFormatting sqref="AC237:AC240">
    <cfRule type="expression" dxfId="2588" priority="40">
      <formula>$M237=#REF!</formula>
    </cfRule>
    <cfRule type="expression" dxfId="2587" priority="41">
      <formula>$M237=#REF!</formula>
    </cfRule>
    <cfRule type="expression" dxfId="2586" priority="42">
      <formula>$M237=#REF!</formula>
    </cfRule>
    <cfRule type="expression" dxfId="2585" priority="43">
      <formula>$M237=#REF!</formula>
    </cfRule>
  </conditionalFormatting>
  <conditionalFormatting sqref="Q237:Q240">
    <cfRule type="cellIs" dxfId="2584" priority="39" operator="equal">
      <formula>"Mut+ext"</formula>
    </cfRule>
  </conditionalFormatting>
  <conditionalFormatting sqref="Z237:Z240">
    <cfRule type="expression" dxfId="2583" priority="35">
      <formula>$M237=#REF!</formula>
    </cfRule>
    <cfRule type="expression" dxfId="2582" priority="36">
      <formula>$M237=#REF!</formula>
    </cfRule>
    <cfRule type="expression" dxfId="2581" priority="37">
      <formula>$M237=#REF!</formula>
    </cfRule>
    <cfRule type="expression" dxfId="2580" priority="38">
      <formula>$M237=#REF!</formula>
    </cfRule>
  </conditionalFormatting>
  <conditionalFormatting sqref="AD251:AD254">
    <cfRule type="expression" dxfId="2579" priority="31">
      <formula>$M251=#REF!</formula>
    </cfRule>
    <cfRule type="expression" dxfId="2578" priority="32">
      <formula>$M251=#REF!</formula>
    </cfRule>
    <cfRule type="expression" dxfId="2577" priority="33">
      <formula>$M251=#REF!</formula>
    </cfRule>
    <cfRule type="expression" dxfId="2576" priority="34">
      <formula>$M251=#REF!</formula>
    </cfRule>
  </conditionalFormatting>
  <conditionalFormatting sqref="AC251:AC254">
    <cfRule type="expression" dxfId="2575" priority="27">
      <formula>$M251=#REF!</formula>
    </cfRule>
    <cfRule type="expression" dxfId="2574" priority="28">
      <formula>$M251=#REF!</formula>
    </cfRule>
    <cfRule type="expression" dxfId="2573" priority="29">
      <formula>$M251=#REF!</formula>
    </cfRule>
    <cfRule type="expression" dxfId="2572" priority="30">
      <formula>$M251=#REF!</formula>
    </cfRule>
  </conditionalFormatting>
  <conditionalFormatting sqref="Q251:Q254">
    <cfRule type="cellIs" dxfId="2571" priority="26" operator="equal">
      <formula>"Mut+ext"</formula>
    </cfRule>
  </conditionalFormatting>
  <conditionalFormatting sqref="Z251:Z254">
    <cfRule type="expression" dxfId="2570" priority="22">
      <formula>$M251=#REF!</formula>
    </cfRule>
    <cfRule type="expression" dxfId="2569" priority="23">
      <formula>$M251=#REF!</formula>
    </cfRule>
    <cfRule type="expression" dxfId="2568" priority="24">
      <formula>$M251=#REF!</formula>
    </cfRule>
    <cfRule type="expression" dxfId="2567" priority="25">
      <formula>$M251=#REF!</formula>
    </cfRule>
  </conditionalFormatting>
  <conditionalFormatting sqref="AD263:AD266">
    <cfRule type="expression" dxfId="2566" priority="18">
      <formula>$M263=#REF!</formula>
    </cfRule>
    <cfRule type="expression" dxfId="2565" priority="19">
      <formula>$M263=#REF!</formula>
    </cfRule>
    <cfRule type="expression" dxfId="2564" priority="20">
      <formula>$M263=#REF!</formula>
    </cfRule>
    <cfRule type="expression" dxfId="2563" priority="21">
      <formula>$M263=#REF!</formula>
    </cfRule>
  </conditionalFormatting>
  <conditionalFormatting sqref="AC263:AC266">
    <cfRule type="expression" dxfId="2562" priority="14">
      <formula>$M263=#REF!</formula>
    </cfRule>
    <cfRule type="expression" dxfId="2561" priority="15">
      <formula>$M263=#REF!</formula>
    </cfRule>
    <cfRule type="expression" dxfId="2560" priority="16">
      <formula>$M263=#REF!</formula>
    </cfRule>
    <cfRule type="expression" dxfId="2559" priority="17">
      <formula>$M263=#REF!</formula>
    </cfRule>
  </conditionalFormatting>
  <conditionalFormatting sqref="Q263:Q266">
    <cfRule type="cellIs" dxfId="2558" priority="13" operator="equal">
      <formula>"Mut+ext"</formula>
    </cfRule>
  </conditionalFormatting>
  <conditionalFormatting sqref="Z263:Z266">
    <cfRule type="expression" dxfId="2557" priority="9">
      <formula>$M263=#REF!</formula>
    </cfRule>
    <cfRule type="expression" dxfId="2556" priority="10">
      <formula>$M263=#REF!</formula>
    </cfRule>
    <cfRule type="expression" dxfId="2555" priority="11">
      <formula>$M263=#REF!</formula>
    </cfRule>
    <cfRule type="expression" dxfId="2554" priority="12">
      <formula>$M263=#REF!</formula>
    </cfRule>
  </conditionalFormatting>
  <conditionalFormatting sqref="Q12:Q13">
    <cfRule type="cellIs" dxfId="2553" priority="8" operator="equal">
      <formula>"Mut+ext"</formula>
    </cfRule>
  </conditionalFormatting>
  <conditionalFormatting sqref="Q14">
    <cfRule type="cellIs" dxfId="2552" priority="7" operator="equal">
      <formula>"Mut+ext"</formula>
    </cfRule>
  </conditionalFormatting>
  <conditionalFormatting sqref="Q25:Q27">
    <cfRule type="cellIs" dxfId="2551" priority="5" operator="equal">
      <formula>"Mut+ext"</formula>
    </cfRule>
  </conditionalFormatting>
  <conditionalFormatting sqref="Q42">
    <cfRule type="cellIs" dxfId="2550" priority="4" operator="equal">
      <formula>"Mut+ext"</formula>
    </cfRule>
  </conditionalFormatting>
  <conditionalFormatting sqref="Q38:Q41">
    <cfRule type="cellIs" dxfId="2549" priority="3" operator="equal">
      <formula>"Mut+ext"</formula>
    </cfRule>
  </conditionalFormatting>
  <conditionalFormatting sqref="Q143:Q144">
    <cfRule type="cellIs" dxfId="2548" priority="2" operator="equal">
      <formula>"Mut+ext"</formula>
    </cfRule>
  </conditionalFormatting>
  <conditionalFormatting sqref="Q15">
    <cfRule type="cellIs" dxfId="2547" priority="1" operator="equal">
      <formula>"Mut+ext"</formula>
    </cfRule>
  </conditionalFormatting>
  <dataValidations count="9">
    <dataValidation type="list" allowBlank="1" showInputMessage="1" showErrorMessage="1" sqref="K64:K141 K12:K49 K51:K62 K143:K272" xr:uid="{00000000-0002-0000-0700-000000000000}">
      <formula1>"Obligatoire,Option"</formula1>
    </dataValidation>
    <dataValidation type="list" allowBlank="1" showInputMessage="1" showErrorMessage="1" sqref="L143:L207 L51:L62 L64:L141 L12:L49 L220:L272" xr:uid="{00000000-0002-0000-0700-000001000000}">
      <formula1>"1,2,3,4"</formula1>
    </dataValidation>
    <dataValidation type="list" allowBlank="1" showInputMessage="1" showErrorMessage="1" sqref="M76 M272 M259 M246 M128 M115 M102 M89 M181 M141 M233 M155 M167:M168 M37 M24 M194 M220 M207" xr:uid="{00000000-0002-0000-0700-000002000000}">
      <formula1>$B$9:$B$19</formula1>
    </dataValidation>
    <dataValidation type="list" allowBlank="1" showInputMessage="1" showErrorMessage="1" sqref="S182:S183 S192:S193 S188:S189" xr:uid="{00000000-0002-0000-0700-000003000000}">
      <formula1>"Oui,Non"</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700-000004000000}">
      <formula1>"Non,Mut,Mut+ext"</formula1>
    </dataValidation>
    <dataValidation type="list" allowBlank="1" showInputMessage="1" showErrorMessage="1" sqref="B3:C4" xr:uid="{00000000-0002-0000-0700-000005000000}">
      <formula1>"M1,M2"</formula1>
    </dataValidation>
    <dataValidation type="list" allowBlank="1" showInputMessage="1" showErrorMessage="1" sqref="B5:C6" xr:uid="{00000000-0002-0000-0700-000006000000}">
      <formula1>"P1,P2,P3,P4,P5,P6,P7,P8,P9,P10"</formula1>
    </dataValidation>
    <dataValidation type="list" allowBlank="1" showInputMessage="1" showErrorMessage="1" sqref="I6:K6" xr:uid="{00000000-0002-0000-0700-000007000000}">
      <formula1>"FI,Alternance,FC,Mixte"</formula1>
    </dataValidation>
    <dataValidation type="list" allowBlank="1" showInputMessage="1" showErrorMessage="1" sqref="F12:F23 F25:F36 F38:F49 F51:F62 F64:F75 F77:F88 F90:F101 F103:F114 F116:F127 F129:F140 F143:F154 F156:F167 F169:F180 F182:F193 F195:F206 F208:F219 F221:F232 F234:F245 F247:F258 F260:F271" xr:uid="{00000000-0002-0000-0700-000008000000}">
      <formula1>"Obligatoire,Optionnelle,Facultative"</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9000000}">
          <x14:formula1>
            <xm:f>Paramétrage!$G$6:$G$16</xm:f>
          </x14:formula1>
          <xm:sqref>I3</xm:sqref>
        </x14:dataValidation>
        <x14:dataValidation type="list" allowBlank="1" showInputMessage="1" showErrorMessage="1" xr:uid="{00000000-0002-0000-0700-00000A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700-00000B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700-00000C000000}">
          <x14:formula1>
            <xm:f>Paramétrage!$K$6:$K$41</xm:f>
          </x14:formula1>
          <xm:sqref>J247:J258 J12:J23 J234:J245 J116:J127 J103:J114 J90:J101 J77:J88 J195:J206 J38:J49 J143:J154 J129:J140 J208:J219 J25:J36 J182:J193 J169:J180 J156:J167 J221:J232 J64:J75 J51:J62 J260:J271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I275"/>
  <sheetViews>
    <sheetView zoomScale="70" zoomScaleNormal="70" workbookViewId="0">
      <pane xSplit="9" ySplit="11" topLeftCell="P12" activePane="bottomRight" state="frozen"/>
      <selection pane="bottomRight" activeCell="I18" sqref="I18"/>
      <selection pane="bottomLeft" activeCell="A6" sqref="A6"/>
      <selection pane="topRight" activeCell="E1" sqref="E1"/>
    </sheetView>
  </sheetViews>
  <sheetFormatPr defaultColWidth="11.5703125" defaultRowHeight="15.6" outlineLevelCol="1"/>
  <cols>
    <col min="1" max="1" width="11.5703125" style="11"/>
    <col min="2" max="3" width="8.7109375" style="11" customWidth="1"/>
    <col min="4" max="4" width="10" style="11" customWidth="1"/>
    <col min="5" max="5" width="8.7109375" style="11" customWidth="1"/>
    <col min="6" max="6" width="11.42578125" style="11" bestFit="1" customWidth="1"/>
    <col min="7" max="7" width="8.7109375" style="11" customWidth="1"/>
    <col min="8" max="8" width="29.28515625" style="11" customWidth="1"/>
    <col min="9" max="9" width="31.7109375" style="12" customWidth="1"/>
    <col min="10" max="10" width="11.7109375" style="12" customWidth="1"/>
    <col min="11" max="11" width="13" style="12" customWidth="1"/>
    <col min="12" max="12" width="9.42578125" style="12" customWidth="1"/>
    <col min="13" max="13" width="10" style="12" customWidth="1"/>
    <col min="14" max="14" width="11.7109375" style="12" customWidth="1"/>
    <col min="15" max="17" width="11.42578125" style="12" customWidth="1"/>
    <col min="18" max="18" width="12.5703125" style="12" customWidth="1"/>
    <col min="19" max="19" width="12.42578125" style="12" customWidth="1"/>
    <col min="20" max="20" width="27" style="12" bestFit="1" customWidth="1"/>
    <col min="21" max="21" width="11.7109375" style="13" customWidth="1"/>
    <col min="22" max="27" width="12.42578125" style="12" customWidth="1"/>
    <col min="28" max="28" width="34" style="12" customWidth="1"/>
    <col min="29" max="30" width="51.28515625" style="12" customWidth="1"/>
    <col min="31" max="31" width="11.28515625" style="12" hidden="1" customWidth="1" outlineLevel="1"/>
    <col min="32" max="32" width="10.7109375" style="12" hidden="1" customWidth="1" outlineLevel="1"/>
    <col min="33" max="34" width="11.5703125" style="12" hidden="1" customWidth="1" outlineLevel="1"/>
    <col min="35" max="35" width="11.5703125" style="12" collapsed="1"/>
    <col min="36" max="16384" width="11.5703125" style="12"/>
  </cols>
  <sheetData>
    <row r="1" spans="1:34" ht="6" customHeight="1">
      <c r="I1" s="11"/>
      <c r="J1" s="11"/>
      <c r="K1" s="11"/>
      <c r="L1" s="11"/>
      <c r="M1" s="11"/>
      <c r="N1" s="11"/>
      <c r="O1" s="11"/>
      <c r="P1" s="11"/>
      <c r="Q1" s="11"/>
      <c r="R1" s="11"/>
      <c r="U1" s="12"/>
      <c r="V1" s="13"/>
    </row>
    <row r="2" spans="1:34" ht="18" customHeight="1">
      <c r="G2" s="191"/>
      <c r="H2" s="192"/>
      <c r="I2" s="11"/>
      <c r="J2" s="11"/>
      <c r="K2" s="11"/>
      <c r="L2" s="11"/>
      <c r="M2" s="11"/>
      <c r="N2" s="11"/>
      <c r="O2" s="11"/>
      <c r="P2" s="11"/>
      <c r="Q2" s="11"/>
      <c r="R2" s="11"/>
      <c r="U2" s="12"/>
      <c r="W2" s="32" t="s">
        <v>23</v>
      </c>
      <c r="X2" s="32" t="s">
        <v>24</v>
      </c>
      <c r="AE2" s="572" t="s">
        <v>9</v>
      </c>
      <c r="AF2" s="572"/>
      <c r="AG2" s="572" t="s">
        <v>10</v>
      </c>
      <c r="AH2" s="572"/>
    </row>
    <row r="3" spans="1:34" ht="18" customHeight="1">
      <c r="B3" s="524" t="s">
        <v>10</v>
      </c>
      <c r="C3" s="524"/>
      <c r="G3" s="173"/>
      <c r="H3" s="193" t="s">
        <v>25</v>
      </c>
      <c r="I3" s="500" t="s">
        <v>26</v>
      </c>
      <c r="J3" s="500"/>
      <c r="K3" s="500"/>
      <c r="N3" s="11"/>
      <c r="O3" s="11"/>
      <c r="P3" s="11"/>
      <c r="U3" s="498" t="str">
        <f>Paramétrage!I6</f>
        <v>M - Mention</v>
      </c>
      <c r="V3" s="499"/>
      <c r="W3" s="32">
        <f>ROUND(SUMIFS($U$12:$U$273,$H$12:$H$273,$U3,$Q$12:$Q$273,"&lt;&gt;Mut+ext"),0)</f>
        <v>12</v>
      </c>
      <c r="X3" s="32">
        <f ca="1">SUMIF($H$12:$H$293,$U3,$Y$12:$Y$246)</f>
        <v>210</v>
      </c>
      <c r="AE3" s="572">
        <f>IF($B$3="M2",0,I7)</f>
        <v>0</v>
      </c>
      <c r="AF3" s="572"/>
      <c r="AG3" s="573">
        <f>IF($B$3="M1",0,I7)</f>
        <v>20</v>
      </c>
      <c r="AH3" s="574"/>
    </row>
    <row r="4" spans="1:34" ht="18" customHeight="1">
      <c r="B4" s="524"/>
      <c r="C4" s="524"/>
      <c r="G4" s="173"/>
      <c r="H4" s="190" t="s">
        <v>27</v>
      </c>
      <c r="I4" s="500" t="str">
        <f>Synthèse!B3</f>
        <v>MASTER Science politique</v>
      </c>
      <c r="J4" s="500"/>
      <c r="K4" s="500"/>
      <c r="N4" s="11"/>
      <c r="O4" s="11"/>
      <c r="P4" s="11"/>
      <c r="U4" s="498" t="str">
        <f>Paramétrage!I7</f>
        <v>TR - Transversale</v>
      </c>
      <c r="V4" s="499"/>
      <c r="W4" s="32">
        <f>ROUND(SUMIFS($U$12:$U$273,$H$12:$H$273,$U4,$Q$12:$Q$273,"&lt;&gt;Mut+ext"),0)</f>
        <v>0</v>
      </c>
      <c r="X4" s="32">
        <f ca="1">SUMIF($H$12:$H$293,$U4,$Y$12:$Y$246)</f>
        <v>0</v>
      </c>
      <c r="AE4" s="32">
        <f>IF($B$3="M2",0,W3)</f>
        <v>0</v>
      </c>
      <c r="AF4" s="32">
        <f>IF($B$3="M2",0,X3)</f>
        <v>0</v>
      </c>
      <c r="AG4" s="32">
        <f>IF($B$3="M1",0,W3)</f>
        <v>12</v>
      </c>
      <c r="AH4" s="32">
        <f ca="1">IF($B$3="M1",0,X3)</f>
        <v>210</v>
      </c>
    </row>
    <row r="5" spans="1:34" ht="18" customHeight="1">
      <c r="A5" s="170"/>
      <c r="B5" s="524" t="s">
        <v>278</v>
      </c>
      <c r="C5" s="524"/>
      <c r="E5" s="6"/>
      <c r="F5" s="6"/>
      <c r="G5" s="6"/>
      <c r="H5" s="193" t="s">
        <v>29</v>
      </c>
      <c r="I5" s="500" t="s">
        <v>279</v>
      </c>
      <c r="J5" s="500"/>
      <c r="K5" s="500"/>
      <c r="U5" s="498" t="str">
        <f>Paramétrage!I8</f>
        <v>RFC - Recettes de FC</v>
      </c>
      <c r="V5" s="499"/>
      <c r="W5" s="32">
        <f>ROUND(SUMIFS($U$12:$U$273,$H$12:$H$273,$U5,$Q$12:$Q$273,"&lt;&gt;Mut+ext"),0)</f>
        <v>0</v>
      </c>
      <c r="X5" s="32">
        <f ca="1">SUMIF($H$12:$H$293,$U5,$Y$12:$Y$246)</f>
        <v>0</v>
      </c>
      <c r="AE5" s="32">
        <f t="shared" ref="AE5:AF8" si="0">IF($B$3="M2",0,W4)</f>
        <v>0</v>
      </c>
      <c r="AF5" s="32">
        <f t="shared" si="0"/>
        <v>0</v>
      </c>
      <c r="AG5" s="32">
        <f t="shared" ref="AG5:AH8" si="1">IF($B$3="M1",0,W4)</f>
        <v>0</v>
      </c>
      <c r="AH5" s="32">
        <f t="shared" ca="1" si="1"/>
        <v>0</v>
      </c>
    </row>
    <row r="6" spans="1:34" ht="18" customHeight="1">
      <c r="A6" s="170"/>
      <c r="B6" s="524"/>
      <c r="C6" s="524"/>
      <c r="E6" s="6"/>
      <c r="F6" s="6"/>
      <c r="H6" s="193" t="s">
        <v>31</v>
      </c>
      <c r="I6" s="609" t="s">
        <v>32</v>
      </c>
      <c r="J6" s="609"/>
      <c r="K6" s="609"/>
      <c r="U6" s="498" t="str">
        <f>Paramétrage!I9</f>
        <v>RA - Recettes d'apprentissage</v>
      </c>
      <c r="V6" s="499"/>
      <c r="W6" s="32">
        <f>ROUND(SUMIFS($U$12:$U$273,$H$12:$H$273,$U6,$Q$12:$Q$273,"&lt;&gt;Mut+ext"),0)</f>
        <v>0</v>
      </c>
      <c r="X6" s="32">
        <f ca="1">SUMIF($H$12:$H$293,$U6,$Y$12:$Y$246)</f>
        <v>0</v>
      </c>
      <c r="AE6" s="32">
        <f t="shared" si="0"/>
        <v>0</v>
      </c>
      <c r="AF6" s="32">
        <f t="shared" si="0"/>
        <v>0</v>
      </c>
      <c r="AG6" s="32">
        <f t="shared" si="1"/>
        <v>0</v>
      </c>
      <c r="AH6" s="32">
        <f t="shared" ca="1" si="1"/>
        <v>0</v>
      </c>
    </row>
    <row r="7" spans="1:34" ht="18" customHeight="1">
      <c r="A7" s="170"/>
      <c r="B7" s="170"/>
      <c r="C7" s="170"/>
      <c r="E7" s="6"/>
      <c r="F7" s="6"/>
      <c r="G7" s="6"/>
      <c r="H7" s="194" t="s">
        <v>33</v>
      </c>
      <c r="I7" s="500">
        <v>20</v>
      </c>
      <c r="J7" s="500"/>
      <c r="K7" s="500"/>
      <c r="U7" s="498" t="str">
        <f>Paramétrage!I10</f>
        <v>RP - Recettes propres autres</v>
      </c>
      <c r="V7" s="499"/>
      <c r="W7" s="32">
        <f>ROUND(SUMIFS($U$12:$U$273,$H$12:$H$273,$U7,$Q$12:$Q$273,"&lt;&gt;Mut+ext"),0)</f>
        <v>0</v>
      </c>
      <c r="X7" s="32">
        <f ca="1">SUMIF($H$12:$H$293,$U7,$Y$12:$Y$246)</f>
        <v>0</v>
      </c>
      <c r="AE7" s="32">
        <f t="shared" si="0"/>
        <v>0</v>
      </c>
      <c r="AF7" s="32">
        <f t="shared" si="0"/>
        <v>0</v>
      </c>
      <c r="AG7" s="32">
        <f t="shared" si="1"/>
        <v>0</v>
      </c>
      <c r="AH7" s="32">
        <f t="shared" ca="1" si="1"/>
        <v>0</v>
      </c>
    </row>
    <row r="8" spans="1:34" ht="18" customHeight="1">
      <c r="A8" s="40"/>
      <c r="B8" s="40"/>
      <c r="C8" s="40"/>
      <c r="D8" s="6"/>
      <c r="E8" s="6"/>
      <c r="F8" s="6"/>
      <c r="G8" s="6"/>
      <c r="H8" s="12"/>
      <c r="U8" s="12"/>
      <c r="AE8" s="32">
        <f t="shared" si="0"/>
        <v>0</v>
      </c>
      <c r="AF8" s="32">
        <f t="shared" si="0"/>
        <v>0</v>
      </c>
      <c r="AG8" s="32">
        <f t="shared" si="1"/>
        <v>0</v>
      </c>
      <c r="AH8" s="32">
        <f t="shared" ca="1" si="1"/>
        <v>0</v>
      </c>
    </row>
    <row r="9" spans="1:34" ht="6.6" customHeight="1" thickBot="1">
      <c r="D9" s="12"/>
      <c r="E9" s="12"/>
      <c r="F9" s="12"/>
      <c r="G9" s="12"/>
      <c r="H9" s="12"/>
      <c r="U9" s="12"/>
    </row>
    <row r="10" spans="1:34" ht="17.25" customHeight="1">
      <c r="A10" s="14"/>
      <c r="B10" s="528" t="s">
        <v>34</v>
      </c>
      <c r="C10" s="529"/>
      <c r="D10" s="529"/>
      <c r="E10" s="529"/>
      <c r="F10" s="530"/>
      <c r="G10" s="513" t="s">
        <v>35</v>
      </c>
      <c r="H10" s="513" t="s">
        <v>36</v>
      </c>
      <c r="I10" s="541" t="s">
        <v>37</v>
      </c>
      <c r="J10" s="531" t="s">
        <v>38</v>
      </c>
      <c r="K10" s="531" t="s">
        <v>39</v>
      </c>
      <c r="L10" s="541" t="s">
        <v>40</v>
      </c>
      <c r="M10" s="513" t="s">
        <v>41</v>
      </c>
      <c r="N10" s="513" t="s">
        <v>42</v>
      </c>
      <c r="O10" s="531" t="s">
        <v>43</v>
      </c>
      <c r="P10" s="534" t="s">
        <v>44</v>
      </c>
      <c r="Q10" s="536" t="s">
        <v>45</v>
      </c>
      <c r="R10" s="534" t="s">
        <v>46</v>
      </c>
      <c r="S10" s="544"/>
      <c r="T10" s="545"/>
      <c r="U10" s="531" t="s">
        <v>47</v>
      </c>
      <c r="V10" s="57" t="s">
        <v>48</v>
      </c>
      <c r="W10" s="16" t="s">
        <v>49</v>
      </c>
      <c r="X10" s="16" t="s">
        <v>50</v>
      </c>
      <c r="Y10" s="15" t="s">
        <v>51</v>
      </c>
      <c r="Z10" s="548" t="s">
        <v>52</v>
      </c>
      <c r="AA10" s="544"/>
      <c r="AB10" s="544"/>
      <c r="AC10" s="513" t="s">
        <v>53</v>
      </c>
      <c r="AD10" s="538" t="s">
        <v>54</v>
      </c>
      <c r="AE10" s="531" t="s">
        <v>55</v>
      </c>
      <c r="AF10" s="532" t="s">
        <v>56</v>
      </c>
    </row>
    <row r="11" spans="1:34" ht="16.149999999999999" thickBot="1">
      <c r="A11" s="14"/>
      <c r="B11" s="209" t="s">
        <v>57</v>
      </c>
      <c r="C11" s="522" t="s">
        <v>58</v>
      </c>
      <c r="D11" s="523"/>
      <c r="E11" s="197" t="s">
        <v>59</v>
      </c>
      <c r="F11" s="197" t="s">
        <v>60</v>
      </c>
      <c r="G11" s="540"/>
      <c r="H11" s="540"/>
      <c r="I11" s="542"/>
      <c r="J11" s="543"/>
      <c r="K11" s="543"/>
      <c r="L11" s="542"/>
      <c r="M11" s="540"/>
      <c r="N11" s="514"/>
      <c r="O11" s="543"/>
      <c r="P11" s="535"/>
      <c r="Q11" s="537"/>
      <c r="R11" s="535"/>
      <c r="S11" s="546"/>
      <c r="T11" s="547"/>
      <c r="U11" s="543"/>
      <c r="V11" s="69">
        <f>V142+V273</f>
        <v>210</v>
      </c>
      <c r="W11" s="70">
        <f>W142+W273</f>
        <v>0</v>
      </c>
      <c r="X11" s="70">
        <f>X142+X273</f>
        <v>210</v>
      </c>
      <c r="Y11" s="206">
        <f>Y142+Y273</f>
        <v>210</v>
      </c>
      <c r="Z11" s="549"/>
      <c r="AA11" s="546"/>
      <c r="AB11" s="546"/>
      <c r="AC11" s="514"/>
      <c r="AD11" s="539"/>
      <c r="AE11" s="523"/>
      <c r="AF11" s="533"/>
    </row>
    <row r="12" spans="1:34" ht="15.6" customHeight="1">
      <c r="A12" s="560" t="s">
        <v>61</v>
      </c>
      <c r="B12" s="525" t="s">
        <v>62</v>
      </c>
      <c r="C12" s="507" t="s">
        <v>194</v>
      </c>
      <c r="D12" s="508"/>
      <c r="E12" s="526">
        <v>10</v>
      </c>
      <c r="F12" s="492" t="s">
        <v>64</v>
      </c>
      <c r="G12" s="160" t="s">
        <v>65</v>
      </c>
      <c r="H12" s="49" t="s">
        <v>66</v>
      </c>
      <c r="I12" s="66" t="s">
        <v>280</v>
      </c>
      <c r="J12" s="61">
        <v>4</v>
      </c>
      <c r="K12" s="71" t="s">
        <v>64</v>
      </c>
      <c r="L12" s="416"/>
      <c r="M12" s="43" t="s">
        <v>71</v>
      </c>
      <c r="N12" s="55">
        <v>21</v>
      </c>
      <c r="O12" s="52">
        <v>20</v>
      </c>
      <c r="P12" s="59">
        <v>20</v>
      </c>
      <c r="Q12" s="417" t="s">
        <v>173</v>
      </c>
      <c r="R12" s="515"/>
      <c r="S12" s="516"/>
      <c r="T12" s="517"/>
      <c r="U12" s="104">
        <f>IF(OR(P12="",M12=Paramétrage!$C$10,M12=Paramétrage!$C$13,M12=Paramétrage!$C$17,M12=Paramétrage!$C$20,M12=Paramétrage!$C$24,M12=Paramétrage!$C$27,AND(M12&lt;&gt;Paramétrage!$C$9,Q12="Mut+ext")),0,ROUNDUP(O12/P12,0))</f>
        <v>1</v>
      </c>
      <c r="V12" s="106">
        <f>IF(OR(M12="",Q12="Mut+ext"),0,IF(VLOOKUP(M12,Paramétrage!$C$6:$E$29,2,0)=0,0,IF(P12="","saisir capacité",N12*U12*VLOOKUP(M12,Paramétrage!$C$6:$E$29,2,0))))</f>
        <v>21</v>
      </c>
      <c r="W12" s="45"/>
      <c r="X12" s="103">
        <f t="shared" ref="X12:X23" si="2">IF(OR(M12="",Q12="Mut+ext"),0,IF(ISERROR(V12+W12)=TRUE,V12,V12+W12))</f>
        <v>21</v>
      </c>
      <c r="Y12" s="105">
        <f>IF(OR(M12="",Q12="Mut+ext"),0,IF(ISERROR(W12+V12*VLOOKUP(M12,Paramétrage!$C$6:$E$29,3,0))=TRUE,X12,W12+V12*VLOOKUP(M12,Paramétrage!$C$6:$E$29,3,0)))</f>
        <v>21</v>
      </c>
      <c r="Z12" s="550"/>
      <c r="AA12" s="516"/>
      <c r="AB12" s="551"/>
      <c r="AC12" s="72"/>
      <c r="AD12" s="46"/>
      <c r="AE12" s="73">
        <f t="shared" ref="AE12:AE23" si="3">IF(G12="",0,IF(K12="",0,IF(SUMIF($G$12:$G$23,G12,$O$12:$O$23)=0,0,IF(OR(L12="",K12="obligatoire"),AF12/SUMIF($G$12:$G$23,G12,$O$12:$O$23),AF12/(SUMIF($G$12:$G$23,G12,$O$12:$O$23)/L12)))))</f>
        <v>21</v>
      </c>
      <c r="AF12" s="17">
        <f t="shared" ref="AF12:AF23" si="4">N12*O12</f>
        <v>420</v>
      </c>
    </row>
    <row r="13" spans="1:34">
      <c r="A13" s="561"/>
      <c r="B13" s="525"/>
      <c r="C13" s="509"/>
      <c r="D13" s="510"/>
      <c r="E13" s="526"/>
      <c r="F13" s="492"/>
      <c r="G13" s="160" t="s">
        <v>70</v>
      </c>
      <c r="H13" s="49" t="s">
        <v>66</v>
      </c>
      <c r="I13" s="66" t="s">
        <v>281</v>
      </c>
      <c r="J13" s="61">
        <v>4</v>
      </c>
      <c r="K13" s="71" t="s">
        <v>64</v>
      </c>
      <c r="L13" s="416"/>
      <c r="M13" s="43" t="s">
        <v>71</v>
      </c>
      <c r="N13" s="55">
        <v>21</v>
      </c>
      <c r="O13" s="52">
        <v>20</v>
      </c>
      <c r="P13" s="59">
        <v>20</v>
      </c>
      <c r="Q13" s="418" t="s">
        <v>173</v>
      </c>
      <c r="R13" s="515"/>
      <c r="S13" s="516"/>
      <c r="T13" s="517"/>
      <c r="U13" s="104">
        <f>IF(OR(P13="",M13=Paramétrage!$C$10,M13=Paramétrage!$C$13,M13=Paramétrage!$C$17,M13=Paramétrage!$C$20,M13=Paramétrage!$C$24,M13=Paramétrage!$C$27,AND(M13&lt;&gt;Paramétrage!$C$9,Q13="Mut+ext")),0,ROUNDUP(O13/P13,0))</f>
        <v>1</v>
      </c>
      <c r="V13" s="106">
        <f>IF(OR(M13="",Q13="Mut+ext"),0,IF(VLOOKUP(M13,Paramétrage!$C$6:$E$29,2,0)=0,0,IF(P13="","saisir capacité",N13*U13*VLOOKUP(M13,Paramétrage!$C$6:$E$29,2,0))))</f>
        <v>21</v>
      </c>
      <c r="W13" s="45"/>
      <c r="X13" s="103">
        <f t="shared" si="2"/>
        <v>21</v>
      </c>
      <c r="Y13" s="105">
        <f>IF(OR(M13="",Q13="Mut+ext"),0,IF(ISERROR(W13+V13*VLOOKUP(M13,Paramétrage!$C$6:$E$29,3,0))=TRUE,X13,W13+V13*VLOOKUP(M13,Paramétrage!$C$6:$E$29,3,0)))</f>
        <v>21</v>
      </c>
      <c r="Z13" s="550"/>
      <c r="AA13" s="516"/>
      <c r="AB13" s="551"/>
      <c r="AC13" s="163"/>
      <c r="AD13" s="46"/>
      <c r="AE13" s="73">
        <f t="shared" si="3"/>
        <v>21</v>
      </c>
      <c r="AF13" s="18">
        <f t="shared" si="4"/>
        <v>420</v>
      </c>
    </row>
    <row r="14" spans="1:34">
      <c r="A14" s="561"/>
      <c r="B14" s="525"/>
      <c r="C14" s="509"/>
      <c r="D14" s="510"/>
      <c r="E14" s="526"/>
      <c r="F14" s="492"/>
      <c r="G14" s="160" t="s">
        <v>72</v>
      </c>
      <c r="H14" s="49" t="s">
        <v>66</v>
      </c>
      <c r="I14" s="66" t="s">
        <v>282</v>
      </c>
      <c r="J14" s="61">
        <v>4</v>
      </c>
      <c r="K14" s="71" t="s">
        <v>64</v>
      </c>
      <c r="L14" s="416"/>
      <c r="M14" s="43" t="s">
        <v>71</v>
      </c>
      <c r="N14" s="55">
        <v>21</v>
      </c>
      <c r="O14" s="52">
        <v>20</v>
      </c>
      <c r="P14" s="59">
        <v>20</v>
      </c>
      <c r="Q14" s="418" t="s">
        <v>69</v>
      </c>
      <c r="R14" s="515"/>
      <c r="S14" s="516"/>
      <c r="T14" s="517"/>
      <c r="U14" s="104">
        <f>IF(OR(P14="",M14=Paramétrage!$C$10,M14=Paramétrage!$C$13,M14=Paramétrage!$C$17,M14=Paramétrage!$C$20,M14=Paramétrage!$C$24,M14=Paramétrage!$C$27,AND(M14&lt;&gt;Paramétrage!$C$9,Q14="Mut+ext")),0,ROUNDUP(O14/P14,0))</f>
        <v>1</v>
      </c>
      <c r="V14" s="106">
        <f>IF(OR(M14="",Q14="Mut+ext"),0,IF(VLOOKUP(M14,Paramétrage!$C$6:$E$29,2,0)=0,0,IF(P14="","saisir capacité",N14*U14*VLOOKUP(M14,Paramétrage!$C$6:$E$29,2,0))))</f>
        <v>21</v>
      </c>
      <c r="W14" s="45"/>
      <c r="X14" s="103">
        <f t="shared" si="2"/>
        <v>21</v>
      </c>
      <c r="Y14" s="105">
        <f>IF(OR(M14="",Q14="Mut+ext"),0,IF(ISERROR(W14+V14*VLOOKUP(M14,Paramétrage!$C$6:$E$29,3,0))=TRUE,X14,W14+V14*VLOOKUP(M14,Paramétrage!$C$6:$E$29,3,0)))</f>
        <v>21</v>
      </c>
      <c r="Z14" s="550"/>
      <c r="AA14" s="516"/>
      <c r="AB14" s="551"/>
      <c r="AC14" s="163"/>
      <c r="AD14" s="46"/>
      <c r="AE14" s="73">
        <f t="shared" si="3"/>
        <v>21</v>
      </c>
      <c r="AF14" s="18">
        <f t="shared" si="4"/>
        <v>420</v>
      </c>
    </row>
    <row r="15" spans="1:34">
      <c r="A15" s="561"/>
      <c r="B15" s="525"/>
      <c r="C15" s="509"/>
      <c r="D15" s="510"/>
      <c r="E15" s="526"/>
      <c r="F15" s="492"/>
      <c r="G15" s="160" t="s">
        <v>74</v>
      </c>
      <c r="H15" s="49" t="s">
        <v>66</v>
      </c>
      <c r="I15" s="66" t="s">
        <v>283</v>
      </c>
      <c r="J15" s="61">
        <v>4</v>
      </c>
      <c r="K15" s="71" t="s">
        <v>64</v>
      </c>
      <c r="L15" s="416"/>
      <c r="M15" s="43" t="s">
        <v>71</v>
      </c>
      <c r="N15" s="55">
        <v>21</v>
      </c>
      <c r="O15" s="52">
        <v>20</v>
      </c>
      <c r="P15" s="59">
        <v>20</v>
      </c>
      <c r="Q15" s="418" t="s">
        <v>69</v>
      </c>
      <c r="R15" s="515"/>
      <c r="S15" s="516"/>
      <c r="T15" s="517"/>
      <c r="U15" s="104">
        <f>IF(OR(P15="",M15=Paramétrage!$C$10,M15=Paramétrage!$C$13,M15=Paramétrage!$C$17,M15=Paramétrage!$C$20,M15=Paramétrage!$C$24,M15=Paramétrage!$C$27,AND(M15&lt;&gt;Paramétrage!$C$9,Q15="Mut+ext")),0,ROUNDUP(O15/P15,0))</f>
        <v>1</v>
      </c>
      <c r="V15" s="106">
        <f>IF(OR(M15="",Q15="Mut+ext"),0,IF(VLOOKUP(M15,Paramétrage!$C$6:$E$29,2,0)=0,0,IF(P15="","saisir capacité",N15*U15*VLOOKUP(M15,Paramétrage!$C$6:$E$29,2,0))))</f>
        <v>21</v>
      </c>
      <c r="W15" s="45"/>
      <c r="X15" s="103">
        <f t="shared" si="2"/>
        <v>21</v>
      </c>
      <c r="Y15" s="105">
        <f>IF(OR(M15="",Q15="Mut+ext"),0,IF(ISERROR(W15+V15*VLOOKUP(M15,Paramétrage!$C$6:$E$29,3,0))=TRUE,X15,W15+V15*VLOOKUP(M15,Paramétrage!$C$6:$E$29,3,0)))</f>
        <v>21</v>
      </c>
      <c r="Z15" s="550"/>
      <c r="AA15" s="516"/>
      <c r="AB15" s="551"/>
      <c r="AC15" s="62"/>
      <c r="AD15" s="46"/>
      <c r="AE15" s="73">
        <f t="shared" si="3"/>
        <v>21</v>
      </c>
      <c r="AF15" s="18">
        <f t="shared" si="4"/>
        <v>420</v>
      </c>
    </row>
    <row r="16" spans="1:34">
      <c r="A16" s="561"/>
      <c r="B16" s="525"/>
      <c r="C16" s="509"/>
      <c r="D16" s="510"/>
      <c r="E16" s="526"/>
      <c r="F16" s="492"/>
      <c r="G16" s="160"/>
      <c r="H16" s="65"/>
      <c r="I16" s="164"/>
      <c r="J16" s="61"/>
      <c r="K16" s="60"/>
      <c r="L16" s="42"/>
      <c r="M16" s="43"/>
      <c r="N16" s="54"/>
      <c r="O16" s="52"/>
      <c r="P16" s="59"/>
      <c r="Q16" s="44"/>
      <c r="R16" s="515"/>
      <c r="S16" s="516"/>
      <c r="T16" s="517"/>
      <c r="U16" s="104">
        <f>IF(OR(P16="",M16=Paramétrage!$C$10,M16=Paramétrage!$C$13,M16=Paramétrage!$C$17,M16=Paramétrage!$C$20,M16=Paramétrage!$C$24,M16=Paramétrage!$C$27,AND(M16&lt;&gt;Paramétrage!$C$9,Q16="Mut+ext")),0,ROUNDUP(O16/P16,0))</f>
        <v>0</v>
      </c>
      <c r="V16" s="106">
        <f>IF(OR(M16="",Q16="Mut+ext"),0,IF(VLOOKUP(M16,Paramétrage!$C$6:$E$29,2,0)=0,0,IF(P16="","saisir capacité",N16*U16*VLOOKUP(M16,Paramétrage!$C$6:$E$29,2,0))))</f>
        <v>0</v>
      </c>
      <c r="W16" s="45"/>
      <c r="X16" s="103">
        <f t="shared" si="2"/>
        <v>0</v>
      </c>
      <c r="Y16" s="105">
        <f>IF(OR(M16="",Q16="Mut+ext"),0,IF(ISERROR(W16+V16*VLOOKUP(M16,Paramétrage!$C$6:$E$29,3,0))=TRUE,X16,W16+V16*VLOOKUP(M16,Paramétrage!$C$6:$E$29,3,0)))</f>
        <v>0</v>
      </c>
      <c r="Z16" s="550"/>
      <c r="AA16" s="516"/>
      <c r="AB16" s="551"/>
      <c r="AC16" s="163"/>
      <c r="AD16" s="46"/>
      <c r="AE16" s="73">
        <f t="shared" si="3"/>
        <v>0</v>
      </c>
      <c r="AF16" s="18">
        <f t="shared" si="4"/>
        <v>0</v>
      </c>
    </row>
    <row r="17" spans="1:32">
      <c r="A17" s="561"/>
      <c r="B17" s="525"/>
      <c r="C17" s="509"/>
      <c r="D17" s="510"/>
      <c r="E17" s="526"/>
      <c r="F17" s="492"/>
      <c r="G17" s="160"/>
      <c r="H17" s="49"/>
      <c r="I17" s="66"/>
      <c r="J17" s="61"/>
      <c r="K17" s="71"/>
      <c r="L17" s="42"/>
      <c r="M17" s="43"/>
      <c r="N17" s="55"/>
      <c r="O17" s="52"/>
      <c r="P17" s="59"/>
      <c r="Q17" s="44"/>
      <c r="R17" s="515"/>
      <c r="S17" s="516"/>
      <c r="T17" s="517"/>
      <c r="U17" s="104">
        <f>IF(OR(P17="",M17=Paramétrage!$C$10,M17=Paramétrage!$C$13,M17=Paramétrage!$C$17,M17=Paramétrage!$C$20,M17=Paramétrage!$C$24,M17=Paramétrage!$C$27,AND(M17&lt;&gt;Paramétrage!$C$9,Q17="Mut+ext")),0,ROUNDUP(O17/P17,0))</f>
        <v>0</v>
      </c>
      <c r="V17" s="106">
        <f>IF(OR(M17="",Q17="Mut+ext"),0,IF(VLOOKUP(M17,Paramétrage!$C$6:$E$29,2,0)=0,0,IF(P17="","saisir capacité",N17*U17*VLOOKUP(M17,Paramétrage!$C$6:$E$29,2,0))))</f>
        <v>0</v>
      </c>
      <c r="W17" s="45"/>
      <c r="X17" s="103">
        <f t="shared" si="2"/>
        <v>0</v>
      </c>
      <c r="Y17" s="105">
        <f>IF(OR(M17="",Q17="Mut+ext"),0,IF(ISERROR(W17+V17*VLOOKUP(M17,Paramétrage!$C$6:$E$29,3,0))=TRUE,X17,W17+V17*VLOOKUP(M17,Paramétrage!$C$6:$E$29,3,0)))</f>
        <v>0</v>
      </c>
      <c r="Z17" s="550"/>
      <c r="AA17" s="516"/>
      <c r="AB17" s="551"/>
      <c r="AC17" s="163"/>
      <c r="AD17" s="46"/>
      <c r="AE17" s="73">
        <f t="shared" si="3"/>
        <v>0</v>
      </c>
      <c r="AF17" s="18">
        <f t="shared" si="4"/>
        <v>0</v>
      </c>
    </row>
    <row r="18" spans="1:32">
      <c r="A18" s="561"/>
      <c r="B18" s="525"/>
      <c r="C18" s="509"/>
      <c r="D18" s="510"/>
      <c r="E18" s="526"/>
      <c r="F18" s="492"/>
      <c r="G18" s="160"/>
      <c r="H18" s="49"/>
      <c r="I18" s="66"/>
      <c r="J18" s="61"/>
      <c r="K18" s="71"/>
      <c r="L18" s="42"/>
      <c r="M18" s="43"/>
      <c r="N18" s="54"/>
      <c r="O18" s="53"/>
      <c r="P18" s="59"/>
      <c r="Q18" s="44"/>
      <c r="R18" s="515"/>
      <c r="S18" s="516"/>
      <c r="T18" s="517"/>
      <c r="U18" s="104">
        <f>IF(OR(P18="",M18=Paramétrage!$C$10,M18=Paramétrage!$C$13,M18=Paramétrage!$C$17,M18=Paramétrage!$C$20,M18=Paramétrage!$C$24,M18=Paramétrage!$C$27,AND(M18&lt;&gt;Paramétrage!$C$9,Q18="Mut+ext")),0,ROUNDUP(O18/P18,0))</f>
        <v>0</v>
      </c>
      <c r="V18" s="106">
        <f>IF(OR(M18="",Q18="Mut+ext"),0,IF(VLOOKUP(M18,Paramétrage!$C$6:$E$29,2,0)=0,0,IF(P18="","saisir capacité",N18*U18*VLOOKUP(M18,Paramétrage!$C$6:$E$29,2,0))))</f>
        <v>0</v>
      </c>
      <c r="W18" s="45"/>
      <c r="X18" s="103">
        <f t="shared" si="2"/>
        <v>0</v>
      </c>
      <c r="Y18" s="105">
        <f>IF(OR(M18="",Q18="Mut+ext"),0,IF(ISERROR(W18+V18*VLOOKUP(M18,Paramétrage!$C$6:$E$29,3,0))=TRUE,X18,W18+V18*VLOOKUP(M18,Paramétrage!$C$6:$E$29,3,0)))</f>
        <v>0</v>
      </c>
      <c r="Z18" s="550"/>
      <c r="AA18" s="516"/>
      <c r="AB18" s="551"/>
      <c r="AC18" s="163"/>
      <c r="AD18" s="46"/>
      <c r="AE18" s="73">
        <f t="shared" si="3"/>
        <v>0</v>
      </c>
      <c r="AF18" s="18">
        <f t="shared" si="4"/>
        <v>0</v>
      </c>
    </row>
    <row r="19" spans="1:32">
      <c r="A19" s="561"/>
      <c r="B19" s="525"/>
      <c r="C19" s="509"/>
      <c r="D19" s="510"/>
      <c r="E19" s="526"/>
      <c r="F19" s="492"/>
      <c r="G19" s="160"/>
      <c r="H19" s="65"/>
      <c r="I19" s="164"/>
      <c r="J19" s="61"/>
      <c r="K19" s="60"/>
      <c r="L19" s="42"/>
      <c r="M19" s="43"/>
      <c r="N19" s="54"/>
      <c r="O19" s="52"/>
      <c r="P19" s="59"/>
      <c r="Q19" s="44"/>
      <c r="R19" s="515"/>
      <c r="S19" s="516"/>
      <c r="T19" s="517"/>
      <c r="U19" s="104">
        <f>IF(OR(P19="",M19=Paramétrage!$C$10,M19=Paramétrage!$C$13,M19=Paramétrage!$C$17,M19=Paramétrage!$C$20,M19=Paramétrage!$C$24,M19=Paramétrage!$C$27,AND(M19&lt;&gt;Paramétrage!$C$9,Q19="Mut+ext")),0,ROUNDUP(O19/P19,0))</f>
        <v>0</v>
      </c>
      <c r="V19" s="106">
        <f>IF(OR(M19="",Q19="Mut+ext"),0,IF(VLOOKUP(M19,Paramétrage!$C$6:$E$29,2,0)=0,0,IF(P19="","saisir capacité",N19*U19*VLOOKUP(M19,Paramétrage!$C$6:$E$29,2,0))))</f>
        <v>0</v>
      </c>
      <c r="W19" s="45"/>
      <c r="X19" s="103">
        <f t="shared" si="2"/>
        <v>0</v>
      </c>
      <c r="Y19" s="105">
        <f>IF(OR(M19="",Q19="Mut+ext"),0,IF(ISERROR(W19+V19*VLOOKUP(M19,Paramétrage!$C$6:$E$29,3,0))=TRUE,X19,W19+V19*VLOOKUP(M19,Paramétrage!$C$6:$E$29,3,0)))</f>
        <v>0</v>
      </c>
      <c r="Z19" s="550"/>
      <c r="AA19" s="516"/>
      <c r="AB19" s="551"/>
      <c r="AC19" s="62"/>
      <c r="AD19" s="46"/>
      <c r="AE19" s="73">
        <f t="shared" si="3"/>
        <v>0</v>
      </c>
      <c r="AF19" s="18">
        <f t="shared" si="4"/>
        <v>0</v>
      </c>
    </row>
    <row r="20" spans="1:32">
      <c r="A20" s="561"/>
      <c r="B20" s="525"/>
      <c r="C20" s="509"/>
      <c r="D20" s="510"/>
      <c r="E20" s="526"/>
      <c r="F20" s="492"/>
      <c r="G20" s="160"/>
      <c r="H20" s="49"/>
      <c r="I20" s="66"/>
      <c r="J20" s="61"/>
      <c r="K20" s="71"/>
      <c r="L20" s="42"/>
      <c r="M20" s="43"/>
      <c r="N20" s="55"/>
      <c r="O20" s="52"/>
      <c r="P20" s="59"/>
      <c r="Q20" s="44"/>
      <c r="R20" s="515"/>
      <c r="S20" s="516"/>
      <c r="T20" s="517"/>
      <c r="U20" s="104">
        <f>IF(OR(P20="",M20=Paramétrage!$C$10,M20=Paramétrage!$C$13,M20=Paramétrage!$C$17,M20=Paramétrage!$C$20,M20=Paramétrage!$C$24,M20=Paramétrage!$C$27,AND(M20&lt;&gt;Paramétrage!$C$9,Q20="Mut+ext")),0,ROUNDUP(O20/P20,0))</f>
        <v>0</v>
      </c>
      <c r="V20" s="106">
        <f>IF(OR(M20="",Q20="Mut+ext"),0,IF(VLOOKUP(M20,Paramétrage!$C$6:$E$29,2,0)=0,0,IF(P20="","saisir capacité",N20*U20*VLOOKUP(M20,Paramétrage!$C$6:$E$29,2,0))))</f>
        <v>0</v>
      </c>
      <c r="W20" s="45"/>
      <c r="X20" s="103">
        <f t="shared" si="2"/>
        <v>0</v>
      </c>
      <c r="Y20" s="105">
        <f>IF(OR(M20="",Q20="Mut+ext"),0,IF(ISERROR(W20+V20*VLOOKUP(M20,Paramétrage!$C$6:$E$29,3,0))=TRUE,X20,W20+V20*VLOOKUP(M20,Paramétrage!$C$6:$E$29,3,0)))</f>
        <v>0</v>
      </c>
      <c r="Z20" s="550"/>
      <c r="AA20" s="516"/>
      <c r="AB20" s="551"/>
      <c r="AC20" s="163"/>
      <c r="AD20" s="46"/>
      <c r="AE20" s="73">
        <f t="shared" si="3"/>
        <v>0</v>
      </c>
      <c r="AF20" s="18">
        <f t="shared" si="4"/>
        <v>0</v>
      </c>
    </row>
    <row r="21" spans="1:32">
      <c r="A21" s="561"/>
      <c r="B21" s="525"/>
      <c r="C21" s="509"/>
      <c r="D21" s="510"/>
      <c r="E21" s="526"/>
      <c r="F21" s="492"/>
      <c r="G21" s="160"/>
      <c r="H21" s="49"/>
      <c r="I21" s="66"/>
      <c r="J21" s="61"/>
      <c r="K21" s="71"/>
      <c r="L21" s="42"/>
      <c r="M21" s="43"/>
      <c r="N21" s="54"/>
      <c r="O21" s="53"/>
      <c r="P21" s="59"/>
      <c r="Q21" s="44"/>
      <c r="R21" s="515"/>
      <c r="S21" s="516"/>
      <c r="T21" s="517"/>
      <c r="U21" s="104">
        <f>IF(OR(P21="",M21=Paramétrage!$C$10,M21=Paramétrage!$C$13,M21=Paramétrage!$C$17,M21=Paramétrage!$C$20,M21=Paramétrage!$C$24,M21=Paramétrage!$C$27,AND(M21&lt;&gt;Paramétrage!$C$9,Q21="Mut+ext")),0,ROUNDUP(O21/P21,0))</f>
        <v>0</v>
      </c>
      <c r="V21" s="106">
        <f>IF(OR(M21="",Q21="Mut+ext"),0,IF(VLOOKUP(M21,Paramétrage!$C$6:$E$29,2,0)=0,0,IF(P21="","saisir capacité",N21*U21*VLOOKUP(M21,Paramétrage!$C$6:$E$29,2,0))))</f>
        <v>0</v>
      </c>
      <c r="W21" s="45"/>
      <c r="X21" s="103">
        <f t="shared" si="2"/>
        <v>0</v>
      </c>
      <c r="Y21" s="105">
        <f>IF(OR(M21="",Q21="Mut+ext"),0,IF(ISERROR(W21+V21*VLOOKUP(M21,Paramétrage!$C$6:$E$29,3,0))=TRUE,X21,W21+V21*VLOOKUP(M21,Paramétrage!$C$6:$E$29,3,0)))</f>
        <v>0</v>
      </c>
      <c r="Z21" s="550"/>
      <c r="AA21" s="516"/>
      <c r="AB21" s="551"/>
      <c r="AC21" s="163"/>
      <c r="AD21" s="46"/>
      <c r="AE21" s="73">
        <f t="shared" si="3"/>
        <v>0</v>
      </c>
      <c r="AF21" s="18">
        <f t="shared" si="4"/>
        <v>0</v>
      </c>
    </row>
    <row r="22" spans="1:32">
      <c r="A22" s="561"/>
      <c r="B22" s="525"/>
      <c r="C22" s="509"/>
      <c r="D22" s="510"/>
      <c r="E22" s="526"/>
      <c r="F22" s="492"/>
      <c r="G22" s="160"/>
      <c r="H22" s="65"/>
      <c r="I22" s="164"/>
      <c r="J22" s="61"/>
      <c r="K22" s="60"/>
      <c r="L22" s="42"/>
      <c r="M22" s="43"/>
      <c r="N22" s="54"/>
      <c r="O22" s="52"/>
      <c r="P22" s="59"/>
      <c r="Q22" s="44"/>
      <c r="R22" s="515"/>
      <c r="S22" s="516"/>
      <c r="T22" s="517"/>
      <c r="U22" s="104">
        <f>IF(OR(P22="",M22=Paramétrage!$C$10,M22=Paramétrage!$C$13,M22=Paramétrage!$C$17,M22=Paramétrage!$C$20,M22=Paramétrage!$C$24,M22=Paramétrage!$C$27,AND(M22&lt;&gt;Paramétrage!$C$9,Q22="Mut+ext")),0,ROUNDUP(O22/P22,0))</f>
        <v>0</v>
      </c>
      <c r="V22" s="106">
        <f>IF(OR(M22="",Q22="Mut+ext"),0,IF(VLOOKUP(M22,Paramétrage!$C$6:$E$29,2,0)=0,0,IF(P22="","saisir capacité",N22*U22*VLOOKUP(M22,Paramétrage!$C$6:$E$29,2,0))))</f>
        <v>0</v>
      </c>
      <c r="W22" s="45"/>
      <c r="X22" s="103">
        <f t="shared" si="2"/>
        <v>0</v>
      </c>
      <c r="Y22" s="105">
        <f>IF(OR(M22="",Q22="Mut+ext"),0,IF(ISERROR(W22+V22*VLOOKUP(M22,Paramétrage!$C$6:$E$29,3,0))=TRUE,X22,W22+V22*VLOOKUP(M22,Paramétrage!$C$6:$E$29,3,0)))</f>
        <v>0</v>
      </c>
      <c r="Z22" s="550"/>
      <c r="AA22" s="516"/>
      <c r="AB22" s="551"/>
      <c r="AC22" s="163"/>
      <c r="AD22" s="46"/>
      <c r="AE22" s="73">
        <f t="shared" si="3"/>
        <v>0</v>
      </c>
      <c r="AF22" s="18">
        <f t="shared" si="4"/>
        <v>0</v>
      </c>
    </row>
    <row r="23" spans="1:32">
      <c r="A23" s="561"/>
      <c r="B23" s="525"/>
      <c r="C23" s="511"/>
      <c r="D23" s="512"/>
      <c r="E23" s="527"/>
      <c r="F23" s="493"/>
      <c r="G23" s="160"/>
      <c r="H23" s="65"/>
      <c r="I23" s="164"/>
      <c r="J23" s="61"/>
      <c r="K23" s="60"/>
      <c r="L23" s="42"/>
      <c r="M23" s="43"/>
      <c r="N23" s="54"/>
      <c r="O23" s="51"/>
      <c r="P23" s="59"/>
      <c r="Q23" s="44"/>
      <c r="R23" s="515"/>
      <c r="S23" s="516"/>
      <c r="T23" s="517"/>
      <c r="U23" s="104">
        <f>IF(OR(P23="",M23=Paramétrage!$C$10,M23=Paramétrage!$C$13,M23=Paramétrage!$C$17,M23=Paramétrage!$C$20,M23=Paramétrage!$C$24,M23=Paramétrage!$C$27,AND(M23&lt;&gt;Paramétrage!$C$9,Q23="Mut+ext")),0,ROUNDUP(O23/P23,0))</f>
        <v>0</v>
      </c>
      <c r="V23" s="106">
        <f>IF(OR(M23="",Q23="Mut+ext"),0,IF(VLOOKUP(M23,Paramétrage!$C$6:$E$29,2,0)=0,0,IF(P23="","saisir capacité",N23*U23*VLOOKUP(M23,Paramétrage!$C$6:$E$29,2,0))))</f>
        <v>0</v>
      </c>
      <c r="W23" s="45"/>
      <c r="X23" s="103">
        <f t="shared" si="2"/>
        <v>0</v>
      </c>
      <c r="Y23" s="105">
        <f>IF(OR(M23="",Q23="Mut+ext"),0,IF(ISERROR(W23+V23*VLOOKUP(M23,Paramétrage!$C$6:$E$29,3,0))=TRUE,X23,W23+V23*VLOOKUP(M23,Paramétrage!$C$6:$E$29,3,0)))</f>
        <v>0</v>
      </c>
      <c r="Z23" s="550"/>
      <c r="AA23" s="516"/>
      <c r="AB23" s="551"/>
      <c r="AC23" s="163"/>
      <c r="AD23" s="46"/>
      <c r="AE23" s="73">
        <f t="shared" si="3"/>
        <v>0</v>
      </c>
      <c r="AF23" s="18">
        <f t="shared" si="4"/>
        <v>0</v>
      </c>
    </row>
    <row r="24" spans="1:32">
      <c r="A24" s="561"/>
      <c r="B24" s="525"/>
      <c r="C24" s="171"/>
      <c r="D24" s="172"/>
      <c r="E24" s="75"/>
      <c r="F24" s="75"/>
      <c r="G24" s="75"/>
      <c r="H24" s="167"/>
      <c r="I24" s="165"/>
      <c r="J24" s="126"/>
      <c r="K24" s="76"/>
      <c r="L24" s="77"/>
      <c r="M24" s="84"/>
      <c r="N24" s="78">
        <f>AE24</f>
        <v>84</v>
      </c>
      <c r="O24" s="79"/>
      <c r="P24" s="79"/>
      <c r="Q24" s="82"/>
      <c r="R24" s="80"/>
      <c r="S24" s="80"/>
      <c r="T24" s="81"/>
      <c r="U24" s="127"/>
      <c r="V24" s="83">
        <f>SUM(V12:V23)</f>
        <v>84</v>
      </c>
      <c r="W24" s="84">
        <f>SUM(W12:W23)</f>
        <v>0</v>
      </c>
      <c r="X24" s="85">
        <f>SUM(X12:X23)</f>
        <v>84</v>
      </c>
      <c r="Y24" s="86">
        <f>SUM(Y12:Y23)</f>
        <v>84</v>
      </c>
      <c r="Z24" s="128"/>
      <c r="AA24" s="129"/>
      <c r="AB24" s="130"/>
      <c r="AC24" s="131"/>
      <c r="AD24" s="132"/>
      <c r="AE24" s="133">
        <f>SUM(AE12:AE23)</f>
        <v>84</v>
      </c>
      <c r="AF24" s="134">
        <f>SUM(AF12:AF23)</f>
        <v>1680</v>
      </c>
    </row>
    <row r="25" spans="1:32" ht="15.6" customHeight="1">
      <c r="A25" s="561"/>
      <c r="B25" s="525" t="s">
        <v>77</v>
      </c>
      <c r="C25" s="507" t="s">
        <v>284</v>
      </c>
      <c r="D25" s="508"/>
      <c r="E25" s="526">
        <v>10</v>
      </c>
      <c r="F25" s="492" t="s">
        <v>64</v>
      </c>
      <c r="G25" s="160" t="s">
        <v>79</v>
      </c>
      <c r="H25" s="49" t="s">
        <v>66</v>
      </c>
      <c r="I25" s="66" t="s">
        <v>285</v>
      </c>
      <c r="J25" s="61">
        <v>4</v>
      </c>
      <c r="K25" s="71" t="s">
        <v>64</v>
      </c>
      <c r="L25" s="416"/>
      <c r="M25" s="43" t="s">
        <v>71</v>
      </c>
      <c r="N25" s="55">
        <v>15</v>
      </c>
      <c r="O25" s="52">
        <v>20</v>
      </c>
      <c r="P25" s="52">
        <v>20</v>
      </c>
      <c r="Q25" s="417" t="s">
        <v>173</v>
      </c>
      <c r="R25" s="515"/>
      <c r="S25" s="516"/>
      <c r="T25" s="517"/>
      <c r="U25" s="104">
        <f>IF(OR(P25="",M25=Paramétrage!$C$10,M25=Paramétrage!$C$13,M25=Paramétrage!$C$17,M25=Paramétrage!$C$20,M25=Paramétrage!$C$24,M25=Paramétrage!$C$27,AND(M25&lt;&gt;Paramétrage!$C$9,Q25="Mut+ext")),0,ROUNDUP(O25/P25,0))</f>
        <v>1</v>
      </c>
      <c r="V25" s="106">
        <f>IF(OR(M25="",Q25="Mut+ext"),0,IF(VLOOKUP(M25,Paramétrage!$C$6:$E$29,2,0)=0,0,IF(P25="","saisir capacité",N25*U25*VLOOKUP(M25,Paramétrage!$C$6:$E$29,2,0))))</f>
        <v>15</v>
      </c>
      <c r="W25" s="45"/>
      <c r="X25" s="103">
        <f t="shared" ref="X25:X36" si="5">IF(OR(M25="",Q25="Mut+ext"),0,IF(ISERROR(V25+W25)=TRUE,V25,V25+W25))</f>
        <v>15</v>
      </c>
      <c r="Y25" s="105">
        <f>IF(OR(M25="",Q25="Mut+ext"),0,IF(ISERROR(W25+V25*VLOOKUP(M25,Paramétrage!$C$6:$E$29,3,0))=TRUE,X25,W25+V25*VLOOKUP(M25,Paramétrage!$C$6:$E$29,3,0)))</f>
        <v>15</v>
      </c>
      <c r="Z25" s="550"/>
      <c r="AA25" s="516"/>
      <c r="AB25" s="551"/>
      <c r="AC25" s="72"/>
      <c r="AD25" s="46"/>
      <c r="AE25" s="73">
        <f t="shared" ref="AE25:AE36" si="6">IF(G25="",0,IF(K25="",0,IF(SUMIF($G$25:$G$36,G25,$O$25:$O$36)=0,0,IF(OR(L25="",K25="obligatoire"),AF25/SUMIF($G$25:$G$36,G25,$O$25:$O$36),AF25/(SUMIF($G$25:$G$36,G25,$O$25:$O$36)/L25)))))</f>
        <v>15</v>
      </c>
      <c r="AF25" s="17">
        <f t="shared" ref="AF25:AF36" si="7">N25*O25</f>
        <v>300</v>
      </c>
    </row>
    <row r="26" spans="1:32">
      <c r="A26" s="561"/>
      <c r="B26" s="525"/>
      <c r="C26" s="509"/>
      <c r="D26" s="510"/>
      <c r="E26" s="526"/>
      <c r="F26" s="492"/>
      <c r="G26" s="160" t="s">
        <v>83</v>
      </c>
      <c r="H26" s="49" t="s">
        <v>66</v>
      </c>
      <c r="I26" s="66" t="s">
        <v>286</v>
      </c>
      <c r="J26" s="61">
        <v>4</v>
      </c>
      <c r="K26" s="71" t="s">
        <v>64</v>
      </c>
      <c r="L26" s="416"/>
      <c r="M26" s="43" t="s">
        <v>71</v>
      </c>
      <c r="N26" s="55">
        <v>15</v>
      </c>
      <c r="O26" s="52">
        <v>20</v>
      </c>
      <c r="P26" s="52">
        <v>20</v>
      </c>
      <c r="Q26" s="418" t="s">
        <v>173</v>
      </c>
      <c r="R26" s="515"/>
      <c r="S26" s="516"/>
      <c r="T26" s="517"/>
      <c r="U26" s="104">
        <f>IF(OR(P26="",M26=Paramétrage!$C$10,M26=Paramétrage!$C$13,M26=Paramétrage!$C$17,M26=Paramétrage!$C$20,M26=Paramétrage!$C$24,M26=Paramétrage!$C$27,AND(M26&lt;&gt;Paramétrage!$C$9,Q26="Mut+ext")),0,ROUNDUP(O26/P26,0))</f>
        <v>1</v>
      </c>
      <c r="V26" s="106">
        <f>IF(OR(M26="",Q26="Mut+ext"),0,IF(VLOOKUP(M26,Paramétrage!$C$6:$E$29,2,0)=0,0,IF(P26="","saisir capacité",N26*U26*VLOOKUP(M26,Paramétrage!$C$6:$E$29,2,0))))</f>
        <v>15</v>
      </c>
      <c r="W26" s="45"/>
      <c r="X26" s="103">
        <f t="shared" si="5"/>
        <v>15</v>
      </c>
      <c r="Y26" s="105">
        <f>IF(OR(M26="",Q26="Mut+ext"),0,IF(ISERROR(W26+V26*VLOOKUP(M26,Paramétrage!$C$6:$E$29,3,0))=TRUE,X26,W26+V26*VLOOKUP(M26,Paramétrage!$C$6:$E$29,3,0)))</f>
        <v>15</v>
      </c>
      <c r="Z26" s="550"/>
      <c r="AA26" s="516"/>
      <c r="AB26" s="551"/>
      <c r="AC26" s="163"/>
      <c r="AD26" s="46"/>
      <c r="AE26" s="73">
        <f t="shared" si="6"/>
        <v>15</v>
      </c>
      <c r="AF26" s="18">
        <f t="shared" si="7"/>
        <v>300</v>
      </c>
    </row>
    <row r="27" spans="1:32">
      <c r="A27" s="561"/>
      <c r="B27" s="525"/>
      <c r="C27" s="509"/>
      <c r="D27" s="510"/>
      <c r="E27" s="526"/>
      <c r="F27" s="492"/>
      <c r="G27" s="160" t="s">
        <v>203</v>
      </c>
      <c r="H27" s="49" t="s">
        <v>66</v>
      </c>
      <c r="I27" s="66" t="s">
        <v>287</v>
      </c>
      <c r="J27" s="61">
        <v>4</v>
      </c>
      <c r="K27" s="71" t="s">
        <v>64</v>
      </c>
      <c r="L27" s="416"/>
      <c r="M27" s="43" t="s">
        <v>71</v>
      </c>
      <c r="N27" s="55">
        <v>15</v>
      </c>
      <c r="O27" s="52">
        <v>20</v>
      </c>
      <c r="P27" s="52">
        <v>20</v>
      </c>
      <c r="Q27" s="418" t="s">
        <v>173</v>
      </c>
      <c r="R27" s="515"/>
      <c r="S27" s="516"/>
      <c r="T27" s="517"/>
      <c r="U27" s="104">
        <f>IF(OR(P27="",M27=Paramétrage!$C$10,M27=Paramétrage!$C$13,M27=Paramétrage!$C$17,M27=Paramétrage!$C$20,M27=Paramétrage!$C$24,M27=Paramétrage!$C$27,AND(M27&lt;&gt;Paramétrage!$C$9,Q27="Mut+ext")),0,ROUNDUP(O27/P27,0))</f>
        <v>1</v>
      </c>
      <c r="V27" s="106">
        <f>IF(OR(M27="",Q27="Mut+ext"),0,IF(VLOOKUP(M27,Paramétrage!$C$6:$E$29,2,0)=0,0,IF(P27="","saisir capacité",N27*U27*VLOOKUP(M27,Paramétrage!$C$6:$E$29,2,0))))</f>
        <v>15</v>
      </c>
      <c r="W27" s="45"/>
      <c r="X27" s="103">
        <f t="shared" si="5"/>
        <v>15</v>
      </c>
      <c r="Y27" s="105">
        <f>IF(OR(M27="",Q27="Mut+ext"),0,IF(ISERROR(W27+V27*VLOOKUP(M27,Paramétrage!$C$6:$E$29,3,0))=TRUE,X27,W27+V27*VLOOKUP(M27,Paramétrage!$C$6:$E$29,3,0)))</f>
        <v>15</v>
      </c>
      <c r="Z27" s="550"/>
      <c r="AA27" s="516"/>
      <c r="AB27" s="551"/>
      <c r="AC27" s="163"/>
      <c r="AD27" s="46"/>
      <c r="AE27" s="73">
        <f t="shared" si="6"/>
        <v>15</v>
      </c>
      <c r="AF27" s="18">
        <f t="shared" si="7"/>
        <v>300</v>
      </c>
    </row>
    <row r="28" spans="1:32">
      <c r="A28" s="561"/>
      <c r="B28" s="525"/>
      <c r="C28" s="509"/>
      <c r="D28" s="510"/>
      <c r="E28" s="526"/>
      <c r="F28" s="492"/>
      <c r="G28" s="160" t="s">
        <v>205</v>
      </c>
      <c r="H28" s="49" t="s">
        <v>66</v>
      </c>
      <c r="I28" s="66" t="s">
        <v>288</v>
      </c>
      <c r="J28" s="61">
        <v>4</v>
      </c>
      <c r="K28" s="71" t="s">
        <v>64</v>
      </c>
      <c r="L28" s="416"/>
      <c r="M28" s="43" t="s">
        <v>71</v>
      </c>
      <c r="N28" s="55">
        <v>15</v>
      </c>
      <c r="O28" s="52">
        <v>20</v>
      </c>
      <c r="P28" s="52">
        <v>20</v>
      </c>
      <c r="Q28" s="418" t="s">
        <v>173</v>
      </c>
      <c r="R28" s="515"/>
      <c r="S28" s="516"/>
      <c r="T28" s="517"/>
      <c r="U28" s="104">
        <f>IF(OR(P28="",M28=Paramétrage!$C$10,M28=Paramétrage!$C$13,M28=Paramétrage!$C$17,M28=Paramétrage!$C$20,M28=Paramétrage!$C$24,M28=Paramétrage!$C$27,AND(M28&lt;&gt;Paramétrage!$C$9,Q28="Mut+ext")),0,ROUNDUP(O28/P28,0))</f>
        <v>1</v>
      </c>
      <c r="V28" s="106">
        <f>IF(OR(M28="",Q28="Mut+ext"),0,IF(VLOOKUP(M28,Paramétrage!$C$6:$E$29,2,0)=0,0,IF(P28="","saisir capacité",N28*U28*VLOOKUP(M28,Paramétrage!$C$6:$E$29,2,0))))</f>
        <v>15</v>
      </c>
      <c r="W28" s="45"/>
      <c r="X28" s="103">
        <f t="shared" si="5"/>
        <v>15</v>
      </c>
      <c r="Y28" s="105">
        <f>IF(OR(M28="",Q28="Mut+ext"),0,IF(ISERROR(W28+V28*VLOOKUP(M28,Paramétrage!$C$6:$E$29,3,0))=TRUE,X28,W28+V28*VLOOKUP(M28,Paramétrage!$C$6:$E$29,3,0)))</f>
        <v>15</v>
      </c>
      <c r="Z28" s="550"/>
      <c r="AA28" s="516"/>
      <c r="AB28" s="551"/>
      <c r="AC28" s="62"/>
      <c r="AD28" s="46"/>
      <c r="AE28" s="73">
        <f t="shared" si="6"/>
        <v>15</v>
      </c>
      <c r="AF28" s="18">
        <f t="shared" si="7"/>
        <v>300</v>
      </c>
    </row>
    <row r="29" spans="1:32">
      <c r="A29" s="561"/>
      <c r="B29" s="525"/>
      <c r="C29" s="509"/>
      <c r="D29" s="510"/>
      <c r="E29" s="526"/>
      <c r="F29" s="492"/>
      <c r="G29" s="218"/>
      <c r="H29" s="49"/>
      <c r="I29" s="219"/>
      <c r="J29" s="233"/>
      <c r="K29" s="235"/>
      <c r="L29" s="228"/>
      <c r="M29" s="221"/>
      <c r="N29" s="222"/>
      <c r="O29" s="230"/>
      <c r="P29" s="234"/>
      <c r="Q29" s="44"/>
      <c r="R29" s="515"/>
      <c r="S29" s="516"/>
      <c r="T29" s="517"/>
      <c r="U29" s="104">
        <f>IF(OR(P29="",M29=Paramétrage!$C$10,M29=Paramétrage!$C$13,M29=Paramétrage!$C$17,M29=Paramétrage!$C$20,M29=Paramétrage!$C$24,M29=Paramétrage!$C$27,AND(M29&lt;&gt;Paramétrage!$C$9,Q29="Mut+ext")),0,ROUNDUP(O29/P29,0))</f>
        <v>0</v>
      </c>
      <c r="V29" s="106">
        <f>IF(OR(M29="",Q29="Mut+ext"),0,IF(VLOOKUP(M29,Paramétrage!$C$6:$E$29,2,0)=0,0,IF(P29="","saisir capacité",N29*U29*VLOOKUP(M29,Paramétrage!$C$6:$E$29,2,0))))</f>
        <v>0</v>
      </c>
      <c r="W29" s="45"/>
      <c r="X29" s="103">
        <f t="shared" si="5"/>
        <v>0</v>
      </c>
      <c r="Y29" s="105">
        <f>IF(OR(M29="",Q29="Mut+ext"),0,IF(ISERROR(W29+V29*VLOOKUP(M29,Paramétrage!$C$6:$E$29,3,0))=TRUE,X29,W29+V29*VLOOKUP(M29,Paramétrage!$C$6:$E$29,3,0)))</f>
        <v>0</v>
      </c>
      <c r="Z29" s="550"/>
      <c r="AA29" s="516"/>
      <c r="AB29" s="551"/>
      <c r="AC29" s="163"/>
      <c r="AD29" s="46"/>
      <c r="AE29" s="73">
        <f t="shared" si="6"/>
        <v>0</v>
      </c>
      <c r="AF29" s="18">
        <f t="shared" si="7"/>
        <v>0</v>
      </c>
    </row>
    <row r="30" spans="1:32">
      <c r="A30" s="561"/>
      <c r="B30" s="525"/>
      <c r="C30" s="509"/>
      <c r="D30" s="510"/>
      <c r="E30" s="526"/>
      <c r="F30" s="492"/>
      <c r="G30" s="218"/>
      <c r="H30" s="49"/>
      <c r="I30" s="219"/>
      <c r="J30" s="233"/>
      <c r="K30" s="235"/>
      <c r="L30" s="228"/>
      <c r="M30" s="221"/>
      <c r="N30" s="222"/>
      <c r="O30" s="230"/>
      <c r="P30" s="234"/>
      <c r="Q30" s="44"/>
      <c r="R30" s="515"/>
      <c r="S30" s="516"/>
      <c r="T30" s="517"/>
      <c r="U30" s="104">
        <f>IF(OR(P30="",M30=Paramétrage!$C$10,M30=Paramétrage!$C$13,M30=Paramétrage!$C$17,M30=Paramétrage!$C$20,M30=Paramétrage!$C$24,M30=Paramétrage!$C$27,AND(M30&lt;&gt;Paramétrage!$C$9,Q30="Mut+ext")),0,ROUNDUP(O30/P30,0))</f>
        <v>0</v>
      </c>
      <c r="V30" s="106">
        <f>IF(OR(M30="",Q30="Mut+ext"),0,IF(VLOOKUP(M30,Paramétrage!$C$6:$E$29,2,0)=0,0,IF(P30="","saisir capacité",N30*U30*VLOOKUP(M30,Paramétrage!$C$6:$E$29,2,0))))</f>
        <v>0</v>
      </c>
      <c r="W30" s="45"/>
      <c r="X30" s="103">
        <f t="shared" si="5"/>
        <v>0</v>
      </c>
      <c r="Y30" s="105">
        <f>IF(OR(M30="",Q30="Mut+ext"),0,IF(ISERROR(W30+V30*VLOOKUP(M30,Paramétrage!$C$6:$E$29,3,0))=TRUE,X30,W30+V30*VLOOKUP(M30,Paramétrage!$C$6:$E$29,3,0)))</f>
        <v>0</v>
      </c>
      <c r="Z30" s="550"/>
      <c r="AA30" s="516"/>
      <c r="AB30" s="551"/>
      <c r="AC30" s="163"/>
      <c r="AD30" s="46"/>
      <c r="AE30" s="73">
        <f t="shared" si="6"/>
        <v>0</v>
      </c>
      <c r="AF30" s="18">
        <f t="shared" si="7"/>
        <v>0</v>
      </c>
    </row>
    <row r="31" spans="1:32">
      <c r="A31" s="561"/>
      <c r="B31" s="525"/>
      <c r="C31" s="509"/>
      <c r="D31" s="510"/>
      <c r="E31" s="526"/>
      <c r="F31" s="492"/>
      <c r="G31" s="218"/>
      <c r="H31" s="49"/>
      <c r="I31" s="219"/>
      <c r="J31" s="233"/>
      <c r="K31" s="235"/>
      <c r="L31" s="228"/>
      <c r="M31" s="221"/>
      <c r="N31" s="222"/>
      <c r="O31" s="230"/>
      <c r="P31" s="234"/>
      <c r="Q31" s="44"/>
      <c r="R31" s="515"/>
      <c r="S31" s="516"/>
      <c r="T31" s="517"/>
      <c r="U31" s="104">
        <f>IF(OR(P31="",M31=Paramétrage!$C$10,M31=Paramétrage!$C$13,M31=Paramétrage!$C$17,M31=Paramétrage!$C$20,M31=Paramétrage!$C$24,M31=Paramétrage!$C$27,AND(M31&lt;&gt;Paramétrage!$C$9,Q31="Mut+ext")),0,ROUNDUP(O31/P31,0))</f>
        <v>0</v>
      </c>
      <c r="V31" s="106">
        <f>IF(OR(M31="",Q31="Mut+ext"),0,IF(VLOOKUP(M31,Paramétrage!$C$6:$E$29,2,0)=0,0,IF(P31="","saisir capacité",N31*U31*VLOOKUP(M31,Paramétrage!$C$6:$E$29,2,0))))</f>
        <v>0</v>
      </c>
      <c r="W31" s="45"/>
      <c r="X31" s="103">
        <f t="shared" si="5"/>
        <v>0</v>
      </c>
      <c r="Y31" s="105">
        <f>IF(OR(M31="",Q31="Mut+ext"),0,IF(ISERROR(W31+V31*VLOOKUP(M31,Paramétrage!$C$6:$E$29,3,0))=TRUE,X31,W31+V31*VLOOKUP(M31,Paramétrage!$C$6:$E$29,3,0)))</f>
        <v>0</v>
      </c>
      <c r="Z31" s="550"/>
      <c r="AA31" s="516"/>
      <c r="AB31" s="551"/>
      <c r="AC31" s="163"/>
      <c r="AD31" s="46"/>
      <c r="AE31" s="73">
        <f t="shared" si="6"/>
        <v>0</v>
      </c>
      <c r="AF31" s="18">
        <f t="shared" si="7"/>
        <v>0</v>
      </c>
    </row>
    <row r="32" spans="1:32">
      <c r="A32" s="561"/>
      <c r="B32" s="525"/>
      <c r="C32" s="509"/>
      <c r="D32" s="510"/>
      <c r="E32" s="526"/>
      <c r="F32" s="492"/>
      <c r="G32" s="218"/>
      <c r="H32" s="49"/>
      <c r="I32" s="219"/>
      <c r="J32" s="233"/>
      <c r="K32" s="235"/>
      <c r="L32" s="228"/>
      <c r="M32" s="221"/>
      <c r="N32" s="222"/>
      <c r="O32" s="230"/>
      <c r="P32" s="234"/>
      <c r="Q32" s="44"/>
      <c r="R32" s="515"/>
      <c r="S32" s="516"/>
      <c r="T32" s="517"/>
      <c r="U32" s="104">
        <f>IF(OR(P32="",M32=Paramétrage!$C$10,M32=Paramétrage!$C$13,M32=Paramétrage!$C$17,M32=Paramétrage!$C$20,M32=Paramétrage!$C$24,M32=Paramétrage!$C$27,AND(M32&lt;&gt;Paramétrage!$C$9,Q32="Mut+ext")),0,ROUNDUP(O32/P32,0))</f>
        <v>0</v>
      </c>
      <c r="V32" s="106">
        <f>IF(OR(M32="",Q32="Mut+ext"),0,IF(VLOOKUP(M32,Paramétrage!$C$6:$E$29,2,0)=0,0,IF(P32="","saisir capacité",N32*U32*VLOOKUP(M32,Paramétrage!$C$6:$E$29,2,0))))</f>
        <v>0</v>
      </c>
      <c r="W32" s="45"/>
      <c r="X32" s="103">
        <f t="shared" si="5"/>
        <v>0</v>
      </c>
      <c r="Y32" s="105">
        <f>IF(OR(M32="",Q32="Mut+ext"),0,IF(ISERROR(W32+V32*VLOOKUP(M32,Paramétrage!$C$6:$E$29,3,0))=TRUE,X32,W32+V32*VLOOKUP(M32,Paramétrage!$C$6:$E$29,3,0)))</f>
        <v>0</v>
      </c>
      <c r="Z32" s="550"/>
      <c r="AA32" s="516"/>
      <c r="AB32" s="551"/>
      <c r="AC32" s="62"/>
      <c r="AD32" s="46"/>
      <c r="AE32" s="73">
        <f t="shared" si="6"/>
        <v>0</v>
      </c>
      <c r="AF32" s="18">
        <f t="shared" si="7"/>
        <v>0</v>
      </c>
    </row>
    <row r="33" spans="1:32">
      <c r="A33" s="561"/>
      <c r="B33" s="525"/>
      <c r="C33" s="509"/>
      <c r="D33" s="510"/>
      <c r="E33" s="526"/>
      <c r="F33" s="492"/>
      <c r="G33" s="212"/>
      <c r="H33" s="49"/>
      <c r="I33" s="219"/>
      <c r="J33" s="233"/>
      <c r="K33" s="235"/>
      <c r="L33" s="228"/>
      <c r="M33" s="221"/>
      <c r="N33" s="222"/>
      <c r="O33" s="230"/>
      <c r="P33" s="234"/>
      <c r="Q33" s="44"/>
      <c r="R33" s="515"/>
      <c r="S33" s="516"/>
      <c r="T33" s="517"/>
      <c r="U33" s="104">
        <f>IF(OR(P33="",M33=Paramétrage!$C$10,M33=Paramétrage!$C$13,M33=Paramétrage!$C$17,M33=Paramétrage!$C$20,M33=Paramétrage!$C$24,M33=Paramétrage!$C$27,AND(M33&lt;&gt;Paramétrage!$C$9,Q33="Mut+ext")),0,ROUNDUP(O33/P33,0))</f>
        <v>0</v>
      </c>
      <c r="V33" s="106">
        <f>IF(OR(M33="",Q33="Mut+ext"),0,IF(VLOOKUP(M33,Paramétrage!$C$6:$E$29,2,0)=0,0,IF(P33="","saisir capacité",N33*U33*VLOOKUP(M33,Paramétrage!$C$6:$E$29,2,0))))</f>
        <v>0</v>
      </c>
      <c r="W33" s="45"/>
      <c r="X33" s="103">
        <f t="shared" si="5"/>
        <v>0</v>
      </c>
      <c r="Y33" s="105">
        <f>IF(OR(M33="",Q33="Mut+ext"),0,IF(ISERROR(W33+V33*VLOOKUP(M33,Paramétrage!$C$6:$E$29,3,0))=TRUE,X33,W33+V33*VLOOKUP(M33,Paramétrage!$C$6:$E$29,3,0)))</f>
        <v>0</v>
      </c>
      <c r="Z33" s="550"/>
      <c r="AA33" s="516"/>
      <c r="AB33" s="551"/>
      <c r="AC33" s="163"/>
      <c r="AD33" s="46"/>
      <c r="AE33" s="73">
        <f t="shared" si="6"/>
        <v>0</v>
      </c>
      <c r="AF33" s="18">
        <f t="shared" si="7"/>
        <v>0</v>
      </c>
    </row>
    <row r="34" spans="1:32">
      <c r="A34" s="561"/>
      <c r="B34" s="525"/>
      <c r="C34" s="509"/>
      <c r="D34" s="510"/>
      <c r="E34" s="526"/>
      <c r="F34" s="492"/>
      <c r="G34" s="212"/>
      <c r="H34" s="49"/>
      <c r="I34" s="219"/>
      <c r="J34" s="233"/>
      <c r="K34" s="235"/>
      <c r="L34" s="228"/>
      <c r="M34" s="221"/>
      <c r="N34" s="222"/>
      <c r="O34" s="230"/>
      <c r="P34" s="234"/>
      <c r="Q34" s="44"/>
      <c r="R34" s="515"/>
      <c r="S34" s="516"/>
      <c r="T34" s="517"/>
      <c r="U34" s="104">
        <f>IF(OR(P34="",M34=Paramétrage!$C$10,M34=Paramétrage!$C$13,M34=Paramétrage!$C$17,M34=Paramétrage!$C$20,M34=Paramétrage!$C$24,M34=Paramétrage!$C$27,AND(M34&lt;&gt;Paramétrage!$C$9,Q34="Mut+ext")),0,ROUNDUP(O34/P34,0))</f>
        <v>0</v>
      </c>
      <c r="V34" s="106">
        <f>IF(OR(M34="",Q34="Mut+ext"),0,IF(VLOOKUP(M34,Paramétrage!$C$6:$E$29,2,0)=0,0,IF(P34="","saisir capacité",N34*U34*VLOOKUP(M34,Paramétrage!$C$6:$E$29,2,0))))</f>
        <v>0</v>
      </c>
      <c r="W34" s="45"/>
      <c r="X34" s="103">
        <f t="shared" si="5"/>
        <v>0</v>
      </c>
      <c r="Y34" s="105">
        <f>IF(OR(M34="",Q34="Mut+ext"),0,IF(ISERROR(W34+V34*VLOOKUP(M34,Paramétrage!$C$6:$E$29,3,0))=TRUE,X34,W34+V34*VLOOKUP(M34,Paramétrage!$C$6:$E$29,3,0)))</f>
        <v>0</v>
      </c>
      <c r="Z34" s="550"/>
      <c r="AA34" s="516"/>
      <c r="AB34" s="551"/>
      <c r="AC34" s="163"/>
      <c r="AD34" s="46"/>
      <c r="AE34" s="73">
        <f t="shared" si="6"/>
        <v>0</v>
      </c>
      <c r="AF34" s="18">
        <f t="shared" si="7"/>
        <v>0</v>
      </c>
    </row>
    <row r="35" spans="1:32">
      <c r="A35" s="561"/>
      <c r="B35" s="525"/>
      <c r="C35" s="509"/>
      <c r="D35" s="510"/>
      <c r="E35" s="526"/>
      <c r="F35" s="492"/>
      <c r="G35" s="218"/>
      <c r="H35" s="49"/>
      <c r="I35" s="219"/>
      <c r="J35" s="233"/>
      <c r="K35" s="235"/>
      <c r="L35" s="228"/>
      <c r="M35" s="221"/>
      <c r="N35" s="222"/>
      <c r="O35" s="230"/>
      <c r="P35" s="234"/>
      <c r="Q35" s="44"/>
      <c r="R35" s="515"/>
      <c r="S35" s="516"/>
      <c r="T35" s="517"/>
      <c r="U35" s="104">
        <f>IF(OR(P35="",M35=Paramétrage!$C$10,M35=Paramétrage!$C$13,M35=Paramétrage!$C$17,M35=Paramétrage!$C$20,M35=Paramétrage!$C$24,M35=Paramétrage!$C$27,AND(M35&lt;&gt;Paramétrage!$C$9,Q35="Mut+ext")),0,ROUNDUP(O35/P35,0))</f>
        <v>0</v>
      </c>
      <c r="V35" s="106">
        <f>IF(OR(M35="",Q35="Mut+ext"),0,IF(VLOOKUP(M35,Paramétrage!$C$6:$E$29,2,0)=0,0,IF(P35="","saisir capacité",N35*U35*VLOOKUP(M35,Paramétrage!$C$6:$E$29,2,0))))</f>
        <v>0</v>
      </c>
      <c r="W35" s="45"/>
      <c r="X35" s="103">
        <f t="shared" si="5"/>
        <v>0</v>
      </c>
      <c r="Y35" s="105">
        <f>IF(OR(M35="",Q35="Mut+ext"),0,IF(ISERROR(W35+V35*VLOOKUP(M35,Paramétrage!$C$6:$E$29,3,0))=TRUE,X35,W35+V35*VLOOKUP(M35,Paramétrage!$C$6:$E$29,3,0)))</f>
        <v>0</v>
      </c>
      <c r="Z35" s="550"/>
      <c r="AA35" s="516"/>
      <c r="AB35" s="551"/>
      <c r="AC35" s="163"/>
      <c r="AD35" s="46"/>
      <c r="AE35" s="73">
        <f t="shared" si="6"/>
        <v>0</v>
      </c>
      <c r="AF35" s="18">
        <f t="shared" si="7"/>
        <v>0</v>
      </c>
    </row>
    <row r="36" spans="1:32">
      <c r="A36" s="561"/>
      <c r="B36" s="525"/>
      <c r="C36" s="511"/>
      <c r="D36" s="512"/>
      <c r="E36" s="527"/>
      <c r="F36" s="493"/>
      <c r="G36" s="218"/>
      <c r="H36" s="49"/>
      <c r="I36" s="219"/>
      <c r="J36" s="233"/>
      <c r="K36" s="235"/>
      <c r="L36" s="228"/>
      <c r="M36" s="221"/>
      <c r="N36" s="222"/>
      <c r="O36" s="230"/>
      <c r="P36" s="234"/>
      <c r="Q36" s="44"/>
      <c r="R36" s="515"/>
      <c r="S36" s="516"/>
      <c r="T36" s="517"/>
      <c r="U36" s="104">
        <f>IF(OR(P36="",M36=Paramétrage!$C$10,M36=Paramétrage!$C$13,M36=Paramétrage!$C$17,M36=Paramétrage!$C$20,M36=Paramétrage!$C$24,M36=Paramétrage!$C$27,AND(M36&lt;&gt;Paramétrage!$C$9,Q36="Mut+ext")),0,ROUNDUP(O36/P36,0))</f>
        <v>0</v>
      </c>
      <c r="V36" s="106">
        <f>IF(OR(M36="",Q36="Mut+ext"),0,IF(VLOOKUP(M36,Paramétrage!$C$6:$E$29,2,0)=0,0,IF(P36="","saisir capacité",N36*U36*VLOOKUP(M36,Paramétrage!$C$6:$E$29,2,0))))</f>
        <v>0</v>
      </c>
      <c r="W36" s="45"/>
      <c r="X36" s="103">
        <f t="shared" si="5"/>
        <v>0</v>
      </c>
      <c r="Y36" s="105">
        <f>IF(OR(M36="",Q36="Mut+ext"),0,IF(ISERROR(W36+V36*VLOOKUP(M36,Paramétrage!$C$6:$E$29,3,0))=TRUE,X36,W36+V36*VLOOKUP(M36,Paramétrage!$C$6:$E$29,3,0)))</f>
        <v>0</v>
      </c>
      <c r="Z36" s="550"/>
      <c r="AA36" s="516"/>
      <c r="AB36" s="551"/>
      <c r="AC36" s="163"/>
      <c r="AD36" s="46"/>
      <c r="AE36" s="73">
        <f t="shared" si="6"/>
        <v>0</v>
      </c>
      <c r="AF36" s="18">
        <f t="shared" si="7"/>
        <v>0</v>
      </c>
    </row>
    <row r="37" spans="1:32">
      <c r="A37" s="561"/>
      <c r="B37" s="525"/>
      <c r="C37" s="171"/>
      <c r="D37" s="172"/>
      <c r="E37" s="75"/>
      <c r="F37" s="75"/>
      <c r="G37" s="75"/>
      <c r="H37" s="167"/>
      <c r="I37" s="165"/>
      <c r="J37" s="126"/>
      <c r="K37" s="76"/>
      <c r="L37" s="77"/>
      <c r="M37" s="84"/>
      <c r="N37" s="78">
        <f>AE37</f>
        <v>60</v>
      </c>
      <c r="O37" s="79"/>
      <c r="P37" s="79"/>
      <c r="Q37" s="82"/>
      <c r="R37" s="80"/>
      <c r="S37" s="80"/>
      <c r="T37" s="81"/>
      <c r="U37" s="127"/>
      <c r="V37" s="83">
        <f>SUM(V25:V36)</f>
        <v>60</v>
      </c>
      <c r="W37" s="84">
        <f>SUM(W25:W36)</f>
        <v>0</v>
      </c>
      <c r="X37" s="85">
        <f>SUM(X25:X36)</f>
        <v>60</v>
      </c>
      <c r="Y37" s="86">
        <f>SUM(Y25:Y36)</f>
        <v>60</v>
      </c>
      <c r="Z37" s="128"/>
      <c r="AA37" s="129"/>
      <c r="AB37" s="130"/>
      <c r="AC37" s="131"/>
      <c r="AD37" s="132"/>
      <c r="AE37" s="133">
        <f>SUM(AE25:AE36)</f>
        <v>60</v>
      </c>
      <c r="AF37" s="134">
        <f>SUM(AF25:AF36)</f>
        <v>1200</v>
      </c>
    </row>
    <row r="38" spans="1:32" ht="15.6" customHeight="1">
      <c r="A38" s="561"/>
      <c r="B38" s="525" t="s">
        <v>94</v>
      </c>
      <c r="C38" s="507" t="s">
        <v>211</v>
      </c>
      <c r="D38" s="508"/>
      <c r="E38" s="526">
        <v>10</v>
      </c>
      <c r="F38" s="492" t="s">
        <v>64</v>
      </c>
      <c r="G38" s="160" t="s">
        <v>212</v>
      </c>
      <c r="H38" s="49" t="s">
        <v>66</v>
      </c>
      <c r="I38" s="66" t="s">
        <v>289</v>
      </c>
      <c r="J38" s="61" t="s">
        <v>202</v>
      </c>
      <c r="K38" s="71" t="s">
        <v>64</v>
      </c>
      <c r="L38" s="416"/>
      <c r="M38" s="43" t="s">
        <v>71</v>
      </c>
      <c r="N38" s="55">
        <v>15</v>
      </c>
      <c r="O38" s="52">
        <v>20</v>
      </c>
      <c r="P38" s="52">
        <v>20</v>
      </c>
      <c r="Q38" s="417" t="s">
        <v>173</v>
      </c>
      <c r="R38" s="515"/>
      <c r="S38" s="516"/>
      <c r="T38" s="517"/>
      <c r="U38" s="104">
        <f>IF(OR(P38="",M38=Paramétrage!$C$10,M38=Paramétrage!$C$13,M38=Paramétrage!$C$17,M38=Paramétrage!$C$20,M38=Paramétrage!$C$24,M38=Paramétrage!$C$27,AND(M38&lt;&gt;Paramétrage!$C$9,Q38="Mut+ext")),0,ROUNDUP(O38/P38,0))</f>
        <v>1</v>
      </c>
      <c r="V38" s="106">
        <f>IF(OR(M38="",Q38="Mut+ext"),0,IF(VLOOKUP(M38,Paramétrage!$C$6:$E$29,2,0)=0,0,IF(P38="","saisir capacité",N38*U38*VLOOKUP(M38,Paramétrage!$C$6:$E$29,2,0))))</f>
        <v>15</v>
      </c>
      <c r="W38" s="45"/>
      <c r="X38" s="103">
        <f t="shared" ref="X38:X49" si="8">IF(OR(M38="",Q38="Mut+ext"),0,IF(ISERROR(V38+W38)=TRUE,V38,V38+W38))</f>
        <v>15</v>
      </c>
      <c r="Y38" s="105">
        <f>IF(OR(M38="",Q38="Mut+ext"),0,IF(ISERROR(W38+V38*VLOOKUP(M38,Paramétrage!$C$6:$E$29,3,0))=TRUE,X38,W38+V38*VLOOKUP(M38,Paramétrage!$C$6:$E$29,3,0)))</f>
        <v>15</v>
      </c>
      <c r="Z38" s="550"/>
      <c r="AA38" s="516"/>
      <c r="AB38" s="551"/>
      <c r="AC38" s="72"/>
      <c r="AD38" s="46"/>
      <c r="AE38" s="73">
        <f>IF(G38="",0,IF(K38="",0,IF(SUMIF(G38:G49,G38,O38:O49)=0,0,IF(OR(L38="",K38="obligatoire"),AF38/SUMIF(G38:G49,G38,O38:O49),AF38/(SUMIF(G38:G49,G38,O38:O49)/L38)))))</f>
        <v>15</v>
      </c>
      <c r="AF38" s="17">
        <f>N38*O38</f>
        <v>300</v>
      </c>
    </row>
    <row r="39" spans="1:32">
      <c r="A39" s="561"/>
      <c r="B39" s="525"/>
      <c r="C39" s="509"/>
      <c r="D39" s="510"/>
      <c r="E39" s="526"/>
      <c r="F39" s="492"/>
      <c r="G39" s="160" t="s">
        <v>214</v>
      </c>
      <c r="H39" s="49" t="s">
        <v>66</v>
      </c>
      <c r="I39" s="66" t="s">
        <v>101</v>
      </c>
      <c r="J39" s="61">
        <v>11</v>
      </c>
      <c r="K39" s="71" t="s">
        <v>64</v>
      </c>
      <c r="L39" s="416"/>
      <c r="M39" s="43" t="s">
        <v>71</v>
      </c>
      <c r="N39" s="55">
        <v>20</v>
      </c>
      <c r="O39" s="52">
        <v>20</v>
      </c>
      <c r="P39" s="52">
        <v>30</v>
      </c>
      <c r="Q39" s="418" t="s">
        <v>76</v>
      </c>
      <c r="R39" s="515"/>
      <c r="S39" s="516"/>
      <c r="T39" s="517"/>
      <c r="U39" s="104">
        <f>IF(OR(P39="",M39=Paramétrage!$C$10,M39=Paramétrage!$C$13,M39=Paramétrage!$C$17,M39=Paramétrage!$C$20,M39=Paramétrage!$C$24,M39=Paramétrage!$C$27,AND(M39&lt;&gt;Paramétrage!$C$9,Q39="Mut+ext")),0,ROUNDUP(O39/P39,0))</f>
        <v>0</v>
      </c>
      <c r="V39" s="106">
        <f>IF(OR(M39="",Q39="Mut+ext"),0,IF(VLOOKUP(M39,Paramétrage!$C$6:$E$29,2,0)=0,0,IF(P39="","saisir capacité",N39*U39*VLOOKUP(M39,Paramétrage!$C$6:$E$29,2,0))))</f>
        <v>0</v>
      </c>
      <c r="W39" s="45"/>
      <c r="X39" s="103">
        <f t="shared" si="8"/>
        <v>0</v>
      </c>
      <c r="Y39" s="105">
        <f>IF(OR(M39="",Q39="Mut+ext"),0,IF(ISERROR(W39+V39*VLOOKUP(M39,Paramétrage!$C$6:$E$29,3,0))=TRUE,X39,W39+V39*VLOOKUP(M39,Paramétrage!$C$6:$E$29,3,0)))</f>
        <v>0</v>
      </c>
      <c r="Z39" s="550"/>
      <c r="AA39" s="516"/>
      <c r="AB39" s="551"/>
      <c r="AC39" s="163"/>
      <c r="AD39" s="46"/>
      <c r="AE39" s="73">
        <f>IF(G39="",0,IF(K39="",0,IF(SUMIF(G38:G49,G39,O38:O49)=0,0,IF(OR(L39="",K39="obligatoire"),AF39/SUMIF(G38:G49,G39,O38:O49),AF39/(SUMIF(G38:G49,G39,O38:O49)/L39)))))</f>
        <v>20</v>
      </c>
      <c r="AF39" s="17">
        <f t="shared" ref="AF39:AF49" si="9">N39*O39</f>
        <v>400</v>
      </c>
    </row>
    <row r="40" spans="1:32">
      <c r="A40" s="561"/>
      <c r="B40" s="525"/>
      <c r="C40" s="509"/>
      <c r="D40" s="510"/>
      <c r="E40" s="526"/>
      <c r="F40" s="492"/>
      <c r="G40" s="160" t="s">
        <v>216</v>
      </c>
      <c r="H40" s="49" t="s">
        <v>66</v>
      </c>
      <c r="I40" s="66" t="s">
        <v>290</v>
      </c>
      <c r="J40" s="61" t="s">
        <v>202</v>
      </c>
      <c r="K40" s="71" t="s">
        <v>64</v>
      </c>
      <c r="L40" s="416"/>
      <c r="M40" s="43" t="s">
        <v>71</v>
      </c>
      <c r="N40" s="55">
        <v>15</v>
      </c>
      <c r="O40" s="52">
        <v>20</v>
      </c>
      <c r="P40" s="52">
        <v>20</v>
      </c>
      <c r="Q40" s="418" t="s">
        <v>173</v>
      </c>
      <c r="R40" s="515"/>
      <c r="S40" s="516"/>
      <c r="T40" s="517"/>
      <c r="U40" s="104">
        <f>IF(OR(P40="",M40=Paramétrage!$C$10,M40=Paramétrage!$C$13,M40=Paramétrage!$C$17,M40=Paramétrage!$C$20,M40=Paramétrage!$C$24,M40=Paramétrage!$C$27,AND(M40&lt;&gt;Paramétrage!$C$9,Q40="Mut+ext")),0,ROUNDUP(O40/P40,0))</f>
        <v>1</v>
      </c>
      <c r="V40" s="106">
        <f>IF(OR(M40="",Q40="Mut+ext"),0,IF(VLOOKUP(M40,Paramétrage!$C$6:$E$29,2,0)=0,0,IF(P40="","saisir capacité",N40*U40*VLOOKUP(M40,Paramétrage!$C$6:$E$29,2,0))))</f>
        <v>15</v>
      </c>
      <c r="W40" s="45"/>
      <c r="X40" s="103">
        <f t="shared" si="8"/>
        <v>15</v>
      </c>
      <c r="Y40" s="105">
        <f>IF(OR(M40="",Q40="Mut+ext"),0,IF(ISERROR(W40+V40*VLOOKUP(M40,Paramétrage!$C$6:$E$29,3,0))=TRUE,X40,W40+V40*VLOOKUP(M40,Paramétrage!$C$6:$E$29,3,0)))</f>
        <v>15</v>
      </c>
      <c r="Z40" s="550"/>
      <c r="AA40" s="516"/>
      <c r="AB40" s="551"/>
      <c r="AC40" s="163"/>
      <c r="AD40" s="46"/>
      <c r="AE40" s="73">
        <f>IF(G40="",0,IF(K40="",0,IF(SUMIF(G38:G49,G40,O38:O49)=0,0,IF(OR(L40="",K40="obligatoire"),AF40/SUMIF(G38:G49,G40,O38:O49),AF40/(SUMIF(G38:G49,G40,O38:O49)/L40)))))</f>
        <v>15</v>
      </c>
      <c r="AF40" s="17">
        <f t="shared" si="9"/>
        <v>300</v>
      </c>
    </row>
    <row r="41" spans="1:32">
      <c r="A41" s="561"/>
      <c r="B41" s="525"/>
      <c r="C41" s="509"/>
      <c r="D41" s="510"/>
      <c r="E41" s="526"/>
      <c r="F41" s="492"/>
      <c r="G41" s="160" t="s">
        <v>218</v>
      </c>
      <c r="H41" s="49" t="s">
        <v>66</v>
      </c>
      <c r="I41" s="66" t="s">
        <v>291</v>
      </c>
      <c r="J41" s="61" t="s">
        <v>202</v>
      </c>
      <c r="K41" s="71" t="s">
        <v>64</v>
      </c>
      <c r="L41" s="416"/>
      <c r="M41" s="43" t="s">
        <v>71</v>
      </c>
      <c r="N41" s="55">
        <v>15</v>
      </c>
      <c r="O41" s="52">
        <v>20</v>
      </c>
      <c r="P41" s="52">
        <v>20</v>
      </c>
      <c r="Q41" s="418" t="s">
        <v>173</v>
      </c>
      <c r="R41" s="515"/>
      <c r="S41" s="516"/>
      <c r="T41" s="517"/>
      <c r="U41" s="104">
        <f>IF(OR(P41="",M41=Paramétrage!$C$10,M41=Paramétrage!$C$13,M41=Paramétrage!$C$17,M41=Paramétrage!$C$20,M41=Paramétrage!$C$24,M41=Paramétrage!$C$27,AND(M41&lt;&gt;Paramétrage!$C$9,Q41="Mut+ext")),0,ROUNDUP(O41/P41,0))</f>
        <v>1</v>
      </c>
      <c r="V41" s="106">
        <f>IF(OR(M41="",Q41="Mut+ext"),0,IF(VLOOKUP(M41,Paramétrage!$C$6:$E$29,2,0)=0,0,IF(P41="","saisir capacité",N41*U41*VLOOKUP(M41,Paramétrage!$C$6:$E$29,2,0))))</f>
        <v>15</v>
      </c>
      <c r="W41" s="45"/>
      <c r="X41" s="103">
        <f t="shared" si="8"/>
        <v>15</v>
      </c>
      <c r="Y41" s="105">
        <f>IF(OR(M41="",Q41="Mut+ext"),0,IF(ISERROR(W41+V41*VLOOKUP(M41,Paramétrage!$C$6:$E$29,3,0))=TRUE,X41,W41+V41*VLOOKUP(M41,Paramétrage!$C$6:$E$29,3,0)))</f>
        <v>15</v>
      </c>
      <c r="Z41" s="550" t="s">
        <v>292</v>
      </c>
      <c r="AA41" s="516"/>
      <c r="AB41" s="551"/>
      <c r="AC41" s="62"/>
      <c r="AD41" s="46"/>
      <c r="AE41" s="73">
        <f>IF(G41="",0,IF(K41="",0,IF(SUMIF(G38:G49,G41,O38:O49)=0,0,IF(OR(L41="",K41="obligatoire"),AF41/SUMIF(G38:G49,G41,O38:O49),AF41/(SUMIF(G38:G49,G41,O38:O49)/L41)))))</f>
        <v>15</v>
      </c>
      <c r="AF41" s="17">
        <f t="shared" si="9"/>
        <v>300</v>
      </c>
    </row>
    <row r="42" spans="1:32">
      <c r="A42" s="561"/>
      <c r="B42" s="525"/>
      <c r="C42" s="509"/>
      <c r="D42" s="510"/>
      <c r="E42" s="526"/>
      <c r="F42" s="492"/>
      <c r="G42" s="160" t="s">
        <v>254</v>
      </c>
      <c r="H42" s="49" t="s">
        <v>66</v>
      </c>
      <c r="I42" s="440" t="s">
        <v>262</v>
      </c>
      <c r="J42" s="61">
        <v>4</v>
      </c>
      <c r="K42" s="71" t="s">
        <v>64</v>
      </c>
      <c r="L42" s="416"/>
      <c r="M42" s="43" t="s">
        <v>71</v>
      </c>
      <c r="N42" s="55">
        <v>21</v>
      </c>
      <c r="O42" s="52">
        <v>20</v>
      </c>
      <c r="P42" s="59">
        <v>20</v>
      </c>
      <c r="Q42" s="418" t="s">
        <v>173</v>
      </c>
      <c r="R42" s="515"/>
      <c r="S42" s="516"/>
      <c r="T42" s="517"/>
      <c r="U42" s="104">
        <f>IF(OR(P42="",M42=Paramétrage!$C$10,M42=Paramétrage!$C$13,M42=Paramétrage!$C$17,M42=Paramétrage!$C$20,M42=Paramétrage!$C$24,M42=Paramétrage!$C$27,AND(M42&lt;&gt;Paramétrage!$C$9,Q42="Mut+ext")),0,ROUNDUP(O42/P42,0))</f>
        <v>1</v>
      </c>
      <c r="V42" s="106">
        <f>IF(OR(M42="",Q42="Mut+ext"),0,IF(VLOOKUP(M42,Paramétrage!$C$6:$E$29,2,0)=0,0,IF(P42="","saisir capacité",N42*U42*VLOOKUP(M42,Paramétrage!$C$6:$E$29,2,0))))</f>
        <v>21</v>
      </c>
      <c r="W42" s="45"/>
      <c r="X42" s="103">
        <f t="shared" si="8"/>
        <v>21</v>
      </c>
      <c r="Y42" s="105">
        <f>IF(OR(M42="",Q42="Mut+ext"),0,IF(ISERROR(W42+V42*VLOOKUP(M42,Paramétrage!$C$6:$E$29,3,0))=TRUE,X42,W42+V42*VLOOKUP(M42,Paramétrage!$C$6:$E$29,3,0)))</f>
        <v>21</v>
      </c>
      <c r="Z42" s="550"/>
      <c r="AA42" s="516"/>
      <c r="AB42" s="551"/>
      <c r="AC42" s="163"/>
      <c r="AD42" s="46"/>
      <c r="AE42" s="73">
        <f>IF(G42="",0,IF(K42="",0,IF(SUMIF(G34:G45,G42,O34:O45)=0,0,IF(OR(L42="",K42="obligatoire"),AF42/SUMIF(G34:G45,G42,O34:O45),AF42/(SUMIF(G34:G45,G42,O34:O45)/L42)))))</f>
        <v>21</v>
      </c>
      <c r="AF42" s="17">
        <f t="shared" si="9"/>
        <v>420</v>
      </c>
    </row>
    <row r="43" spans="1:32">
      <c r="A43" s="561"/>
      <c r="B43" s="525"/>
      <c r="C43" s="509"/>
      <c r="D43" s="510"/>
      <c r="E43" s="526"/>
      <c r="F43" s="492"/>
      <c r="G43" s="160"/>
      <c r="H43" s="65"/>
      <c r="I43" s="164"/>
      <c r="J43" s="61"/>
      <c r="K43" s="60"/>
      <c r="L43" s="42"/>
      <c r="M43" s="43"/>
      <c r="N43" s="54"/>
      <c r="O43" s="51"/>
      <c r="P43" s="59"/>
      <c r="Q43" s="44"/>
      <c r="R43" s="515"/>
      <c r="S43" s="516"/>
      <c r="T43" s="517"/>
      <c r="U43" s="104">
        <f>IF(OR(P43="",M43=Paramétrage!$C$10,M43=Paramétrage!$C$13,M43=Paramétrage!$C$17,M43=Paramétrage!$C$20,M43=Paramétrage!$C$24,M43=Paramétrage!$C$27,AND(M43&lt;&gt;Paramétrage!$C$9,Q43="Mut+ext")),0,ROUNDUP(O43/P43,0))</f>
        <v>0</v>
      </c>
      <c r="V43" s="106">
        <f>IF(OR(M43="",Q43="Mut+ext"),0,IF(VLOOKUP(M43,Paramétrage!$C$6:$E$29,2,0)=0,0,IF(P43="","saisir capacité",N43*U43*VLOOKUP(M43,Paramétrage!$C$6:$E$29,2,0))))</f>
        <v>0</v>
      </c>
      <c r="W43" s="45"/>
      <c r="X43" s="103">
        <f t="shared" si="8"/>
        <v>0</v>
      </c>
      <c r="Y43" s="105">
        <f>IF(OR(M43="",Q43="Mut+ext"),0,IF(ISERROR(W43+V43*VLOOKUP(M43,Paramétrage!$C$6:$E$29,3,0))=TRUE,X43,W43+V43*VLOOKUP(M43,Paramétrage!$C$6:$E$29,3,0)))</f>
        <v>0</v>
      </c>
      <c r="Z43" s="550"/>
      <c r="AA43" s="516"/>
      <c r="AB43" s="551"/>
      <c r="AC43" s="163"/>
      <c r="AD43" s="46"/>
      <c r="AE43" s="73">
        <f>IF(G43="",0,IF(K43="",0,IF(SUMIF(G34:G45,G43,O34:O45)=0,0,IF(OR(L43="",K43="obligatoire"),AF43/SUMIF(G34:G45,G43,O34:O45),AF43/(SUMIF(G34:G45,G43,O34:O45)/L43)))))</f>
        <v>0</v>
      </c>
      <c r="AF43" s="17">
        <f t="shared" si="9"/>
        <v>0</v>
      </c>
    </row>
    <row r="44" spans="1:32">
      <c r="A44" s="561"/>
      <c r="B44" s="525"/>
      <c r="C44" s="509"/>
      <c r="D44" s="510"/>
      <c r="E44" s="526"/>
      <c r="F44" s="492"/>
      <c r="G44" s="160"/>
      <c r="H44" s="49"/>
      <c r="I44" s="66"/>
      <c r="J44" s="61"/>
      <c r="K44" s="71"/>
      <c r="L44" s="42"/>
      <c r="M44" s="43"/>
      <c r="N44" s="55"/>
      <c r="O44" s="52"/>
      <c r="P44" s="59"/>
      <c r="Q44" s="44"/>
      <c r="R44" s="515"/>
      <c r="S44" s="516"/>
      <c r="T44" s="517"/>
      <c r="U44" s="104">
        <f>IF(OR(P44="",M44=Paramétrage!$C$10,M44=Paramétrage!$C$13,M44=Paramétrage!$C$17,M44=Paramétrage!$C$20,M44=Paramétrage!$C$24,M44=Paramétrage!$C$27,AND(M44&lt;&gt;Paramétrage!$C$9,Q44="Mut+ext")),0,ROUNDUP(O44/P44,0))</f>
        <v>0</v>
      </c>
      <c r="V44" s="106">
        <f>IF(OR(M44="",Q44="Mut+ext"),0,IF(VLOOKUP(M44,Paramétrage!$C$6:$E$29,2,0)=0,0,IF(P44="","saisir capacité",N44*U44*VLOOKUP(M44,Paramétrage!$C$6:$E$29,2,0))))</f>
        <v>0</v>
      </c>
      <c r="W44" s="45"/>
      <c r="X44" s="103">
        <f t="shared" si="8"/>
        <v>0</v>
      </c>
      <c r="Y44" s="105">
        <f>IF(OR(M44="",Q44="Mut+ext"),0,IF(ISERROR(W44+V44*VLOOKUP(M44,Paramétrage!$C$6:$E$29,3,0))=TRUE,X44,W44+V44*VLOOKUP(M44,Paramétrage!$C$6:$E$29,3,0)))</f>
        <v>0</v>
      </c>
      <c r="Z44" s="550"/>
      <c r="AA44" s="516"/>
      <c r="AB44" s="551"/>
      <c r="AC44" s="163"/>
      <c r="AD44" s="46"/>
      <c r="AE44" s="73">
        <f>IF(G44="",0,IF(K44="",0,IF(SUMIF(G34:G45,G44,O34:O45)=0,0,IF(OR(L44="",K44="obligatoire"),AF44/SUMIF(G34:G45,G44,O34:O45),AF44/(SUMIF(G34:G45,G44,O34:O45)/L44)))))</f>
        <v>0</v>
      </c>
      <c r="AF44" s="17">
        <f t="shared" si="9"/>
        <v>0</v>
      </c>
    </row>
    <row r="45" spans="1:32">
      <c r="A45" s="561"/>
      <c r="B45" s="525"/>
      <c r="C45" s="509"/>
      <c r="D45" s="510"/>
      <c r="E45" s="526"/>
      <c r="F45" s="492"/>
      <c r="G45" s="160"/>
      <c r="H45" s="65"/>
      <c r="I45" s="164"/>
      <c r="J45" s="61"/>
      <c r="K45" s="60"/>
      <c r="L45" s="42"/>
      <c r="M45" s="43"/>
      <c r="N45" s="54"/>
      <c r="O45" s="51"/>
      <c r="P45" s="59"/>
      <c r="Q45" s="44"/>
      <c r="R45" s="515"/>
      <c r="S45" s="516"/>
      <c r="T45" s="517"/>
      <c r="U45" s="104">
        <f>IF(OR(P45="",M45=Paramétrage!$C$10,M45=Paramétrage!$C$13,M45=Paramétrage!$C$17,M45=Paramétrage!$C$20,M45=Paramétrage!$C$24,M45=Paramétrage!$C$27,AND(M45&lt;&gt;Paramétrage!$C$9,Q45="Mut+ext")),0,ROUNDUP(O45/P45,0))</f>
        <v>0</v>
      </c>
      <c r="V45" s="106">
        <f>IF(OR(M45="",Q45="Mut+ext"),0,IF(VLOOKUP(M45,Paramétrage!$C$6:$E$29,2,0)=0,0,IF(P45="","saisir capacité",N45*U45*VLOOKUP(M45,Paramétrage!$C$6:$E$29,2,0))))</f>
        <v>0</v>
      </c>
      <c r="W45" s="45"/>
      <c r="X45" s="103">
        <f t="shared" si="8"/>
        <v>0</v>
      </c>
      <c r="Y45" s="105">
        <f>IF(OR(M45="",Q45="Mut+ext"),0,IF(ISERROR(W45+V45*VLOOKUP(M45,Paramétrage!$C$6:$E$29,3,0))=TRUE,X45,W45+V45*VLOOKUP(M45,Paramétrage!$C$6:$E$29,3,0)))</f>
        <v>0</v>
      </c>
      <c r="Z45" s="550"/>
      <c r="AA45" s="516"/>
      <c r="AB45" s="551"/>
      <c r="AC45" s="163"/>
      <c r="AD45" s="46"/>
      <c r="AE45" s="73">
        <f>IF(G45="",0,IF(K45="",0,IF(SUMIF(G34:G45,G45,O34:O45)=0,0,IF(OR(L45="",K45="obligatoire"),AF45/SUMIF(G34:G45,G45,O34:O45),AF45/(SUMIF(G34:G45,G45,O34:O45)/L45)))))</f>
        <v>0</v>
      </c>
      <c r="AF45" s="17">
        <f t="shared" si="9"/>
        <v>0</v>
      </c>
    </row>
    <row r="46" spans="1:32">
      <c r="A46" s="561"/>
      <c r="B46" s="525"/>
      <c r="C46" s="509"/>
      <c r="D46" s="510"/>
      <c r="E46" s="526"/>
      <c r="F46" s="492"/>
      <c r="G46" s="160"/>
      <c r="H46" s="49"/>
      <c r="I46" s="66"/>
      <c r="J46" s="61"/>
      <c r="K46" s="71"/>
      <c r="L46" s="42"/>
      <c r="M46" s="43"/>
      <c r="N46" s="55"/>
      <c r="O46" s="52"/>
      <c r="P46" s="59"/>
      <c r="Q46" s="44"/>
      <c r="R46" s="515"/>
      <c r="S46" s="516"/>
      <c r="T46" s="517"/>
      <c r="U46" s="104">
        <f>IF(OR(P46="",M46=Paramétrage!$C$10,M46=Paramétrage!$C$13,M46=Paramétrage!$C$17,M46=Paramétrage!$C$20,M46=Paramétrage!$C$24,M46=Paramétrage!$C$27,AND(M46&lt;&gt;Paramétrage!$C$9,Q46="Mut+ext")),0,ROUNDUP(O46/P46,0))</f>
        <v>0</v>
      </c>
      <c r="V46" s="106">
        <f>IF(OR(M46="",Q46="Mut+ext"),0,IF(VLOOKUP(M46,Paramétrage!$C$6:$E$29,2,0)=0,0,IF(P46="","saisir capacité",N46*U46*VLOOKUP(M46,Paramétrage!$C$6:$E$29,2,0))))</f>
        <v>0</v>
      </c>
      <c r="W46" s="45"/>
      <c r="X46" s="103">
        <f t="shared" si="8"/>
        <v>0</v>
      </c>
      <c r="Y46" s="105">
        <f>IF(OR(M46="",Q46="Mut+ext"),0,IF(ISERROR(W46+V46*VLOOKUP(M46,Paramétrage!$C$6:$E$29,3,0))=TRUE,X46,W46+V46*VLOOKUP(M46,Paramétrage!$C$6:$E$29,3,0)))</f>
        <v>0</v>
      </c>
      <c r="Z46" s="550"/>
      <c r="AA46" s="516"/>
      <c r="AB46" s="551"/>
      <c r="AC46" s="163"/>
      <c r="AD46" s="46"/>
      <c r="AE46" s="73">
        <f>IF(G46="",0,IF(K46="",0,IF(SUMIF(G38:G49,G46,O38:O49)=0,0,IF(OR(L46="",K46="obligatoire"),AF46/SUMIF(G38:G49,G46,O38:O49),AF46/(SUMIF(G38:G49,G46,O38:O49)/L46)))))</f>
        <v>0</v>
      </c>
      <c r="AF46" s="17">
        <f t="shared" si="9"/>
        <v>0</v>
      </c>
    </row>
    <row r="47" spans="1:32">
      <c r="A47" s="561"/>
      <c r="B47" s="525"/>
      <c r="C47" s="509"/>
      <c r="D47" s="510"/>
      <c r="E47" s="526"/>
      <c r="F47" s="492"/>
      <c r="G47" s="160"/>
      <c r="H47" s="65"/>
      <c r="I47" s="164"/>
      <c r="J47" s="61"/>
      <c r="K47" s="60"/>
      <c r="L47" s="42"/>
      <c r="M47" s="43"/>
      <c r="N47" s="54"/>
      <c r="O47" s="53"/>
      <c r="P47" s="59"/>
      <c r="Q47" s="44"/>
      <c r="R47" s="515"/>
      <c r="S47" s="516"/>
      <c r="T47" s="517"/>
      <c r="U47" s="104">
        <f>IF(OR(P47="",M47=Paramétrage!$C$10,M47=Paramétrage!$C$13,M47=Paramétrage!$C$17,M47=Paramétrage!$C$20,M47=Paramétrage!$C$24,M47=Paramétrage!$C$27,AND(M47&lt;&gt;Paramétrage!$C$9,Q47="Mut+ext")),0,ROUNDUP(O47/P47,0))</f>
        <v>0</v>
      </c>
      <c r="V47" s="106">
        <f>IF(OR(M47="",Q47="Mut+ext"),0,IF(VLOOKUP(M47,Paramétrage!$C$6:$E$29,2,0)=0,0,IF(P47="","saisir capacité",N47*U47*VLOOKUP(M47,Paramétrage!$C$6:$E$29,2,0))))</f>
        <v>0</v>
      </c>
      <c r="W47" s="45"/>
      <c r="X47" s="103">
        <f t="shared" si="8"/>
        <v>0</v>
      </c>
      <c r="Y47" s="105">
        <f>IF(OR(M47="",Q47="Mut+ext"),0,IF(ISERROR(W47+V47*VLOOKUP(M47,Paramétrage!$C$6:$E$29,3,0))=TRUE,X47,W47+V47*VLOOKUP(M47,Paramétrage!$C$6:$E$29,3,0)))</f>
        <v>0</v>
      </c>
      <c r="Z47" s="550"/>
      <c r="AA47" s="516"/>
      <c r="AB47" s="551"/>
      <c r="AC47" s="163"/>
      <c r="AD47" s="46"/>
      <c r="AE47" s="73">
        <f>IF(G47="",0,IF(K47="",0,IF(SUMIF(G38:G49,G47,O38:O49)=0,0,IF(OR(L47="",K47="obligatoire"),AF47/SUMIF(G38:G49,G47,O38:O49),AF47/(SUMIF(G38:G49,G47,O38:O49)/L47)))))</f>
        <v>0</v>
      </c>
      <c r="AF47" s="17">
        <f t="shared" si="9"/>
        <v>0</v>
      </c>
    </row>
    <row r="48" spans="1:32">
      <c r="A48" s="561"/>
      <c r="B48" s="525"/>
      <c r="C48" s="509"/>
      <c r="D48" s="510"/>
      <c r="E48" s="526"/>
      <c r="F48" s="492"/>
      <c r="G48" s="160"/>
      <c r="H48" s="65"/>
      <c r="I48" s="164"/>
      <c r="J48" s="61"/>
      <c r="K48" s="60"/>
      <c r="L48" s="42"/>
      <c r="M48" s="43"/>
      <c r="N48" s="54"/>
      <c r="O48" s="52"/>
      <c r="P48" s="59"/>
      <c r="Q48" s="44"/>
      <c r="R48" s="515"/>
      <c r="S48" s="516"/>
      <c r="T48" s="517"/>
      <c r="U48" s="104">
        <f>IF(OR(P48="",M48=Paramétrage!$C$10,M48=Paramétrage!$C$13,M48=Paramétrage!$C$17,M48=Paramétrage!$C$20,M48=Paramétrage!$C$24,M48=Paramétrage!$C$27,AND(M48&lt;&gt;Paramétrage!$C$9,Q48="Mut+ext")),0,ROUNDUP(O48/P48,0))</f>
        <v>0</v>
      </c>
      <c r="V48" s="106">
        <f>IF(OR(M48="",Q48="Mut+ext"),0,IF(VLOOKUP(M48,Paramétrage!$C$6:$E$29,2,0)=0,0,IF(P48="","saisir capacité",N48*U48*VLOOKUP(M48,Paramétrage!$C$6:$E$29,2,0))))</f>
        <v>0</v>
      </c>
      <c r="W48" s="45"/>
      <c r="X48" s="103">
        <f t="shared" si="8"/>
        <v>0</v>
      </c>
      <c r="Y48" s="105">
        <f>IF(OR(M48="",Q48="Mut+ext"),0,IF(ISERROR(W48+V48*VLOOKUP(M48,Paramétrage!$C$6:$E$29,3,0))=TRUE,X48,W48+V48*VLOOKUP(M48,Paramétrage!$C$6:$E$29,3,0)))</f>
        <v>0</v>
      </c>
      <c r="Z48" s="550"/>
      <c r="AA48" s="516"/>
      <c r="AB48" s="551"/>
      <c r="AC48" s="163"/>
      <c r="AD48" s="46"/>
      <c r="AE48" s="73">
        <f>IF(G48="",0,IF(K48="",0,IF(SUMIF(G38:G49,G48,O38:O49)=0,0,IF(OR(L48="",K48="obligatoire"),AF48/SUMIF(G38:G49,G48,O38:O49),AF48/(SUMIF(G38:G49,G48,O38:O49)/L48)))))</f>
        <v>0</v>
      </c>
      <c r="AF48" s="17">
        <f t="shared" si="9"/>
        <v>0</v>
      </c>
    </row>
    <row r="49" spans="1:32">
      <c r="A49" s="561"/>
      <c r="B49" s="525"/>
      <c r="C49" s="511"/>
      <c r="D49" s="512"/>
      <c r="E49" s="527"/>
      <c r="F49" s="493"/>
      <c r="G49" s="160"/>
      <c r="H49" s="65"/>
      <c r="I49" s="164"/>
      <c r="J49" s="61"/>
      <c r="K49" s="60"/>
      <c r="L49" s="42"/>
      <c r="M49" s="43"/>
      <c r="N49" s="54"/>
      <c r="O49" s="51"/>
      <c r="P49" s="59"/>
      <c r="Q49" s="44"/>
      <c r="R49" s="515"/>
      <c r="S49" s="516"/>
      <c r="T49" s="517"/>
      <c r="U49" s="104">
        <f>IF(OR(P49="",M49=Paramétrage!$C$10,M49=Paramétrage!$C$13,M49=Paramétrage!$C$17,M49=Paramétrage!$C$20,M49=Paramétrage!$C$24,M49=Paramétrage!$C$27,AND(M49&lt;&gt;Paramétrage!$C$9,Q49="Mut+ext")),0,ROUNDUP(O49/P49,0))</f>
        <v>0</v>
      </c>
      <c r="V49" s="106">
        <f>IF(OR(M49="",Q49="Mut+ext"),0,IF(VLOOKUP(M49,Paramétrage!$C$6:$E$29,2,0)=0,0,IF(P49="","saisir capacité",N49*U49*VLOOKUP(M49,Paramétrage!$C$6:$E$29,2,0))))</f>
        <v>0</v>
      </c>
      <c r="W49" s="45"/>
      <c r="X49" s="103">
        <f t="shared" si="8"/>
        <v>0</v>
      </c>
      <c r="Y49" s="105">
        <f>IF(OR(M49="",Q49="Mut+ext"),0,IF(ISERROR(W49+V49*VLOOKUP(M49,Paramétrage!$C$6:$E$29,3,0))=TRUE,X49,W49+V49*VLOOKUP(M49,Paramétrage!$C$6:$E$29,3,0)))</f>
        <v>0</v>
      </c>
      <c r="Z49" s="550"/>
      <c r="AA49" s="516"/>
      <c r="AB49" s="551"/>
      <c r="AC49" s="163"/>
      <c r="AD49" s="46"/>
      <c r="AE49" s="73">
        <f>IF(G49="",0,IF(K49="",0,IF(SUMIF(G38:G49,G49,O38:O49)=0,0,IF(OR(L49="",K49="obligatoire"),AF49/SUMIF(G38:G49,G49,O38:O49),AF49/(SUMIF(G38:G49,G49,O38:O49)/L49)))))</f>
        <v>0</v>
      </c>
      <c r="AF49" s="17">
        <f t="shared" si="9"/>
        <v>0</v>
      </c>
    </row>
    <row r="50" spans="1:32" ht="16.149999999999999" thickBot="1">
      <c r="A50" s="561"/>
      <c r="B50" s="525"/>
      <c r="C50" s="171"/>
      <c r="D50" s="172"/>
      <c r="E50" s="75"/>
      <c r="F50" s="75"/>
      <c r="G50" s="75"/>
      <c r="H50" s="167"/>
      <c r="I50" s="165"/>
      <c r="J50" s="126"/>
      <c r="K50" s="76"/>
      <c r="L50" s="77"/>
      <c r="M50" s="84"/>
      <c r="N50" s="78">
        <f>AE50</f>
        <v>86</v>
      </c>
      <c r="O50" s="79"/>
      <c r="P50" s="79"/>
      <c r="Q50" s="82"/>
      <c r="R50" s="80"/>
      <c r="S50" s="80"/>
      <c r="T50" s="81"/>
      <c r="U50" s="127"/>
      <c r="V50" s="83">
        <f>SUM(V38:V49)</f>
        <v>66</v>
      </c>
      <c r="W50" s="84">
        <f>SUM(W38:W49)</f>
        <v>0</v>
      </c>
      <c r="X50" s="85">
        <f>SUM(X38:X49)</f>
        <v>66</v>
      </c>
      <c r="Y50" s="86">
        <f>SUM(Y38:Y49)</f>
        <v>66</v>
      </c>
      <c r="Z50" s="128"/>
      <c r="AA50" s="129"/>
      <c r="AB50" s="130"/>
      <c r="AC50" s="131"/>
      <c r="AD50" s="132"/>
      <c r="AE50" s="133">
        <f>SUM(AE38:AE49)</f>
        <v>86</v>
      </c>
      <c r="AF50" s="134">
        <f>SUM(AF38:AF49)</f>
        <v>1720</v>
      </c>
    </row>
    <row r="51" spans="1:32" ht="15.6" hidden="1" customHeight="1">
      <c r="A51" s="561"/>
      <c r="B51" s="525" t="s">
        <v>102</v>
      </c>
      <c r="C51" s="507" t="s">
        <v>293</v>
      </c>
      <c r="D51" s="508"/>
      <c r="E51" s="492"/>
      <c r="F51" s="492" t="s">
        <v>64</v>
      </c>
      <c r="G51" s="160" t="s">
        <v>96</v>
      </c>
      <c r="H51" s="49"/>
      <c r="I51" s="66"/>
      <c r="J51" s="61"/>
      <c r="K51" s="71"/>
      <c r="L51" s="42"/>
      <c r="M51" s="43"/>
      <c r="N51" s="55"/>
      <c r="O51" s="52"/>
      <c r="P51" s="59"/>
      <c r="Q51" s="48"/>
      <c r="R51" s="515"/>
      <c r="S51" s="516"/>
      <c r="T51" s="517"/>
      <c r="U51" s="104">
        <f>IF(OR(P51="",M51=Paramétrage!$C$10,M51=Paramétrage!$C$13,M51=Paramétrage!$C$17,M51=Paramétrage!$C$20,M51=Paramétrage!$C$24,M51=Paramétrage!$C$27,AND(M51&lt;&gt;Paramétrage!$C$9,Q51="Mut+ext")),0,ROUNDUP(O51/P51,0))</f>
        <v>0</v>
      </c>
      <c r="V51" s="106">
        <f>IF(OR(M51="",Q51="Mut+ext"),0,IF(VLOOKUP(M51,Paramétrage!$C$6:$E$29,2,0)=0,0,IF(P51="","saisir capacité",N51*U51*VLOOKUP(M51,Paramétrage!$C$6:$E$29,2,0))))</f>
        <v>0</v>
      </c>
      <c r="W51" s="45"/>
      <c r="X51" s="103">
        <f t="shared" ref="X51:X62" si="10">IF(OR(M51="",Q51="Mut+ext"),0,IF(ISERROR(V51+W51)=TRUE,V51,V51+W51))</f>
        <v>0</v>
      </c>
      <c r="Y51" s="105">
        <f>IF(OR(M51="",Q51="Mut+ext"),0,IF(ISERROR(W51+V51*VLOOKUP(M51,Paramétrage!$C$6:$E$29,3,0))=TRUE,X51,W51+V51*VLOOKUP(M51,Paramétrage!$C$6:$E$29,3,0)))</f>
        <v>0</v>
      </c>
      <c r="Z51" s="550"/>
      <c r="AA51" s="516"/>
      <c r="AB51" s="551"/>
      <c r="AC51" s="72"/>
      <c r="AD51" s="46"/>
      <c r="AE51" s="73">
        <f>IF(G51="",0,IF(K51="",0,IF(SUMIF(G51:G62,G51,O51:O62)=0,0,IF(OR(L51="",K51="obligatoire"),AF51/SUMIF(G51:G62,G51,O51:O62),AF51/(SUMIF(G51:G62,G51,O51:O62)/L51)))))</f>
        <v>0</v>
      </c>
      <c r="AF51" s="17">
        <f>N51*O51</f>
        <v>0</v>
      </c>
    </row>
    <row r="52" spans="1:32" hidden="1">
      <c r="A52" s="561"/>
      <c r="B52" s="525"/>
      <c r="C52" s="509"/>
      <c r="D52" s="510"/>
      <c r="E52" s="492"/>
      <c r="F52" s="492"/>
      <c r="G52" s="160" t="s">
        <v>98</v>
      </c>
      <c r="H52" s="49"/>
      <c r="I52" s="66"/>
      <c r="J52" s="61"/>
      <c r="K52" s="71"/>
      <c r="L52" s="42"/>
      <c r="M52" s="43"/>
      <c r="N52" s="55"/>
      <c r="O52" s="52"/>
      <c r="P52" s="59"/>
      <c r="Q52" s="44"/>
      <c r="R52" s="515"/>
      <c r="S52" s="516"/>
      <c r="T52" s="517"/>
      <c r="U52" s="104">
        <f>IF(OR(P52="",M52=Paramétrage!$C$10,M52=Paramétrage!$C$13,M52=Paramétrage!$C$17,M52=Paramétrage!$C$20,M52=Paramétrage!$C$24,M52=Paramétrage!$C$27,AND(M52&lt;&gt;Paramétrage!$C$9,Q52="Mut+ext")),0,ROUNDUP(O52/P52,0))</f>
        <v>0</v>
      </c>
      <c r="V52" s="106">
        <f>IF(OR(M52="",Q52="Mut+ext"),0,IF(VLOOKUP(M52,Paramétrage!$C$6:$E$29,2,0)=0,0,IF(P52="","saisir capacité",N52*U52*VLOOKUP(M52,Paramétrage!$C$6:$E$29,2,0))))</f>
        <v>0</v>
      </c>
      <c r="W52" s="45"/>
      <c r="X52" s="103">
        <f t="shared" si="10"/>
        <v>0</v>
      </c>
      <c r="Y52" s="105">
        <f>IF(OR(M52="",Q52="Mut+ext"),0,IF(ISERROR(W52+V52*VLOOKUP(M52,Paramétrage!$C$6:$E$29,3,0))=TRUE,X52,W52+V52*VLOOKUP(M52,Paramétrage!$C$6:$E$29,3,0)))</f>
        <v>0</v>
      </c>
      <c r="Z52" s="550"/>
      <c r="AA52" s="516"/>
      <c r="AB52" s="551"/>
      <c r="AC52" s="163"/>
      <c r="AD52" s="46"/>
      <c r="AE52" s="73">
        <f>IF(G52="",0,IF(K52="",0,IF(SUMIF(G51:G62,G52,O51:O62)=0,0,IF(OR(L52="",K52="obligatoire"),AF52/SUMIF(G51:G62,G52,O51:O62),AF52/(SUMIF(G51:G62,G52,O51:O62)/L52)))))</f>
        <v>0</v>
      </c>
      <c r="AF52" s="17">
        <f t="shared" ref="AF52:AF62" si="11">N52*O52</f>
        <v>0</v>
      </c>
    </row>
    <row r="53" spans="1:32" hidden="1">
      <c r="A53" s="561"/>
      <c r="B53" s="525"/>
      <c r="C53" s="509"/>
      <c r="D53" s="510"/>
      <c r="E53" s="492"/>
      <c r="F53" s="492"/>
      <c r="G53" s="160" t="s">
        <v>100</v>
      </c>
      <c r="H53" s="49"/>
      <c r="I53" s="66"/>
      <c r="J53" s="61"/>
      <c r="K53" s="71"/>
      <c r="L53" s="42"/>
      <c r="M53" s="43"/>
      <c r="N53" s="55"/>
      <c r="O53" s="52"/>
      <c r="P53" s="59"/>
      <c r="Q53" s="44"/>
      <c r="R53" s="515"/>
      <c r="S53" s="516"/>
      <c r="T53" s="517"/>
      <c r="U53" s="104">
        <f>IF(OR(P53="",M53=Paramétrage!$C$10,M53=Paramétrage!$C$13,M53=Paramétrage!$C$17,M53=Paramétrage!$C$20,M53=Paramétrage!$C$24,M53=Paramétrage!$C$27,AND(M53&lt;&gt;Paramétrage!$C$9,Q53="Mut+ext")),0,ROUNDUP(O53/P53,0))</f>
        <v>0</v>
      </c>
      <c r="V53" s="106">
        <f>IF(OR(M53="",Q53="Mut+ext"),0,IF(VLOOKUP(M53,Paramétrage!$C$6:$E$29,2,0)=0,0,IF(P53="","saisir capacité",N53*U53*VLOOKUP(M53,Paramétrage!$C$6:$E$29,2,0))))</f>
        <v>0</v>
      </c>
      <c r="W53" s="45"/>
      <c r="X53" s="103">
        <f t="shared" si="10"/>
        <v>0</v>
      </c>
      <c r="Y53" s="105">
        <f>IF(OR(M53="",Q53="Mut+ext"),0,IF(ISERROR(W53+V53*VLOOKUP(M53,Paramétrage!$C$6:$E$29,3,0))=TRUE,X53,W53+V53*VLOOKUP(M53,Paramétrage!$C$6:$E$29,3,0)))</f>
        <v>0</v>
      </c>
      <c r="Z53" s="550"/>
      <c r="AA53" s="516"/>
      <c r="AB53" s="551"/>
      <c r="AC53" s="163"/>
      <c r="AD53" s="46"/>
      <c r="AE53" s="73">
        <f>IF(G53="",0,IF(K53="",0,IF(SUMIF(G51:G62,G53,O51:O62)=0,0,IF(OR(L53="",K53="obligatoire"),AF53/SUMIF(G51:G62,G53,O51:O62),AF53/(SUMIF(G51:G62,G53,O51:O62)/L53)))))</f>
        <v>0</v>
      </c>
      <c r="AF53" s="17">
        <f t="shared" si="11"/>
        <v>0</v>
      </c>
    </row>
    <row r="54" spans="1:32" hidden="1">
      <c r="A54" s="561"/>
      <c r="B54" s="525"/>
      <c r="C54" s="509"/>
      <c r="D54" s="510"/>
      <c r="E54" s="492"/>
      <c r="F54" s="492"/>
      <c r="G54" s="160"/>
      <c r="H54" s="49"/>
      <c r="I54" s="66"/>
      <c r="J54" s="61"/>
      <c r="K54" s="71"/>
      <c r="L54" s="42"/>
      <c r="M54" s="43"/>
      <c r="N54" s="55"/>
      <c r="O54" s="52"/>
      <c r="P54" s="59"/>
      <c r="Q54" s="44"/>
      <c r="R54" s="515"/>
      <c r="S54" s="516"/>
      <c r="T54" s="517"/>
      <c r="U54" s="104">
        <f>IF(OR(P54="",M54=Paramétrage!$C$10,M54=Paramétrage!$C$13,M54=Paramétrage!$C$17,M54=Paramétrage!$C$20,M54=Paramétrage!$C$24,M54=Paramétrage!$C$27,AND(M54&lt;&gt;Paramétrage!$C$9,Q54="Mut+ext")),0,ROUNDUP(O54/P54,0))</f>
        <v>0</v>
      </c>
      <c r="V54" s="106">
        <f>IF(OR(M54="",Q54="Mut+ext"),0,IF(VLOOKUP(M54,Paramétrage!$C$6:$E$29,2,0)=0,0,IF(P54="","saisir capacité",N54*U54*VLOOKUP(M54,Paramétrage!$C$6:$E$29,2,0))))</f>
        <v>0</v>
      </c>
      <c r="W54" s="45"/>
      <c r="X54" s="103">
        <f t="shared" si="10"/>
        <v>0</v>
      </c>
      <c r="Y54" s="105">
        <f>IF(OR(M54="",Q54="Mut+ext"),0,IF(ISERROR(W54+V54*VLOOKUP(M54,Paramétrage!$C$6:$E$29,3,0))=TRUE,X54,W54+V54*VLOOKUP(M54,Paramétrage!$C$6:$E$29,3,0)))</f>
        <v>0</v>
      </c>
      <c r="Z54" s="550"/>
      <c r="AA54" s="516"/>
      <c r="AB54" s="551"/>
      <c r="AC54" s="62"/>
      <c r="AD54" s="46"/>
      <c r="AE54" s="73">
        <f>IF(G54="",0,IF(K54="",0,IF(SUMIF(G47:G58,G54,O47:O58)=0,0,IF(OR(L54="",K54="obligatoire"),AF54/SUMIF(G47:G58,G54,O47:O58),AF54/(SUMIF(G47:G58,G54,O47:O58)/L54)))))</f>
        <v>0</v>
      </c>
      <c r="AF54" s="17">
        <f t="shared" si="11"/>
        <v>0</v>
      </c>
    </row>
    <row r="55" spans="1:32" hidden="1">
      <c r="A55" s="561"/>
      <c r="B55" s="525"/>
      <c r="C55" s="509"/>
      <c r="D55" s="510"/>
      <c r="E55" s="492"/>
      <c r="F55" s="492"/>
      <c r="G55" s="160"/>
      <c r="H55" s="49"/>
      <c r="I55" s="66"/>
      <c r="J55" s="61"/>
      <c r="K55" s="71"/>
      <c r="L55" s="42"/>
      <c r="M55" s="43"/>
      <c r="N55" s="55"/>
      <c r="O55" s="52"/>
      <c r="P55" s="59"/>
      <c r="Q55" s="44"/>
      <c r="R55" s="515"/>
      <c r="S55" s="516"/>
      <c r="T55" s="517"/>
      <c r="U55" s="104">
        <f>IF(OR(P55="",M55=Paramétrage!$C$10,M55=Paramétrage!$C$13,M55=Paramétrage!$C$17,M55=Paramétrage!$C$20,M55=Paramétrage!$C$24,M55=Paramétrage!$C$27,AND(M55&lt;&gt;Paramétrage!$C$9,Q55="Mut+ext")),0,ROUNDUP(O55/P55,0))</f>
        <v>0</v>
      </c>
      <c r="V55" s="106">
        <f>IF(OR(M55="",Q55="Mut+ext"),0,IF(VLOOKUP(M55,Paramétrage!$C$6:$E$29,2,0)=0,0,IF(P55="","saisir capacité",N55*U55*VLOOKUP(M55,Paramétrage!$C$6:$E$29,2,0))))</f>
        <v>0</v>
      </c>
      <c r="W55" s="45"/>
      <c r="X55" s="103">
        <f t="shared" si="10"/>
        <v>0</v>
      </c>
      <c r="Y55" s="105">
        <f>IF(OR(M55="",Q55="Mut+ext"),0,IF(ISERROR(W55+V55*VLOOKUP(M55,Paramétrage!$C$6:$E$29,3,0))=TRUE,X55,W55+V55*VLOOKUP(M55,Paramétrage!$C$6:$E$29,3,0)))</f>
        <v>0</v>
      </c>
      <c r="Z55" s="550"/>
      <c r="AA55" s="516"/>
      <c r="AB55" s="551"/>
      <c r="AC55" s="163"/>
      <c r="AD55" s="46"/>
      <c r="AE55" s="73">
        <f>IF(G55="",0,IF(K55="",0,IF(SUMIF(G47:G58,G55,O47:O58)=0,0,IF(OR(L55="",K55="obligatoire"),AF55/SUMIF(G47:G58,G55,O47:O58),AF55/(SUMIF(G47:G58,G55,O47:O58)/L55)))))</f>
        <v>0</v>
      </c>
      <c r="AF55" s="17">
        <f t="shared" si="11"/>
        <v>0</v>
      </c>
    </row>
    <row r="56" spans="1:32" hidden="1">
      <c r="A56" s="561"/>
      <c r="B56" s="525"/>
      <c r="C56" s="509"/>
      <c r="D56" s="510"/>
      <c r="E56" s="492"/>
      <c r="F56" s="492"/>
      <c r="G56" s="160"/>
      <c r="H56" s="65"/>
      <c r="I56" s="164"/>
      <c r="J56" s="61"/>
      <c r="K56" s="60"/>
      <c r="L56" s="42"/>
      <c r="M56" s="43"/>
      <c r="N56" s="54"/>
      <c r="O56" s="53"/>
      <c r="P56" s="59"/>
      <c r="Q56" s="44"/>
      <c r="R56" s="515"/>
      <c r="S56" s="516"/>
      <c r="T56" s="517"/>
      <c r="U56" s="104">
        <f>IF(OR(P56="",M56=Paramétrage!$C$10,M56=Paramétrage!$C$13,M56=Paramétrage!$C$17,M56=Paramétrage!$C$20,M56=Paramétrage!$C$24,M56=Paramétrage!$C$27,AND(M56&lt;&gt;Paramétrage!$C$9,Q56="Mut+ext")),0,ROUNDUP(O56/P56,0))</f>
        <v>0</v>
      </c>
      <c r="V56" s="106">
        <f>IF(OR(M56="",Q56="Mut+ext"),0,IF(VLOOKUP(M56,Paramétrage!$C$6:$E$29,2,0)=0,0,IF(P56="","saisir capacité",N56*U56*VLOOKUP(M56,Paramétrage!$C$6:$E$29,2,0))))</f>
        <v>0</v>
      </c>
      <c r="W56" s="45"/>
      <c r="X56" s="103">
        <f t="shared" si="10"/>
        <v>0</v>
      </c>
      <c r="Y56" s="105">
        <f>IF(OR(M56="",Q56="Mut+ext"),0,IF(ISERROR(W56+V56*VLOOKUP(M56,Paramétrage!$C$6:$E$29,3,0))=TRUE,X56,W56+V56*VLOOKUP(M56,Paramétrage!$C$6:$E$29,3,0)))</f>
        <v>0</v>
      </c>
      <c r="Z56" s="550"/>
      <c r="AA56" s="516"/>
      <c r="AB56" s="551"/>
      <c r="AC56" s="163"/>
      <c r="AD56" s="46"/>
      <c r="AE56" s="73">
        <f>IF(G56="",0,IF(K56="",0,IF(SUMIF(G47:G58,G56,O47:O58)=0,0,IF(OR(L56="",K56="obligatoire"),AF56/SUMIF(G47:G58,G56,O47:O58),AF56/(SUMIF(G47:G58,G56,O47:O58)/L56)))))</f>
        <v>0</v>
      </c>
      <c r="AF56" s="17">
        <f t="shared" si="11"/>
        <v>0</v>
      </c>
    </row>
    <row r="57" spans="1:32" hidden="1">
      <c r="A57" s="561"/>
      <c r="B57" s="525"/>
      <c r="C57" s="509"/>
      <c r="D57" s="510"/>
      <c r="E57" s="492"/>
      <c r="F57" s="492"/>
      <c r="G57" s="160"/>
      <c r="H57" s="65"/>
      <c r="I57" s="164"/>
      <c r="J57" s="61"/>
      <c r="K57" s="60"/>
      <c r="L57" s="42"/>
      <c r="M57" s="43"/>
      <c r="N57" s="54"/>
      <c r="O57" s="52"/>
      <c r="P57" s="59"/>
      <c r="Q57" s="44"/>
      <c r="R57" s="515"/>
      <c r="S57" s="516"/>
      <c r="T57" s="517"/>
      <c r="U57" s="104">
        <f>IF(OR(P57="",M57=Paramétrage!$C$10,M57=Paramétrage!$C$13,M57=Paramétrage!$C$17,M57=Paramétrage!$C$20,M57=Paramétrage!$C$24,M57=Paramétrage!$C$27,AND(M57&lt;&gt;Paramétrage!$C$9,Q57="Mut+ext")),0,ROUNDUP(O57/P57,0))</f>
        <v>0</v>
      </c>
      <c r="V57" s="106">
        <f>IF(OR(M57="",Q57="Mut+ext"),0,IF(VLOOKUP(M57,Paramétrage!$C$6:$E$29,2,0)=0,0,IF(P57="","saisir capacité",N57*U57*VLOOKUP(M57,Paramétrage!$C$6:$E$29,2,0))))</f>
        <v>0</v>
      </c>
      <c r="W57" s="45"/>
      <c r="X57" s="103">
        <f t="shared" si="10"/>
        <v>0</v>
      </c>
      <c r="Y57" s="105">
        <f>IF(OR(M57="",Q57="Mut+ext"),0,IF(ISERROR(W57+V57*VLOOKUP(M57,Paramétrage!$C$6:$E$29,3,0))=TRUE,X57,W57+V57*VLOOKUP(M57,Paramétrage!$C$6:$E$29,3,0)))</f>
        <v>0</v>
      </c>
      <c r="Z57" s="550"/>
      <c r="AA57" s="516"/>
      <c r="AB57" s="551"/>
      <c r="AC57" s="163"/>
      <c r="AD57" s="46"/>
      <c r="AE57" s="73">
        <f>IF(G57="",0,IF(K57="",0,IF(SUMIF(G47:G58,G57,O47:O58)=0,0,IF(OR(L57="",K57="obligatoire"),AF57/SUMIF(G47:G58,G57,O47:O58),AF57/(SUMIF(G47:G58,G57,O47:O58)/L57)))))</f>
        <v>0</v>
      </c>
      <c r="AF57" s="17">
        <f t="shared" si="11"/>
        <v>0</v>
      </c>
    </row>
    <row r="58" spans="1:32" hidden="1">
      <c r="A58" s="561"/>
      <c r="B58" s="525"/>
      <c r="C58" s="509"/>
      <c r="D58" s="510"/>
      <c r="E58" s="492"/>
      <c r="F58" s="492"/>
      <c r="G58" s="160"/>
      <c r="H58" s="49"/>
      <c r="I58" s="66"/>
      <c r="J58" s="61"/>
      <c r="K58" s="71"/>
      <c r="L58" s="42"/>
      <c r="M58" s="43"/>
      <c r="N58" s="55"/>
      <c r="O58" s="52"/>
      <c r="P58" s="59"/>
      <c r="Q58" s="44"/>
      <c r="R58" s="515"/>
      <c r="S58" s="516"/>
      <c r="T58" s="517"/>
      <c r="U58" s="104">
        <f>IF(OR(P58="",M58=Paramétrage!$C$10,M58=Paramétrage!$C$13,M58=Paramétrage!$C$17,M58=Paramétrage!$C$20,M58=Paramétrage!$C$24,M58=Paramétrage!$C$27,AND(M58&lt;&gt;Paramétrage!$C$9,Q58="Mut+ext")),0,ROUNDUP(O58/P58,0))</f>
        <v>0</v>
      </c>
      <c r="V58" s="106">
        <f>IF(OR(M58="",Q58="Mut+ext"),0,IF(VLOOKUP(M58,Paramétrage!$C$6:$E$29,2,0)=0,0,IF(P58="","saisir capacité",N58*U58*VLOOKUP(M58,Paramétrage!$C$6:$E$29,2,0))))</f>
        <v>0</v>
      </c>
      <c r="W58" s="45"/>
      <c r="X58" s="103">
        <f t="shared" si="10"/>
        <v>0</v>
      </c>
      <c r="Y58" s="105">
        <f>IF(OR(M58="",Q58="Mut+ext"),0,IF(ISERROR(W58+V58*VLOOKUP(M58,Paramétrage!$C$6:$E$29,3,0))=TRUE,X58,W58+V58*VLOOKUP(M58,Paramétrage!$C$6:$E$29,3,0)))</f>
        <v>0</v>
      </c>
      <c r="Z58" s="550"/>
      <c r="AA58" s="516"/>
      <c r="AB58" s="551"/>
      <c r="AC58" s="62"/>
      <c r="AD58" s="46"/>
      <c r="AE58" s="73">
        <f>IF(G58="",0,IF(K58="",0,IF(SUMIF(G51:G62,G58,O51:O62)=0,0,IF(OR(L58="",K58="obligatoire"),AF58/SUMIF(G51:G62,G58,O51:O62),AF58/(SUMIF(G51:G62,G58,O51:O62)/L58)))))</f>
        <v>0</v>
      </c>
      <c r="AF58" s="17">
        <f t="shared" si="11"/>
        <v>0</v>
      </c>
    </row>
    <row r="59" spans="1:32" hidden="1">
      <c r="A59" s="561"/>
      <c r="B59" s="525"/>
      <c r="C59" s="509"/>
      <c r="D59" s="510"/>
      <c r="E59" s="492"/>
      <c r="F59" s="492"/>
      <c r="G59" s="160"/>
      <c r="H59" s="49"/>
      <c r="I59" s="66"/>
      <c r="J59" s="61"/>
      <c r="K59" s="71"/>
      <c r="L59" s="42"/>
      <c r="M59" s="43"/>
      <c r="N59" s="55"/>
      <c r="O59" s="52"/>
      <c r="P59" s="59"/>
      <c r="Q59" s="44"/>
      <c r="R59" s="515"/>
      <c r="S59" s="516"/>
      <c r="T59" s="517"/>
      <c r="U59" s="104">
        <f>IF(OR(P59="",M59=Paramétrage!$C$10,M59=Paramétrage!$C$13,M59=Paramétrage!$C$17,M59=Paramétrage!$C$20,M59=Paramétrage!$C$24,M59=Paramétrage!$C$27,AND(M59&lt;&gt;Paramétrage!$C$9,Q59="Mut+ext")),0,ROUNDUP(O59/P59,0))</f>
        <v>0</v>
      </c>
      <c r="V59" s="106">
        <f>IF(OR(M59="",Q59="Mut+ext"),0,IF(VLOOKUP(M59,Paramétrage!$C$6:$E$29,2,0)=0,0,IF(P59="","saisir capacité",N59*U59*VLOOKUP(M59,Paramétrage!$C$6:$E$29,2,0))))</f>
        <v>0</v>
      </c>
      <c r="W59" s="45"/>
      <c r="X59" s="103">
        <f t="shared" si="10"/>
        <v>0</v>
      </c>
      <c r="Y59" s="105">
        <f>IF(OR(M59="",Q59="Mut+ext"),0,IF(ISERROR(W59+V59*VLOOKUP(M59,Paramétrage!$C$6:$E$29,3,0))=TRUE,X59,W59+V59*VLOOKUP(M59,Paramétrage!$C$6:$E$29,3,0)))</f>
        <v>0</v>
      </c>
      <c r="Z59" s="550"/>
      <c r="AA59" s="516"/>
      <c r="AB59" s="551"/>
      <c r="AC59" s="163"/>
      <c r="AD59" s="46"/>
      <c r="AE59" s="73">
        <f>IF(G59="",0,IF(K59="",0,IF(SUMIF(G51:G62,G59,O51:O62)=0,0,IF(OR(L59="",K59="obligatoire"),AF59/SUMIF(G51:G62,G59,O51:O62),AF59/(SUMIF(G51:G62,G59,O51:O62)/L59)))))</f>
        <v>0</v>
      </c>
      <c r="AF59" s="17">
        <f t="shared" si="11"/>
        <v>0</v>
      </c>
    </row>
    <row r="60" spans="1:32" hidden="1">
      <c r="A60" s="561"/>
      <c r="B60" s="525"/>
      <c r="C60" s="509"/>
      <c r="D60" s="510"/>
      <c r="E60" s="492"/>
      <c r="F60" s="492"/>
      <c r="G60" s="160"/>
      <c r="H60" s="65"/>
      <c r="I60" s="164"/>
      <c r="J60" s="61"/>
      <c r="K60" s="60"/>
      <c r="L60" s="42"/>
      <c r="M60" s="43"/>
      <c r="N60" s="54"/>
      <c r="O60" s="53"/>
      <c r="P60" s="59"/>
      <c r="Q60" s="44"/>
      <c r="R60" s="515"/>
      <c r="S60" s="516"/>
      <c r="T60" s="517"/>
      <c r="U60" s="104">
        <f>IF(OR(P60="",M60=Paramétrage!$C$10,M60=Paramétrage!$C$13,M60=Paramétrage!$C$17,M60=Paramétrage!$C$20,M60=Paramétrage!$C$24,M60=Paramétrage!$C$27,AND(M60&lt;&gt;Paramétrage!$C$9,Q60="Mut+ext")),0,ROUNDUP(O60/P60,0))</f>
        <v>0</v>
      </c>
      <c r="V60" s="106">
        <f>IF(OR(M60="",Q60="Mut+ext"),0,IF(VLOOKUP(M60,Paramétrage!$C$6:$E$29,2,0)=0,0,IF(P60="","saisir capacité",N60*U60*VLOOKUP(M60,Paramétrage!$C$6:$E$29,2,0))))</f>
        <v>0</v>
      </c>
      <c r="W60" s="45"/>
      <c r="X60" s="103">
        <f t="shared" si="10"/>
        <v>0</v>
      </c>
      <c r="Y60" s="105">
        <f>IF(OR(M60="",Q60="Mut+ext"),0,IF(ISERROR(W60+V60*VLOOKUP(M60,Paramétrage!$C$6:$E$29,3,0))=TRUE,X60,W60+V60*VLOOKUP(M60,Paramétrage!$C$6:$E$29,3,0)))</f>
        <v>0</v>
      </c>
      <c r="Z60" s="550"/>
      <c r="AA60" s="516"/>
      <c r="AB60" s="551"/>
      <c r="AC60" s="163"/>
      <c r="AD60" s="46"/>
      <c r="AE60" s="73">
        <f>IF(G60="",0,IF(K60="",0,IF(SUMIF(G51:G62,G60,O51:O62)=0,0,IF(OR(L60="",K60="obligatoire"),AF60/SUMIF(G51:G62,G60,O51:O62),AF60/(SUMIF(G51:G62,G60,O51:O62)/L60)))))</f>
        <v>0</v>
      </c>
      <c r="AF60" s="17">
        <f t="shared" si="11"/>
        <v>0</v>
      </c>
    </row>
    <row r="61" spans="1:32" hidden="1">
      <c r="A61" s="561"/>
      <c r="B61" s="525"/>
      <c r="C61" s="509"/>
      <c r="D61" s="510"/>
      <c r="E61" s="492"/>
      <c r="F61" s="492"/>
      <c r="G61" s="160"/>
      <c r="H61" s="65"/>
      <c r="I61" s="164"/>
      <c r="J61" s="61"/>
      <c r="K61" s="60"/>
      <c r="L61" s="42"/>
      <c r="M61" s="43"/>
      <c r="N61" s="54"/>
      <c r="O61" s="52"/>
      <c r="P61" s="59"/>
      <c r="Q61" s="44"/>
      <c r="R61" s="515"/>
      <c r="S61" s="516"/>
      <c r="T61" s="517"/>
      <c r="U61" s="104">
        <f>IF(OR(P61="",M61=Paramétrage!$C$10,M61=Paramétrage!$C$13,M61=Paramétrage!$C$17,M61=Paramétrage!$C$20,M61=Paramétrage!$C$24,M61=Paramétrage!$C$27,AND(M61&lt;&gt;Paramétrage!$C$9,Q61="Mut+ext")),0,ROUNDUP(O61/P61,0))</f>
        <v>0</v>
      </c>
      <c r="V61" s="106">
        <f>IF(OR(M61="",Q61="Mut+ext"),0,IF(VLOOKUP(M61,Paramétrage!$C$6:$E$29,2,0)=0,0,IF(P61="","saisir capacité",N61*U61*VLOOKUP(M61,Paramétrage!$C$6:$E$29,2,0))))</f>
        <v>0</v>
      </c>
      <c r="W61" s="45"/>
      <c r="X61" s="103">
        <f t="shared" si="10"/>
        <v>0</v>
      </c>
      <c r="Y61" s="105">
        <f>IF(OR(M61="",Q61="Mut+ext"),0,IF(ISERROR(W61+V61*VLOOKUP(M61,Paramétrage!$C$6:$E$29,3,0))=TRUE,X61,W61+V61*VLOOKUP(M61,Paramétrage!$C$6:$E$29,3,0)))</f>
        <v>0</v>
      </c>
      <c r="Z61" s="550"/>
      <c r="AA61" s="516"/>
      <c r="AB61" s="551"/>
      <c r="AC61" s="163"/>
      <c r="AD61" s="46"/>
      <c r="AE61" s="73">
        <f>IF(G61="",0,IF(K61="",0,IF(SUMIF(G51:G62,G61,O51:O62)=0,0,IF(OR(L61="",K61="obligatoire"),AF61/SUMIF(G51:G62,G61,O51:O62),AF61/(SUMIF(G51:G62,G61,O51:O62)/L61)))))</f>
        <v>0</v>
      </c>
      <c r="AF61" s="17">
        <f t="shared" si="11"/>
        <v>0</v>
      </c>
    </row>
    <row r="62" spans="1:32" hidden="1">
      <c r="A62" s="561"/>
      <c r="B62" s="525"/>
      <c r="C62" s="511"/>
      <c r="D62" s="512"/>
      <c r="E62" s="493"/>
      <c r="F62" s="493"/>
      <c r="G62" s="160"/>
      <c r="H62" s="65"/>
      <c r="I62" s="164"/>
      <c r="J62" s="61"/>
      <c r="K62" s="60"/>
      <c r="L62" s="42"/>
      <c r="M62" s="43"/>
      <c r="N62" s="54"/>
      <c r="O62" s="51"/>
      <c r="P62" s="59"/>
      <c r="Q62" s="44"/>
      <c r="R62" s="515"/>
      <c r="S62" s="516"/>
      <c r="T62" s="517"/>
      <c r="U62" s="104">
        <f>IF(OR(P62="",M62=Paramétrage!$C$10,M62=Paramétrage!$C$13,M62=Paramétrage!$C$17,M62=Paramétrage!$C$20,M62=Paramétrage!$C$24,M62=Paramétrage!$C$27,AND(M62&lt;&gt;Paramétrage!$C$9,Q62="Mut+ext")),0,ROUNDUP(O62/P62,0))</f>
        <v>0</v>
      </c>
      <c r="V62" s="106">
        <f>IF(OR(M62="",Q62="Mut+ext"),0,IF(VLOOKUP(M62,Paramétrage!$C$6:$E$29,2,0)=0,0,IF(P62="","saisir capacité",N62*U62*VLOOKUP(M62,Paramétrage!$C$6:$E$29,2,0))))</f>
        <v>0</v>
      </c>
      <c r="W62" s="45"/>
      <c r="X62" s="103">
        <f t="shared" si="10"/>
        <v>0</v>
      </c>
      <c r="Y62" s="105">
        <f>IF(OR(M62="",Q62="Mut+ext"),0,IF(ISERROR(W62+V62*VLOOKUP(M62,Paramétrage!$C$6:$E$29,3,0))=TRUE,X62,W62+V62*VLOOKUP(M62,Paramétrage!$C$6:$E$29,3,0)))</f>
        <v>0</v>
      </c>
      <c r="Z62" s="550"/>
      <c r="AA62" s="516"/>
      <c r="AB62" s="551"/>
      <c r="AC62" s="163"/>
      <c r="AD62" s="46"/>
      <c r="AE62" s="73">
        <f>IF(G62="",0,IF(K62="",0,IF(SUMIF(G51:G62,G62,O51:O62)=0,0,IF(OR(L62="",K62="obligatoire"),AF62/SUMIF(G51:G62,G62,O51:O62),AF62/(SUMIF(G51:G62,G62,O51:O62)/L62)))))</f>
        <v>0</v>
      </c>
      <c r="AF62" s="17">
        <f t="shared" si="11"/>
        <v>0</v>
      </c>
    </row>
    <row r="63" spans="1:32" hidden="1">
      <c r="A63" s="561"/>
      <c r="B63" s="525"/>
      <c r="C63" s="171"/>
      <c r="D63" s="172"/>
      <c r="E63" s="75"/>
      <c r="F63" s="75"/>
      <c r="G63" s="75"/>
      <c r="H63" s="167"/>
      <c r="I63" s="165"/>
      <c r="J63" s="126"/>
      <c r="K63" s="76"/>
      <c r="L63" s="77"/>
      <c r="M63" s="84"/>
      <c r="N63" s="78">
        <f>AE63</f>
        <v>0</v>
      </c>
      <c r="O63" s="79"/>
      <c r="P63" s="79"/>
      <c r="Q63" s="82"/>
      <c r="R63" s="80"/>
      <c r="S63" s="80"/>
      <c r="T63" s="81"/>
      <c r="U63" s="127"/>
      <c r="V63" s="83">
        <f>SUM(V51:V62)</f>
        <v>0</v>
      </c>
      <c r="W63" s="84">
        <f>SUM(W51:W62)</f>
        <v>0</v>
      </c>
      <c r="X63" s="85">
        <f>SUM(X51:X62)</f>
        <v>0</v>
      </c>
      <c r="Y63" s="86">
        <f>SUM(Y51:Y62)</f>
        <v>0</v>
      </c>
      <c r="Z63" s="128"/>
      <c r="AA63" s="129"/>
      <c r="AB63" s="130"/>
      <c r="AC63" s="131"/>
      <c r="AD63" s="132"/>
      <c r="AE63" s="133">
        <f>SUM(AE51:AE62)</f>
        <v>0</v>
      </c>
      <c r="AF63" s="134">
        <f>SUM(AF51:AF62)</f>
        <v>0</v>
      </c>
    </row>
    <row r="64" spans="1:32" hidden="1">
      <c r="A64" s="561"/>
      <c r="B64" s="525" t="s">
        <v>104</v>
      </c>
      <c r="C64" s="507" t="s">
        <v>105</v>
      </c>
      <c r="D64" s="508"/>
      <c r="E64" s="492"/>
      <c r="F64" s="492" t="s">
        <v>64</v>
      </c>
      <c r="G64" s="160" t="s">
        <v>106</v>
      </c>
      <c r="H64" s="49"/>
      <c r="I64" s="66"/>
      <c r="J64" s="61"/>
      <c r="K64" s="71"/>
      <c r="L64" s="42"/>
      <c r="M64" s="43"/>
      <c r="N64" s="55"/>
      <c r="O64" s="52"/>
      <c r="P64" s="59"/>
      <c r="Q64" s="48"/>
      <c r="R64" s="515"/>
      <c r="S64" s="516"/>
      <c r="T64" s="517"/>
      <c r="U64" s="104">
        <f>IF(OR(P64="",M64=Paramétrage!$C$10,M64=Paramétrage!$C$13,M64=Paramétrage!$C$17,M64=Paramétrage!$C$20,M64=Paramétrage!$C$24,M64=Paramétrage!$C$27,AND(M64&lt;&gt;Paramétrage!$C$9,Q64="Mut+ext")),0,ROUNDUP(O64/P64,0))</f>
        <v>0</v>
      </c>
      <c r="V64" s="106">
        <f>IF(OR(M64="",Q64="Mut+ext"),0,IF(VLOOKUP(M64,Paramétrage!$C$6:$E$29,2,0)=0,0,IF(P64="","saisir capacité",N64*U64*VLOOKUP(M64,Paramétrage!$C$6:$E$29,2,0))))</f>
        <v>0</v>
      </c>
      <c r="W64" s="45"/>
      <c r="X64" s="103">
        <f t="shared" ref="X64:X75" si="12">IF(OR(M64="",Q64="Mut+ext"),0,IF(ISERROR(V64+W64)=TRUE,V64,V64+W64))</f>
        <v>0</v>
      </c>
      <c r="Y64" s="105">
        <f>IF(OR(M64="",Q64="Mut+ext"),0,IF(ISERROR(W64+V64*VLOOKUP(M64,Paramétrage!$C$6:$E$29,3,0))=TRUE,X64,W64+V64*VLOOKUP(M64,Paramétrage!$C$6:$E$29,3,0)))</f>
        <v>0</v>
      </c>
      <c r="Z64" s="550"/>
      <c r="AA64" s="516"/>
      <c r="AB64" s="551"/>
      <c r="AC64" s="72"/>
      <c r="AD64" s="46"/>
      <c r="AE64" s="73">
        <f>IF(G64="",0,IF(K64="",0,IF(SUMIF(G64:G75,G64,O64:O75)=0,0,IF(OR(L64="",K64="obligatoire"),AF64/SUMIF(G64:G75,G64,O64:O75),AF64/(SUMIF(G64:G75,G64,O64:O75)/L64)))))</f>
        <v>0</v>
      </c>
      <c r="AF64" s="17">
        <f t="shared" ref="AF64:AF75" si="13">N64*O64</f>
        <v>0</v>
      </c>
    </row>
    <row r="65" spans="1:32" hidden="1">
      <c r="A65" s="561"/>
      <c r="B65" s="525"/>
      <c r="C65" s="509"/>
      <c r="D65" s="510"/>
      <c r="E65" s="492"/>
      <c r="F65" s="492"/>
      <c r="G65" s="160"/>
      <c r="H65" s="41"/>
      <c r="I65" s="66"/>
      <c r="J65" s="61"/>
      <c r="K65" s="60"/>
      <c r="L65" s="42"/>
      <c r="M65" s="43"/>
      <c r="N65" s="54"/>
      <c r="O65" s="51"/>
      <c r="P65" s="59"/>
      <c r="Q65" s="44"/>
      <c r="R65" s="515"/>
      <c r="S65" s="516"/>
      <c r="T65" s="517"/>
      <c r="U65" s="104">
        <f>IF(OR(P65="",M65=Paramétrage!$C$10,M65=Paramétrage!$C$13,M65=Paramétrage!$C$17,M65=Paramétrage!$C$20,M65=Paramétrage!$C$24,M65=Paramétrage!$C$27,AND(M65&lt;&gt;Paramétrage!$C$9,Q65="Mut+ext")),0,ROUNDUP(O65/P65,0))</f>
        <v>0</v>
      </c>
      <c r="V65" s="106">
        <f>IF(OR(M65="",Q65="Mut+ext"),0,IF(VLOOKUP(M65,Paramétrage!$C$6:$E$29,2,0)=0,0,IF(P65="","saisir capacité",N65*U65*VLOOKUP(M65,Paramétrage!$C$6:$E$29,2,0))))</f>
        <v>0</v>
      </c>
      <c r="W65" s="45"/>
      <c r="X65" s="103">
        <f t="shared" si="12"/>
        <v>0</v>
      </c>
      <c r="Y65" s="105">
        <f>IF(OR(M65="",Q65="Mut+ext"),0,IF(ISERROR(W65+V65*VLOOKUP(M65,Paramétrage!$C$6:$E$29,3,0))=TRUE,X65,W65+V65*VLOOKUP(M65,Paramétrage!$C$6:$E$29,3,0)))</f>
        <v>0</v>
      </c>
      <c r="Z65" s="550"/>
      <c r="AA65" s="516"/>
      <c r="AB65" s="551"/>
      <c r="AC65" s="163"/>
      <c r="AD65" s="46"/>
      <c r="AE65" s="73">
        <f>IF(G65="",0,IF(K65="",0,IF(SUMIF(G64:G75,G65,O64:O75)=0,0,IF(OR(L65="",K65="obligatoire"),AF65/SUMIF(G64:G75,G65,O64:O75),AF65/(SUMIF(G64:G75,G65,O64:O75)/L65)))))</f>
        <v>0</v>
      </c>
      <c r="AF65" s="18">
        <f t="shared" si="13"/>
        <v>0</v>
      </c>
    </row>
    <row r="66" spans="1:32" hidden="1">
      <c r="A66" s="561"/>
      <c r="B66" s="525"/>
      <c r="C66" s="509"/>
      <c r="D66" s="510"/>
      <c r="E66" s="492"/>
      <c r="F66" s="492"/>
      <c r="G66" s="160"/>
      <c r="H66" s="41"/>
      <c r="I66" s="164"/>
      <c r="J66" s="61"/>
      <c r="K66" s="60"/>
      <c r="L66" s="42"/>
      <c r="M66" s="43"/>
      <c r="N66" s="54"/>
      <c r="O66" s="52"/>
      <c r="P66" s="59"/>
      <c r="Q66" s="44"/>
      <c r="R66" s="515"/>
      <c r="S66" s="516"/>
      <c r="T66" s="517"/>
      <c r="U66" s="104">
        <f>IF(OR(P66="",M66=Paramétrage!$C$10,M66=Paramétrage!$C$13,M66=Paramétrage!$C$17,M66=Paramétrage!$C$20,M66=Paramétrage!$C$24,M66=Paramétrage!$C$27,AND(M66&lt;&gt;Paramétrage!$C$9,Q66="Mut+ext")),0,ROUNDUP(O66/P66,0))</f>
        <v>0</v>
      </c>
      <c r="V66" s="106">
        <f>IF(OR(M66="",Q66="Mut+ext"),0,IF(VLOOKUP(M66,Paramétrage!$C$6:$E$29,2,0)=0,0,IF(P66="","saisir capacité",N66*U66*VLOOKUP(M66,Paramétrage!$C$6:$E$29,2,0))))</f>
        <v>0</v>
      </c>
      <c r="W66" s="45"/>
      <c r="X66" s="103">
        <f t="shared" si="12"/>
        <v>0</v>
      </c>
      <c r="Y66" s="105">
        <f>IF(OR(M66="",Q66="Mut+ext"),0,IF(ISERROR(W66+V66*VLOOKUP(M66,Paramétrage!$C$6:$E$29,3,0))=TRUE,X66,W66+V66*VLOOKUP(M66,Paramétrage!$C$6:$E$29,3,0)))</f>
        <v>0</v>
      </c>
      <c r="Z66" s="550"/>
      <c r="AA66" s="516"/>
      <c r="AB66" s="551"/>
      <c r="AC66" s="163"/>
      <c r="AD66" s="46"/>
      <c r="AE66" s="73">
        <f>IF(G66="",0,IF(K66="",0,IF(SUMIF(G64:G75,G66,O64:O75)=0,0,IF(OR(L66="",K66="obligatoire"),AF66/SUMIF(G64:G75,G66,O64:O75),AF66/(SUMIF(G64:G75,G66,O64:O75)/L66)))))</f>
        <v>0</v>
      </c>
      <c r="AF66" s="18">
        <f t="shared" si="13"/>
        <v>0</v>
      </c>
    </row>
    <row r="67" spans="1:32" hidden="1">
      <c r="A67" s="561"/>
      <c r="B67" s="525"/>
      <c r="C67" s="509"/>
      <c r="D67" s="510"/>
      <c r="E67" s="492"/>
      <c r="F67" s="492"/>
      <c r="G67" s="162"/>
      <c r="H67" s="41"/>
      <c r="I67" s="164"/>
      <c r="J67" s="61"/>
      <c r="K67" s="60"/>
      <c r="L67" s="42"/>
      <c r="M67" s="43"/>
      <c r="N67" s="54"/>
      <c r="O67" s="53"/>
      <c r="P67" s="59"/>
      <c r="Q67" s="44"/>
      <c r="R67" s="515"/>
      <c r="S67" s="516"/>
      <c r="T67" s="517"/>
      <c r="U67" s="104">
        <f>IF(OR(P67="",M67=Paramétrage!$C$10,M67=Paramétrage!$C$13,M67=Paramétrage!$C$17,M67=Paramétrage!$C$20,M67=Paramétrage!$C$24,M67=Paramétrage!$C$27,AND(M67&lt;&gt;Paramétrage!$C$9,Q67="Mut+ext")),0,ROUNDUP(O67/P67,0))</f>
        <v>0</v>
      </c>
      <c r="V67" s="106">
        <f>IF(OR(M67="",Q67="Mut+ext"),0,IF(VLOOKUP(M67,Paramétrage!$C$6:$E$29,2,0)=0,0,IF(P67="","saisir capacité",N67*U67*VLOOKUP(M67,Paramétrage!$C$6:$E$29,2,0))))</f>
        <v>0</v>
      </c>
      <c r="W67" s="45"/>
      <c r="X67" s="103">
        <f t="shared" si="12"/>
        <v>0</v>
      </c>
      <c r="Y67" s="105">
        <f>IF(OR(M67="",Q67="Mut+ext"),0,IF(ISERROR(W67+V67*VLOOKUP(M67,Paramétrage!$C$6:$E$29,3,0))=TRUE,X67,W67+V67*VLOOKUP(M67,Paramétrage!$C$6:$E$29,3,0)))</f>
        <v>0</v>
      </c>
      <c r="Z67" s="550"/>
      <c r="AA67" s="516"/>
      <c r="AB67" s="551"/>
      <c r="AC67" s="62"/>
      <c r="AD67" s="46"/>
      <c r="AE67" s="73">
        <f>IF(G67="",0,IF(K67="",0,IF(SUMIF(G60:G71,G67,O60:O71)=0,0,IF(OR(L67="",K67="obligatoire"),AF67/SUMIF(G60:G71,G67,O60:O71),AF67/(SUMIF(G60:G71,G67,O60:O71)/L67)))))</f>
        <v>0</v>
      </c>
      <c r="AF67" s="18">
        <f t="shared" si="13"/>
        <v>0</v>
      </c>
    </row>
    <row r="68" spans="1:32" hidden="1">
      <c r="A68" s="561"/>
      <c r="B68" s="525"/>
      <c r="C68" s="509"/>
      <c r="D68" s="510"/>
      <c r="E68" s="492"/>
      <c r="F68" s="492"/>
      <c r="G68" s="160"/>
      <c r="H68" s="41"/>
      <c r="I68" s="164"/>
      <c r="J68" s="61"/>
      <c r="K68" s="60"/>
      <c r="L68" s="42"/>
      <c r="M68" s="43"/>
      <c r="N68" s="54"/>
      <c r="O68" s="52"/>
      <c r="P68" s="59"/>
      <c r="Q68" s="44"/>
      <c r="R68" s="515"/>
      <c r="S68" s="516"/>
      <c r="T68" s="517"/>
      <c r="U68" s="104">
        <f>IF(OR(P68="",M68=Paramétrage!$C$10,M68=Paramétrage!$C$13,M68=Paramétrage!$C$17,M68=Paramétrage!$C$20,M68=Paramétrage!$C$24,M68=Paramétrage!$C$27,AND(M68&lt;&gt;Paramétrage!$C$9,Q68="Mut+ext")),0,ROUNDUP(O68/P68,0))</f>
        <v>0</v>
      </c>
      <c r="V68" s="106">
        <f>IF(OR(M68="",Q68="Mut+ext"),0,IF(VLOOKUP(M68,Paramétrage!$C$6:$E$29,2,0)=0,0,IF(P68="","saisir capacité",N68*U68*VLOOKUP(M68,Paramétrage!$C$6:$E$29,2,0))))</f>
        <v>0</v>
      </c>
      <c r="W68" s="45"/>
      <c r="X68" s="103">
        <f t="shared" si="12"/>
        <v>0</v>
      </c>
      <c r="Y68" s="105">
        <f>IF(OR(M68="",Q68="Mut+ext"),0,IF(ISERROR(W68+V68*VLOOKUP(M68,Paramétrage!$C$6:$E$29,3,0))=TRUE,X68,W68+V68*VLOOKUP(M68,Paramétrage!$C$6:$E$29,3,0)))</f>
        <v>0</v>
      </c>
      <c r="Z68" s="550"/>
      <c r="AA68" s="516"/>
      <c r="AB68" s="551"/>
      <c r="AC68" s="163"/>
      <c r="AD68" s="46"/>
      <c r="AE68" s="73">
        <f>IF(G68="",0,IF(K68="",0,IF(SUMIF(G60:G71,G68,O60:O71)=0,0,IF(OR(L68="",K68="obligatoire"),AF68/SUMIF(G60:G71,G68,O60:O71),AF68/(SUMIF(G60:G71,G68,O60:O71)/L68)))))</f>
        <v>0</v>
      </c>
      <c r="AF68" s="18">
        <f t="shared" si="13"/>
        <v>0</v>
      </c>
    </row>
    <row r="69" spans="1:32" hidden="1">
      <c r="A69" s="561"/>
      <c r="B69" s="525"/>
      <c r="C69" s="509"/>
      <c r="D69" s="510"/>
      <c r="E69" s="492"/>
      <c r="F69" s="492"/>
      <c r="G69" s="160"/>
      <c r="H69" s="41"/>
      <c r="I69" s="164"/>
      <c r="J69" s="61"/>
      <c r="K69" s="60"/>
      <c r="L69" s="42"/>
      <c r="M69" s="43"/>
      <c r="N69" s="54"/>
      <c r="O69" s="53"/>
      <c r="P69" s="59"/>
      <c r="Q69" s="44"/>
      <c r="R69" s="515"/>
      <c r="S69" s="516"/>
      <c r="T69" s="517"/>
      <c r="U69" s="104">
        <f>IF(OR(P69="",M69=Paramétrage!$C$10,M69=Paramétrage!$C$13,M69=Paramétrage!$C$17,M69=Paramétrage!$C$20,M69=Paramétrage!$C$24,M69=Paramétrage!$C$27,AND(M69&lt;&gt;Paramétrage!$C$9,Q69="Mut+ext")),0,ROUNDUP(O69/P69,0))</f>
        <v>0</v>
      </c>
      <c r="V69" s="106">
        <f>IF(OR(M69="",Q69="Mut+ext"),0,IF(VLOOKUP(M69,Paramétrage!$C$6:$E$29,2,0)=0,0,IF(P69="","saisir capacité",N69*U69*VLOOKUP(M69,Paramétrage!$C$6:$E$29,2,0))))</f>
        <v>0</v>
      </c>
      <c r="W69" s="45"/>
      <c r="X69" s="103">
        <f t="shared" si="12"/>
        <v>0</v>
      </c>
      <c r="Y69" s="105">
        <f>IF(OR(M69="",Q69="Mut+ext"),0,IF(ISERROR(W69+V69*VLOOKUP(M69,Paramétrage!$C$6:$E$29,3,0))=TRUE,X69,W69+V69*VLOOKUP(M69,Paramétrage!$C$6:$E$29,3,0)))</f>
        <v>0</v>
      </c>
      <c r="Z69" s="550"/>
      <c r="AA69" s="516"/>
      <c r="AB69" s="551"/>
      <c r="AC69" s="163"/>
      <c r="AD69" s="46"/>
      <c r="AE69" s="73">
        <f>IF(G69="",0,IF(K69="",0,IF(SUMIF(G60:G71,G69,O60:O71)=0,0,IF(OR(L69="",K69="obligatoire"),AF69/SUMIF(G60:G71,G69,O60:O71),AF69/(SUMIF(G60:G71,G69,O60:O71)/L69)))))</f>
        <v>0</v>
      </c>
      <c r="AF69" s="18">
        <f t="shared" si="13"/>
        <v>0</v>
      </c>
    </row>
    <row r="70" spans="1:32" hidden="1">
      <c r="A70" s="561"/>
      <c r="B70" s="525"/>
      <c r="C70" s="509"/>
      <c r="D70" s="510"/>
      <c r="E70" s="492"/>
      <c r="F70" s="492"/>
      <c r="G70" s="160"/>
      <c r="H70" s="41"/>
      <c r="I70" s="164"/>
      <c r="J70" s="61"/>
      <c r="K70" s="60"/>
      <c r="L70" s="42"/>
      <c r="M70" s="43"/>
      <c r="N70" s="54"/>
      <c r="O70" s="52"/>
      <c r="P70" s="59"/>
      <c r="Q70" s="44"/>
      <c r="R70" s="515"/>
      <c r="S70" s="516"/>
      <c r="T70" s="517"/>
      <c r="U70" s="104">
        <f>IF(OR(P70="",M70=Paramétrage!$C$10,M70=Paramétrage!$C$13,M70=Paramétrage!$C$17,M70=Paramétrage!$C$20,M70=Paramétrage!$C$24,M70=Paramétrage!$C$27,AND(M70&lt;&gt;Paramétrage!$C$9,Q70="Mut+ext")),0,ROUNDUP(O70/P70,0))</f>
        <v>0</v>
      </c>
      <c r="V70" s="106">
        <f>IF(OR(M70="",Q70="Mut+ext"),0,IF(VLOOKUP(M70,Paramétrage!$C$6:$E$29,2,0)=0,0,IF(P70="","saisir capacité",N70*U70*VLOOKUP(M70,Paramétrage!$C$6:$E$29,2,0))))</f>
        <v>0</v>
      </c>
      <c r="W70" s="45"/>
      <c r="X70" s="103">
        <f t="shared" si="12"/>
        <v>0</v>
      </c>
      <c r="Y70" s="105">
        <f>IF(OR(M70="",Q70="Mut+ext"),0,IF(ISERROR(W70+V70*VLOOKUP(M70,Paramétrage!$C$6:$E$29,3,0))=TRUE,X70,W70+V70*VLOOKUP(M70,Paramétrage!$C$6:$E$29,3,0)))</f>
        <v>0</v>
      </c>
      <c r="Z70" s="550"/>
      <c r="AA70" s="516"/>
      <c r="AB70" s="551"/>
      <c r="AC70" s="163"/>
      <c r="AD70" s="46"/>
      <c r="AE70" s="73">
        <f>IF(G70="",0,IF(K70="",0,IF(SUMIF(G60:G71,G70,O60:O71)=0,0,IF(OR(L70="",K70="obligatoire"),AF70/SUMIF(G60:G71,G70,O60:O71),AF70/(SUMIF(G60:G71,G70,O60:O71)/L70)))))</f>
        <v>0</v>
      </c>
      <c r="AF70" s="18">
        <f t="shared" si="13"/>
        <v>0</v>
      </c>
    </row>
    <row r="71" spans="1:32" hidden="1">
      <c r="A71" s="561"/>
      <c r="B71" s="525"/>
      <c r="C71" s="509"/>
      <c r="D71" s="510"/>
      <c r="E71" s="492"/>
      <c r="F71" s="492"/>
      <c r="G71" s="162"/>
      <c r="H71" s="41"/>
      <c r="I71" s="164"/>
      <c r="J71" s="61"/>
      <c r="K71" s="60"/>
      <c r="L71" s="42"/>
      <c r="M71" s="43"/>
      <c r="N71" s="54"/>
      <c r="O71" s="53"/>
      <c r="P71" s="59"/>
      <c r="Q71" s="44"/>
      <c r="R71" s="515"/>
      <c r="S71" s="516"/>
      <c r="T71" s="517"/>
      <c r="U71" s="104">
        <f>IF(OR(P71="",M71=Paramétrage!$C$10,M71=Paramétrage!$C$13,M71=Paramétrage!$C$17,M71=Paramétrage!$C$20,M71=Paramétrage!$C$24,M71=Paramétrage!$C$27,AND(M71&lt;&gt;Paramétrage!$C$9,Q71="Mut+ext")),0,ROUNDUP(O71/P71,0))</f>
        <v>0</v>
      </c>
      <c r="V71" s="106">
        <f>IF(OR(M71="",Q71="Mut+ext"),0,IF(VLOOKUP(M71,Paramétrage!$C$6:$E$29,2,0)=0,0,IF(P71="","saisir capacité",N71*U71*VLOOKUP(M71,Paramétrage!$C$6:$E$29,2,0))))</f>
        <v>0</v>
      </c>
      <c r="W71" s="45"/>
      <c r="X71" s="103">
        <f t="shared" si="12"/>
        <v>0</v>
      </c>
      <c r="Y71" s="105">
        <f>IF(OR(M71="",Q71="Mut+ext"),0,IF(ISERROR(W71+V71*VLOOKUP(M71,Paramétrage!$C$6:$E$29,3,0))=TRUE,X71,W71+V71*VLOOKUP(M71,Paramétrage!$C$6:$E$29,3,0)))</f>
        <v>0</v>
      </c>
      <c r="Z71" s="550"/>
      <c r="AA71" s="516"/>
      <c r="AB71" s="551"/>
      <c r="AC71" s="62"/>
      <c r="AD71" s="46"/>
      <c r="AE71" s="73">
        <f>IF(G71="",0,IF(K71="",0,IF(SUMIF(G64:G75,G71,O64:O75)=0,0,IF(OR(L71="",K71="obligatoire"),AF71/SUMIF(G64:G75,G71,O64:O75),AF71/(SUMIF(G64:G75,G71,O64:O75)/L71)))))</f>
        <v>0</v>
      </c>
      <c r="AF71" s="18">
        <f t="shared" si="13"/>
        <v>0</v>
      </c>
    </row>
    <row r="72" spans="1:32" hidden="1">
      <c r="A72" s="561"/>
      <c r="B72" s="525"/>
      <c r="C72" s="509"/>
      <c r="D72" s="510"/>
      <c r="E72" s="492"/>
      <c r="F72" s="492"/>
      <c r="G72" s="160"/>
      <c r="H72" s="65"/>
      <c r="I72" s="164"/>
      <c r="J72" s="61"/>
      <c r="K72" s="60"/>
      <c r="L72" s="42"/>
      <c r="M72" s="43"/>
      <c r="N72" s="54"/>
      <c r="O72" s="52"/>
      <c r="P72" s="59"/>
      <c r="Q72" s="44"/>
      <c r="R72" s="515"/>
      <c r="S72" s="516"/>
      <c r="T72" s="517"/>
      <c r="U72" s="104">
        <f>IF(OR(P72="",M72=Paramétrage!$C$10,M72=Paramétrage!$C$13,M72=Paramétrage!$C$17,M72=Paramétrage!$C$20,M72=Paramétrage!$C$24,M72=Paramétrage!$C$27,AND(M72&lt;&gt;Paramétrage!$C$9,Q72="Mut+ext")),0,ROUNDUP(O72/P72,0))</f>
        <v>0</v>
      </c>
      <c r="V72" s="106">
        <f>IF(OR(M72="",Q72="Mut+ext"),0,IF(VLOOKUP(M72,Paramétrage!$C$6:$E$29,2,0)=0,0,IF(P72="","saisir capacité",N72*U72*VLOOKUP(M72,Paramétrage!$C$6:$E$29,2,0))))</f>
        <v>0</v>
      </c>
      <c r="W72" s="45"/>
      <c r="X72" s="103">
        <f t="shared" si="12"/>
        <v>0</v>
      </c>
      <c r="Y72" s="105">
        <f>IF(OR(M72="",Q72="Mut+ext"),0,IF(ISERROR(W72+V72*VLOOKUP(M72,Paramétrage!$C$6:$E$29,3,0))=TRUE,X72,W72+V72*VLOOKUP(M72,Paramétrage!$C$6:$E$29,3,0)))</f>
        <v>0</v>
      </c>
      <c r="Z72" s="550"/>
      <c r="AA72" s="516"/>
      <c r="AB72" s="551"/>
      <c r="AC72" s="163"/>
      <c r="AD72" s="46"/>
      <c r="AE72" s="73">
        <f>IF(G72="",0,IF(K72="",0,IF(SUMIF(G64:G75,G72,O64:O75)=0,0,IF(OR(L72="",K72="obligatoire"),AF72/SUMIF(G64:G75,G72,O64:O75),AF72/(SUMIF(G64:G75,G72,O64:O75)/L72)))))</f>
        <v>0</v>
      </c>
      <c r="AF72" s="18">
        <f t="shared" si="13"/>
        <v>0</v>
      </c>
    </row>
    <row r="73" spans="1:32" hidden="1">
      <c r="A73" s="561"/>
      <c r="B73" s="525"/>
      <c r="C73" s="509"/>
      <c r="D73" s="510"/>
      <c r="E73" s="492"/>
      <c r="F73" s="492"/>
      <c r="G73" s="160"/>
      <c r="H73" s="65"/>
      <c r="I73" s="164"/>
      <c r="J73" s="61"/>
      <c r="K73" s="60"/>
      <c r="L73" s="42"/>
      <c r="M73" s="43"/>
      <c r="N73" s="54"/>
      <c r="O73" s="53"/>
      <c r="P73" s="59"/>
      <c r="Q73" s="44"/>
      <c r="R73" s="515"/>
      <c r="S73" s="516"/>
      <c r="T73" s="517"/>
      <c r="U73" s="104">
        <f>IF(OR(P73="",M73=Paramétrage!$C$10,M73=Paramétrage!$C$13,M73=Paramétrage!$C$17,M73=Paramétrage!$C$20,M73=Paramétrage!$C$24,M73=Paramétrage!$C$27,AND(M73&lt;&gt;Paramétrage!$C$9,Q73="Mut+ext")),0,ROUNDUP(O73/P73,0))</f>
        <v>0</v>
      </c>
      <c r="V73" s="106">
        <f>IF(OR(M73="",Q73="Mut+ext"),0,IF(VLOOKUP(M73,Paramétrage!$C$6:$E$29,2,0)=0,0,IF(P73="","saisir capacité",N73*U73*VLOOKUP(M73,Paramétrage!$C$6:$E$29,2,0))))</f>
        <v>0</v>
      </c>
      <c r="W73" s="45"/>
      <c r="X73" s="103">
        <f t="shared" si="12"/>
        <v>0</v>
      </c>
      <c r="Y73" s="105">
        <f>IF(OR(M73="",Q73="Mut+ext"),0,IF(ISERROR(W73+V73*VLOOKUP(M73,Paramétrage!$C$6:$E$29,3,0))=TRUE,X73,W73+V73*VLOOKUP(M73,Paramétrage!$C$6:$E$29,3,0)))</f>
        <v>0</v>
      </c>
      <c r="Z73" s="550"/>
      <c r="AA73" s="516"/>
      <c r="AB73" s="551"/>
      <c r="AC73" s="163"/>
      <c r="AD73" s="46"/>
      <c r="AE73" s="73">
        <f>IF(G73="",0,IF(K73="",0,IF(SUMIF(G64:G75,G73,O64:O75)=0,0,IF(OR(L73="",K73="obligatoire"),AF73/SUMIF(G64:G75,G73,O64:O75),AF73/(SUMIF(G64:G75,G73,O64:O75)/L73)))))</f>
        <v>0</v>
      </c>
      <c r="AF73" s="18">
        <f t="shared" si="13"/>
        <v>0</v>
      </c>
    </row>
    <row r="74" spans="1:32" hidden="1">
      <c r="A74" s="561"/>
      <c r="B74" s="525"/>
      <c r="C74" s="509"/>
      <c r="D74" s="510"/>
      <c r="E74" s="492"/>
      <c r="F74" s="492"/>
      <c r="G74" s="160"/>
      <c r="H74" s="65"/>
      <c r="I74" s="164"/>
      <c r="J74" s="61"/>
      <c r="K74" s="60"/>
      <c r="L74" s="42"/>
      <c r="M74" s="43"/>
      <c r="N74" s="54"/>
      <c r="O74" s="52"/>
      <c r="P74" s="59"/>
      <c r="Q74" s="44"/>
      <c r="R74" s="515"/>
      <c r="S74" s="516"/>
      <c r="T74" s="517"/>
      <c r="U74" s="104">
        <f>IF(OR(P74="",M74=Paramétrage!$C$10,M74=Paramétrage!$C$13,M74=Paramétrage!$C$17,M74=Paramétrage!$C$20,M74=Paramétrage!$C$24,M74=Paramétrage!$C$27,AND(M74&lt;&gt;Paramétrage!$C$9,Q74="Mut+ext")),0,ROUNDUP(O74/P74,0))</f>
        <v>0</v>
      </c>
      <c r="V74" s="106">
        <f>IF(OR(M74="",Q74="Mut+ext"),0,IF(VLOOKUP(M74,Paramétrage!$C$6:$E$29,2,0)=0,0,IF(P74="","saisir capacité",N74*U74*VLOOKUP(M74,Paramétrage!$C$6:$E$29,2,0))))</f>
        <v>0</v>
      </c>
      <c r="W74" s="45"/>
      <c r="X74" s="103">
        <f t="shared" si="12"/>
        <v>0</v>
      </c>
      <c r="Y74" s="105">
        <f>IF(OR(M74="",Q74="Mut+ext"),0,IF(ISERROR(W74+V74*VLOOKUP(M74,Paramétrage!$C$6:$E$29,3,0))=TRUE,X74,W74+V74*VLOOKUP(M74,Paramétrage!$C$6:$E$29,3,0)))</f>
        <v>0</v>
      </c>
      <c r="Z74" s="550"/>
      <c r="AA74" s="516"/>
      <c r="AB74" s="551"/>
      <c r="AC74" s="163"/>
      <c r="AD74" s="46"/>
      <c r="AE74" s="73">
        <f>IF(G74="",0,IF(K74="",0,IF(SUMIF(G64:G75,G74,O64:O75)=0,0,IF(OR(L74="",K74="obligatoire"),AF74/SUMIF(G64:G75,G74,O64:O75),AF74/(SUMIF(G64:G75,G74,O64:O75)/L74)))))</f>
        <v>0</v>
      </c>
      <c r="AF74" s="18">
        <f t="shared" si="13"/>
        <v>0</v>
      </c>
    </row>
    <row r="75" spans="1:32" hidden="1">
      <c r="A75" s="561"/>
      <c r="B75" s="525"/>
      <c r="C75" s="511"/>
      <c r="D75" s="512"/>
      <c r="E75" s="493"/>
      <c r="F75" s="493"/>
      <c r="G75" s="160"/>
      <c r="H75" s="65"/>
      <c r="I75" s="164"/>
      <c r="J75" s="61"/>
      <c r="K75" s="60"/>
      <c r="L75" s="42"/>
      <c r="M75" s="43"/>
      <c r="N75" s="54"/>
      <c r="O75" s="51"/>
      <c r="P75" s="59"/>
      <c r="Q75" s="44"/>
      <c r="R75" s="515"/>
      <c r="S75" s="516"/>
      <c r="T75" s="517"/>
      <c r="U75" s="104">
        <f>IF(OR(P75="",M75=Paramétrage!$C$10,M75=Paramétrage!$C$13,M75=Paramétrage!$C$17,M75=Paramétrage!$C$20,M75=Paramétrage!$C$24,M75=Paramétrage!$C$27,AND(M75&lt;&gt;Paramétrage!$C$9,Q75="Mut+ext")),0,ROUNDUP(O75/P75,0))</f>
        <v>0</v>
      </c>
      <c r="V75" s="106">
        <f>IF(OR(M75="",Q75="Mut+ext"),0,IF(VLOOKUP(M75,Paramétrage!$C$6:$E$29,2,0)=0,0,IF(P75="","saisir capacité",N75*U75*VLOOKUP(M75,Paramétrage!$C$6:$E$29,2,0))))</f>
        <v>0</v>
      </c>
      <c r="W75" s="45"/>
      <c r="X75" s="103">
        <f t="shared" si="12"/>
        <v>0</v>
      </c>
      <c r="Y75" s="105">
        <f>IF(OR(M75="",Q75="Mut+ext"),0,IF(ISERROR(W75+V75*VLOOKUP(M75,Paramétrage!$C$6:$E$29,3,0))=TRUE,X75,W75+V75*VLOOKUP(M75,Paramétrage!$C$6:$E$29,3,0)))</f>
        <v>0</v>
      </c>
      <c r="Z75" s="550"/>
      <c r="AA75" s="516"/>
      <c r="AB75" s="551"/>
      <c r="AC75" s="163"/>
      <c r="AD75" s="46"/>
      <c r="AE75" s="73">
        <f>IF(G75="",0,IF(K75="",0,IF(SUMIF(G64:G75,G75,O64:O75)=0,0,IF(OR(L75="",K75="obligatoire"),AF75/SUMIF(G64:G75,G75,O64:O75),AF75/(SUMIF(G64:G75,G75,O64:O75)/L75)))))</f>
        <v>0</v>
      </c>
      <c r="AF75" s="18">
        <f t="shared" si="13"/>
        <v>0</v>
      </c>
    </row>
    <row r="76" spans="1:32" hidden="1">
      <c r="A76" s="561"/>
      <c r="B76" s="525"/>
      <c r="C76" s="171"/>
      <c r="D76" s="172"/>
      <c r="E76" s="75"/>
      <c r="F76" s="75"/>
      <c r="G76" s="75"/>
      <c r="H76" s="167"/>
      <c r="I76" s="165"/>
      <c r="J76" s="126"/>
      <c r="K76" s="76"/>
      <c r="L76" s="77"/>
      <c r="M76" s="84"/>
      <c r="N76" s="78">
        <f>AE76</f>
        <v>0</v>
      </c>
      <c r="O76" s="79"/>
      <c r="P76" s="79"/>
      <c r="Q76" s="82"/>
      <c r="R76" s="80"/>
      <c r="S76" s="80"/>
      <c r="T76" s="81"/>
      <c r="U76" s="127"/>
      <c r="V76" s="83">
        <f>SUM(V64:V75)</f>
        <v>0</v>
      </c>
      <c r="W76" s="84">
        <f>SUM(W64:W75)</f>
        <v>0</v>
      </c>
      <c r="X76" s="85">
        <f>SUM(X64:X75)</f>
        <v>0</v>
      </c>
      <c r="Y76" s="86">
        <f>SUM(Y64:Y75)</f>
        <v>0</v>
      </c>
      <c r="Z76" s="128"/>
      <c r="AA76" s="129"/>
      <c r="AB76" s="130"/>
      <c r="AC76" s="131"/>
      <c r="AD76" s="132"/>
      <c r="AE76" s="133">
        <f>SUM(AE64:AE75)</f>
        <v>0</v>
      </c>
      <c r="AF76" s="134">
        <f>SUM(AF64:AF75)</f>
        <v>0</v>
      </c>
    </row>
    <row r="77" spans="1:32" hidden="1">
      <c r="A77" s="561"/>
      <c r="B77" s="525" t="s">
        <v>107</v>
      </c>
      <c r="C77" s="507" t="s">
        <v>108</v>
      </c>
      <c r="D77" s="508"/>
      <c r="E77" s="492"/>
      <c r="F77" s="492" t="s">
        <v>64</v>
      </c>
      <c r="G77" s="160" t="s">
        <v>109</v>
      </c>
      <c r="H77" s="49"/>
      <c r="I77" s="66"/>
      <c r="J77" s="61"/>
      <c r="K77" s="71"/>
      <c r="L77" s="42"/>
      <c r="M77" s="43"/>
      <c r="N77" s="55"/>
      <c r="O77" s="52"/>
      <c r="P77" s="59"/>
      <c r="Q77" s="48"/>
      <c r="R77" s="515"/>
      <c r="S77" s="516"/>
      <c r="T77" s="517"/>
      <c r="U77" s="104">
        <f>IF(OR(P77="",M77=Paramétrage!$C$10,M77=Paramétrage!$C$13,M77=Paramétrage!$C$17,M77=Paramétrage!$C$20,M77=Paramétrage!$C$24,M77=Paramétrage!$C$27,AND(M77&lt;&gt;Paramétrage!$C$9,Q77="Mut+ext")),0,ROUNDUP(O77/P77,0))</f>
        <v>0</v>
      </c>
      <c r="V77" s="106">
        <f>IF(OR(M77="",Q77="Mut+ext"),0,IF(VLOOKUP(M77,Paramétrage!$C$6:$E$29,2,0)=0,0,IF(P77="","saisir capacité",N77*U77*VLOOKUP(M77,Paramétrage!$C$6:$E$29,2,0))))</f>
        <v>0</v>
      </c>
      <c r="W77" s="45"/>
      <c r="X77" s="103">
        <f t="shared" ref="X77:X88" si="14">IF(OR(M77="",Q77="Mut+ext"),0,IF(ISERROR(V77+W77)=TRUE,V77,V77+W77))</f>
        <v>0</v>
      </c>
      <c r="Y77" s="105">
        <f>IF(OR(M77="",Q77="Mut+ext"),0,IF(ISERROR(W77+V77*VLOOKUP(M77,Paramétrage!$C$6:$E$29,3,0))=TRUE,X77,W77+V77*VLOOKUP(M77,Paramétrage!$C$6:$E$29,3,0)))</f>
        <v>0</v>
      </c>
      <c r="Z77" s="550"/>
      <c r="AA77" s="516"/>
      <c r="AB77" s="551"/>
      <c r="AC77" s="72"/>
      <c r="AD77" s="46"/>
      <c r="AE77" s="73">
        <f>IF(G77="",0,IF(K77="",0,IF(SUMIF(G77:G88,G77,O77:O88)=0,0,IF(OR(L77="",K77="obligatoire"),AF77/SUMIF(G77:G88,G77,O77:O88),AF77/(SUMIF(G77:G88,G77,O77:O88)/L77)))))</f>
        <v>0</v>
      </c>
      <c r="AF77" s="17">
        <f t="shared" ref="AF77:AF88" si="15">N77*O77</f>
        <v>0</v>
      </c>
    </row>
    <row r="78" spans="1:32" hidden="1">
      <c r="A78" s="561"/>
      <c r="B78" s="525"/>
      <c r="C78" s="509"/>
      <c r="D78" s="510"/>
      <c r="E78" s="492"/>
      <c r="F78" s="492"/>
      <c r="G78" s="160"/>
      <c r="H78" s="41"/>
      <c r="I78" s="66"/>
      <c r="J78" s="61"/>
      <c r="K78" s="60"/>
      <c r="L78" s="42"/>
      <c r="M78" s="43"/>
      <c r="N78" s="54"/>
      <c r="O78" s="51"/>
      <c r="P78" s="59"/>
      <c r="Q78" s="44"/>
      <c r="R78" s="515"/>
      <c r="S78" s="516"/>
      <c r="T78" s="517"/>
      <c r="U78" s="104">
        <f>IF(OR(P78="",M78=Paramétrage!$C$10,M78=Paramétrage!$C$13,M78=Paramétrage!$C$17,M78=Paramétrage!$C$20,M78=Paramétrage!$C$24,M78=Paramétrage!$C$27,AND(M78&lt;&gt;Paramétrage!$C$9,Q78="Mut+ext")),0,ROUNDUP(O78/P78,0))</f>
        <v>0</v>
      </c>
      <c r="V78" s="106">
        <f>IF(OR(M78="",Q78="Mut+ext"),0,IF(VLOOKUP(M78,Paramétrage!$C$6:$E$29,2,0)=0,0,IF(P78="","saisir capacité",N78*U78*VLOOKUP(M78,Paramétrage!$C$6:$E$29,2,0))))</f>
        <v>0</v>
      </c>
      <c r="W78" s="45"/>
      <c r="X78" s="103">
        <f t="shared" si="14"/>
        <v>0</v>
      </c>
      <c r="Y78" s="105">
        <f>IF(OR(M78="",Q78="Mut+ext"),0,IF(ISERROR(W78+V78*VLOOKUP(M78,Paramétrage!$C$6:$E$29,3,0))=TRUE,X78,W78+V78*VLOOKUP(M78,Paramétrage!$C$6:$E$29,3,0)))</f>
        <v>0</v>
      </c>
      <c r="Z78" s="550"/>
      <c r="AA78" s="516"/>
      <c r="AB78" s="551"/>
      <c r="AC78" s="163"/>
      <c r="AD78" s="46"/>
      <c r="AE78" s="73">
        <f>IF(G78="",0,IF(K78="",0,IF(SUMIF(G77:G88,G78,O77:O88)=0,0,IF(OR(L78="",K78="obligatoire"),AF78/SUMIF(G77:G88,G78,O77:O88),AF78/(SUMIF(G77:G88,G78,O77:O88)/L78)))))</f>
        <v>0</v>
      </c>
      <c r="AF78" s="18">
        <f t="shared" si="15"/>
        <v>0</v>
      </c>
    </row>
    <row r="79" spans="1:32" hidden="1">
      <c r="A79" s="561"/>
      <c r="B79" s="525"/>
      <c r="C79" s="509"/>
      <c r="D79" s="510"/>
      <c r="E79" s="492"/>
      <c r="F79" s="492"/>
      <c r="G79" s="160"/>
      <c r="H79" s="41"/>
      <c r="I79" s="164"/>
      <c r="J79" s="61"/>
      <c r="K79" s="60"/>
      <c r="L79" s="42"/>
      <c r="M79" s="43"/>
      <c r="N79" s="54"/>
      <c r="O79" s="52"/>
      <c r="P79" s="59"/>
      <c r="Q79" s="44"/>
      <c r="R79" s="515"/>
      <c r="S79" s="516"/>
      <c r="T79" s="517"/>
      <c r="U79" s="104">
        <f>IF(OR(P79="",M79=Paramétrage!$C$10,M79=Paramétrage!$C$13,M79=Paramétrage!$C$17,M79=Paramétrage!$C$20,M79=Paramétrage!$C$24,M79=Paramétrage!$C$27,AND(M79&lt;&gt;Paramétrage!$C$9,Q79="Mut+ext")),0,ROUNDUP(O79/P79,0))</f>
        <v>0</v>
      </c>
      <c r="V79" s="106">
        <f>IF(OR(M79="",Q79="Mut+ext"),0,IF(VLOOKUP(M79,Paramétrage!$C$6:$E$29,2,0)=0,0,IF(P79="","saisir capacité",N79*U79*VLOOKUP(M79,Paramétrage!$C$6:$E$29,2,0))))</f>
        <v>0</v>
      </c>
      <c r="W79" s="45"/>
      <c r="X79" s="103">
        <f t="shared" si="14"/>
        <v>0</v>
      </c>
      <c r="Y79" s="105">
        <f>IF(OR(M79="",Q79="Mut+ext"),0,IF(ISERROR(W79+V79*VLOOKUP(M79,Paramétrage!$C$6:$E$29,3,0))=TRUE,X79,W79+V79*VLOOKUP(M79,Paramétrage!$C$6:$E$29,3,0)))</f>
        <v>0</v>
      </c>
      <c r="Z79" s="550"/>
      <c r="AA79" s="516"/>
      <c r="AB79" s="551"/>
      <c r="AC79" s="163"/>
      <c r="AD79" s="46"/>
      <c r="AE79" s="73">
        <f>IF(G79="",0,IF(K79="",0,IF(SUMIF(G77:G88,G79,O77:O88)=0,0,IF(OR(L79="",K79="obligatoire"),AF79/SUMIF(G77:G88,G79,O77:O88),AF79/(SUMIF(G77:G88,G79,O77:O88)/L79)))))</f>
        <v>0</v>
      </c>
      <c r="AF79" s="18">
        <f t="shared" si="15"/>
        <v>0</v>
      </c>
    </row>
    <row r="80" spans="1:32" hidden="1">
      <c r="A80" s="561"/>
      <c r="B80" s="525"/>
      <c r="C80" s="509"/>
      <c r="D80" s="510"/>
      <c r="E80" s="492"/>
      <c r="F80" s="492"/>
      <c r="G80" s="162"/>
      <c r="H80" s="41"/>
      <c r="I80" s="164"/>
      <c r="J80" s="61"/>
      <c r="K80" s="60"/>
      <c r="L80" s="42"/>
      <c r="M80" s="43"/>
      <c r="N80" s="54"/>
      <c r="O80" s="53"/>
      <c r="P80" s="59"/>
      <c r="Q80" s="44"/>
      <c r="R80" s="515"/>
      <c r="S80" s="516"/>
      <c r="T80" s="517"/>
      <c r="U80" s="104">
        <f>IF(OR(P80="",M80=Paramétrage!$C$10,M80=Paramétrage!$C$13,M80=Paramétrage!$C$17,M80=Paramétrage!$C$20,M80=Paramétrage!$C$24,M80=Paramétrage!$C$27,AND(M80&lt;&gt;Paramétrage!$C$9,Q80="Mut+ext")),0,ROUNDUP(O80/P80,0))</f>
        <v>0</v>
      </c>
      <c r="V80" s="106">
        <f>IF(OR(M80="",Q80="Mut+ext"),0,IF(VLOOKUP(M80,Paramétrage!$C$6:$E$29,2,0)=0,0,IF(P80="","saisir capacité",N80*U80*VLOOKUP(M80,Paramétrage!$C$6:$E$29,2,0))))</f>
        <v>0</v>
      </c>
      <c r="W80" s="45"/>
      <c r="X80" s="103">
        <f t="shared" si="14"/>
        <v>0</v>
      </c>
      <c r="Y80" s="105">
        <f>IF(OR(M80="",Q80="Mut+ext"),0,IF(ISERROR(W80+V80*VLOOKUP(M80,Paramétrage!$C$6:$E$29,3,0))=TRUE,X80,W80+V80*VLOOKUP(M80,Paramétrage!$C$6:$E$29,3,0)))</f>
        <v>0</v>
      </c>
      <c r="Z80" s="550"/>
      <c r="AA80" s="516"/>
      <c r="AB80" s="551"/>
      <c r="AC80" s="62"/>
      <c r="AD80" s="46"/>
      <c r="AE80" s="73">
        <f>IF(G80="",0,IF(K80="",0,IF(SUMIF(G73:G84,G80,O73:O84)=0,0,IF(OR(L80="",K80="obligatoire"),AF80/SUMIF(G73:G84,G80,O73:O84),AF80/(SUMIF(G73:G84,G80,O73:O84)/L80)))))</f>
        <v>0</v>
      </c>
      <c r="AF80" s="18">
        <f t="shared" si="15"/>
        <v>0</v>
      </c>
    </row>
    <row r="81" spans="1:32" hidden="1">
      <c r="A81" s="561"/>
      <c r="B81" s="525"/>
      <c r="C81" s="509"/>
      <c r="D81" s="510"/>
      <c r="E81" s="492"/>
      <c r="F81" s="492"/>
      <c r="G81" s="160"/>
      <c r="H81" s="41"/>
      <c r="I81" s="164"/>
      <c r="J81" s="61"/>
      <c r="K81" s="60"/>
      <c r="L81" s="42"/>
      <c r="M81" s="43"/>
      <c r="N81" s="54"/>
      <c r="O81" s="52"/>
      <c r="P81" s="59"/>
      <c r="Q81" s="44"/>
      <c r="R81" s="515"/>
      <c r="S81" s="516"/>
      <c r="T81" s="517"/>
      <c r="U81" s="104">
        <f>IF(OR(P81="",M81=Paramétrage!$C$10,M81=Paramétrage!$C$13,M81=Paramétrage!$C$17,M81=Paramétrage!$C$20,M81=Paramétrage!$C$24,M81=Paramétrage!$C$27,AND(M81&lt;&gt;Paramétrage!$C$9,Q81="Mut+ext")),0,ROUNDUP(O81/P81,0))</f>
        <v>0</v>
      </c>
      <c r="V81" s="106">
        <f>IF(OR(M81="",Q81="Mut+ext"),0,IF(VLOOKUP(M81,Paramétrage!$C$6:$E$29,2,0)=0,0,IF(P81="","saisir capacité",N81*U81*VLOOKUP(M81,Paramétrage!$C$6:$E$29,2,0))))</f>
        <v>0</v>
      </c>
      <c r="W81" s="45"/>
      <c r="X81" s="103">
        <f t="shared" si="14"/>
        <v>0</v>
      </c>
      <c r="Y81" s="105">
        <f>IF(OR(M81="",Q81="Mut+ext"),0,IF(ISERROR(W81+V81*VLOOKUP(M81,Paramétrage!$C$6:$E$29,3,0))=TRUE,X81,W81+V81*VLOOKUP(M81,Paramétrage!$C$6:$E$29,3,0)))</f>
        <v>0</v>
      </c>
      <c r="Z81" s="550"/>
      <c r="AA81" s="516"/>
      <c r="AB81" s="551"/>
      <c r="AC81" s="163"/>
      <c r="AD81" s="46"/>
      <c r="AE81" s="73">
        <f>IF(G81="",0,IF(K81="",0,IF(SUMIF(G73:G84,G81,O73:O84)=0,0,IF(OR(L81="",K81="obligatoire"),AF81/SUMIF(G73:G84,G81,O73:O84),AF81/(SUMIF(G73:G84,G81,O73:O84)/L81)))))</f>
        <v>0</v>
      </c>
      <c r="AF81" s="18">
        <f t="shared" si="15"/>
        <v>0</v>
      </c>
    </row>
    <row r="82" spans="1:32" hidden="1">
      <c r="A82" s="561"/>
      <c r="B82" s="525"/>
      <c r="C82" s="509"/>
      <c r="D82" s="510"/>
      <c r="E82" s="492"/>
      <c r="F82" s="492"/>
      <c r="G82" s="160"/>
      <c r="H82" s="41"/>
      <c r="I82" s="164"/>
      <c r="J82" s="61"/>
      <c r="K82" s="60"/>
      <c r="L82" s="42"/>
      <c r="M82" s="43"/>
      <c r="N82" s="54"/>
      <c r="O82" s="53"/>
      <c r="P82" s="59"/>
      <c r="Q82" s="44"/>
      <c r="R82" s="515"/>
      <c r="S82" s="516"/>
      <c r="T82" s="517"/>
      <c r="U82" s="104">
        <f>IF(OR(P82="",M82=Paramétrage!$C$10,M82=Paramétrage!$C$13,M82=Paramétrage!$C$17,M82=Paramétrage!$C$20,M82=Paramétrage!$C$24,M82=Paramétrage!$C$27,AND(M82&lt;&gt;Paramétrage!$C$9,Q82="Mut+ext")),0,ROUNDUP(O82/P82,0))</f>
        <v>0</v>
      </c>
      <c r="V82" s="106">
        <f>IF(OR(M82="",Q82="Mut+ext"),0,IF(VLOOKUP(M82,Paramétrage!$C$6:$E$29,2,0)=0,0,IF(P82="","saisir capacité",N82*U82*VLOOKUP(M82,Paramétrage!$C$6:$E$29,2,0))))</f>
        <v>0</v>
      </c>
      <c r="W82" s="45"/>
      <c r="X82" s="103">
        <f t="shared" si="14"/>
        <v>0</v>
      </c>
      <c r="Y82" s="105">
        <f>IF(OR(M82="",Q82="Mut+ext"),0,IF(ISERROR(W82+V82*VLOOKUP(M82,Paramétrage!$C$6:$E$29,3,0))=TRUE,X82,W82+V82*VLOOKUP(M82,Paramétrage!$C$6:$E$29,3,0)))</f>
        <v>0</v>
      </c>
      <c r="Z82" s="550"/>
      <c r="AA82" s="516"/>
      <c r="AB82" s="551"/>
      <c r="AC82" s="163"/>
      <c r="AD82" s="46"/>
      <c r="AE82" s="73">
        <f>IF(G82="",0,IF(K82="",0,IF(SUMIF(G73:G84,G82,O73:O84)=0,0,IF(OR(L82="",K82="obligatoire"),AF82/SUMIF(G73:G84,G82,O73:O84),AF82/(SUMIF(G73:G84,G82,O73:O84)/L82)))))</f>
        <v>0</v>
      </c>
      <c r="AF82" s="18">
        <f t="shared" si="15"/>
        <v>0</v>
      </c>
    </row>
    <row r="83" spans="1:32" hidden="1">
      <c r="A83" s="561"/>
      <c r="B83" s="525"/>
      <c r="C83" s="509"/>
      <c r="D83" s="510"/>
      <c r="E83" s="492"/>
      <c r="F83" s="492"/>
      <c r="G83" s="160"/>
      <c r="H83" s="41"/>
      <c r="I83" s="164"/>
      <c r="J83" s="61"/>
      <c r="K83" s="60"/>
      <c r="L83" s="42"/>
      <c r="M83" s="43"/>
      <c r="N83" s="54"/>
      <c r="O83" s="52"/>
      <c r="P83" s="59"/>
      <c r="Q83" s="44"/>
      <c r="R83" s="515"/>
      <c r="S83" s="516"/>
      <c r="T83" s="517"/>
      <c r="U83" s="104">
        <f>IF(OR(P83="",M83=Paramétrage!$C$10,M83=Paramétrage!$C$13,M83=Paramétrage!$C$17,M83=Paramétrage!$C$20,M83=Paramétrage!$C$24,M83=Paramétrage!$C$27,AND(M83&lt;&gt;Paramétrage!$C$9,Q83="Mut+ext")),0,ROUNDUP(O83/P83,0))</f>
        <v>0</v>
      </c>
      <c r="V83" s="106">
        <f>IF(OR(M83="",Q83="Mut+ext"),0,IF(VLOOKUP(M83,Paramétrage!$C$6:$E$29,2,0)=0,0,IF(P83="","saisir capacité",N83*U83*VLOOKUP(M83,Paramétrage!$C$6:$E$29,2,0))))</f>
        <v>0</v>
      </c>
      <c r="W83" s="45"/>
      <c r="X83" s="103">
        <f t="shared" si="14"/>
        <v>0</v>
      </c>
      <c r="Y83" s="105">
        <f>IF(OR(M83="",Q83="Mut+ext"),0,IF(ISERROR(W83+V83*VLOOKUP(M83,Paramétrage!$C$6:$E$29,3,0))=TRUE,X83,W83+V83*VLOOKUP(M83,Paramétrage!$C$6:$E$29,3,0)))</f>
        <v>0</v>
      </c>
      <c r="Z83" s="550"/>
      <c r="AA83" s="516"/>
      <c r="AB83" s="551"/>
      <c r="AC83" s="163"/>
      <c r="AD83" s="46"/>
      <c r="AE83" s="73">
        <f>IF(G83="",0,IF(K83="",0,IF(SUMIF(G73:G84,G83,O73:O84)=0,0,IF(OR(L83="",K83="obligatoire"),AF83/SUMIF(G73:G84,G83,O73:O84),AF83/(SUMIF(G73:G84,G83,O73:O84)/L83)))))</f>
        <v>0</v>
      </c>
      <c r="AF83" s="18">
        <f t="shared" si="15"/>
        <v>0</v>
      </c>
    </row>
    <row r="84" spans="1:32" hidden="1">
      <c r="A84" s="561"/>
      <c r="B84" s="525"/>
      <c r="C84" s="509"/>
      <c r="D84" s="510"/>
      <c r="E84" s="492"/>
      <c r="F84" s="492"/>
      <c r="G84" s="162"/>
      <c r="H84" s="41"/>
      <c r="I84" s="164"/>
      <c r="J84" s="61"/>
      <c r="K84" s="60"/>
      <c r="L84" s="42"/>
      <c r="M84" s="43"/>
      <c r="N84" s="54"/>
      <c r="O84" s="53"/>
      <c r="P84" s="59"/>
      <c r="Q84" s="44"/>
      <c r="R84" s="515"/>
      <c r="S84" s="516"/>
      <c r="T84" s="517"/>
      <c r="U84" s="104">
        <f>IF(OR(P84="",M84=Paramétrage!$C$10,M84=Paramétrage!$C$13,M84=Paramétrage!$C$17,M84=Paramétrage!$C$20,M84=Paramétrage!$C$24,M84=Paramétrage!$C$27,AND(M84&lt;&gt;Paramétrage!$C$9,Q84="Mut+ext")),0,ROUNDUP(O84/P84,0))</f>
        <v>0</v>
      </c>
      <c r="V84" s="106">
        <f>IF(OR(M84="",Q84="Mut+ext"),0,IF(VLOOKUP(M84,Paramétrage!$C$6:$E$29,2,0)=0,0,IF(P84="","saisir capacité",N84*U84*VLOOKUP(M84,Paramétrage!$C$6:$E$29,2,0))))</f>
        <v>0</v>
      </c>
      <c r="W84" s="45"/>
      <c r="X84" s="103">
        <f t="shared" si="14"/>
        <v>0</v>
      </c>
      <c r="Y84" s="105">
        <f>IF(OR(M84="",Q84="Mut+ext"),0,IF(ISERROR(W84+V84*VLOOKUP(M84,Paramétrage!$C$6:$E$29,3,0))=TRUE,X84,W84+V84*VLOOKUP(M84,Paramétrage!$C$6:$E$29,3,0)))</f>
        <v>0</v>
      </c>
      <c r="Z84" s="550"/>
      <c r="AA84" s="516"/>
      <c r="AB84" s="551"/>
      <c r="AC84" s="62"/>
      <c r="AD84" s="46"/>
      <c r="AE84" s="73">
        <f>IF(G84="",0,IF(K84="",0,IF(SUMIF(G77:G88,G84,O77:O88)=0,0,IF(OR(L84="",K84="obligatoire"),AF84/SUMIF(G77:G88,G84,O77:O88),AF84/(SUMIF(G77:G88,G84,O77:O88)/L84)))))</f>
        <v>0</v>
      </c>
      <c r="AF84" s="18">
        <f t="shared" si="15"/>
        <v>0</v>
      </c>
    </row>
    <row r="85" spans="1:32" hidden="1">
      <c r="A85" s="561"/>
      <c r="B85" s="525"/>
      <c r="C85" s="509"/>
      <c r="D85" s="510"/>
      <c r="E85" s="492"/>
      <c r="F85" s="492"/>
      <c r="G85" s="160"/>
      <c r="H85" s="41"/>
      <c r="I85" s="164"/>
      <c r="J85" s="61"/>
      <c r="K85" s="60"/>
      <c r="L85" s="42"/>
      <c r="M85" s="43"/>
      <c r="N85" s="54"/>
      <c r="O85" s="52"/>
      <c r="P85" s="59"/>
      <c r="Q85" s="44"/>
      <c r="R85" s="515"/>
      <c r="S85" s="516"/>
      <c r="T85" s="517"/>
      <c r="U85" s="104">
        <f>IF(OR(P85="",M85=Paramétrage!$C$10,M85=Paramétrage!$C$13,M85=Paramétrage!$C$17,M85=Paramétrage!$C$20,M85=Paramétrage!$C$24,M85=Paramétrage!$C$27,AND(M85&lt;&gt;Paramétrage!$C$9,Q85="Mut+ext")),0,ROUNDUP(O85/P85,0))</f>
        <v>0</v>
      </c>
      <c r="V85" s="106">
        <f>IF(OR(M85="",Q85="Mut+ext"),0,IF(VLOOKUP(M85,Paramétrage!$C$6:$E$29,2,0)=0,0,IF(P85="","saisir capacité",N85*U85*VLOOKUP(M85,Paramétrage!$C$6:$E$29,2,0))))</f>
        <v>0</v>
      </c>
      <c r="W85" s="45"/>
      <c r="X85" s="103">
        <f t="shared" si="14"/>
        <v>0</v>
      </c>
      <c r="Y85" s="105">
        <f>IF(OR(M85="",Q85="Mut+ext"),0,IF(ISERROR(W85+V85*VLOOKUP(M85,Paramétrage!$C$6:$E$29,3,0))=TRUE,X85,W85+V85*VLOOKUP(M85,Paramétrage!$C$6:$E$29,3,0)))</f>
        <v>0</v>
      </c>
      <c r="Z85" s="550"/>
      <c r="AA85" s="516"/>
      <c r="AB85" s="551"/>
      <c r="AC85" s="163"/>
      <c r="AD85" s="46"/>
      <c r="AE85" s="73">
        <f>IF(G85="",0,IF(K85="",0,IF(SUMIF(G77:G88,G85,O77:O88)=0,0,IF(OR(L85="",K85="obligatoire"),AF85/SUMIF(G77:G88,G85,O77:O88),AF85/(SUMIF(G77:G88,G85,O77:O88)/L85)))))</f>
        <v>0</v>
      </c>
      <c r="AF85" s="18">
        <f t="shared" si="15"/>
        <v>0</v>
      </c>
    </row>
    <row r="86" spans="1:32" hidden="1">
      <c r="A86" s="561"/>
      <c r="B86" s="525"/>
      <c r="C86" s="509"/>
      <c r="D86" s="510"/>
      <c r="E86" s="492"/>
      <c r="F86" s="492"/>
      <c r="G86" s="160"/>
      <c r="H86" s="65"/>
      <c r="I86" s="164"/>
      <c r="J86" s="61"/>
      <c r="K86" s="60"/>
      <c r="L86" s="42"/>
      <c r="M86" s="43"/>
      <c r="N86" s="54"/>
      <c r="O86" s="53"/>
      <c r="P86" s="59"/>
      <c r="Q86" s="44"/>
      <c r="R86" s="515"/>
      <c r="S86" s="516"/>
      <c r="T86" s="517"/>
      <c r="U86" s="104">
        <f>IF(OR(P86="",M86=Paramétrage!$C$10,M86=Paramétrage!$C$13,M86=Paramétrage!$C$17,M86=Paramétrage!$C$20,M86=Paramétrage!$C$24,M86=Paramétrage!$C$27,AND(M86&lt;&gt;Paramétrage!$C$9,Q86="Mut+ext")),0,ROUNDUP(O86/P86,0))</f>
        <v>0</v>
      </c>
      <c r="V86" s="106">
        <f>IF(OR(M86="",Q86="Mut+ext"),0,IF(VLOOKUP(M86,Paramétrage!$C$6:$E$29,2,0)=0,0,IF(P86="","saisir capacité",N86*U86*VLOOKUP(M86,Paramétrage!$C$6:$E$29,2,0))))</f>
        <v>0</v>
      </c>
      <c r="W86" s="45"/>
      <c r="X86" s="103">
        <f t="shared" si="14"/>
        <v>0</v>
      </c>
      <c r="Y86" s="105">
        <f>IF(OR(M86="",Q86="Mut+ext"),0,IF(ISERROR(W86+V86*VLOOKUP(M86,Paramétrage!$C$6:$E$29,3,0))=TRUE,X86,W86+V86*VLOOKUP(M86,Paramétrage!$C$6:$E$29,3,0)))</f>
        <v>0</v>
      </c>
      <c r="Z86" s="550"/>
      <c r="AA86" s="516"/>
      <c r="AB86" s="551"/>
      <c r="AC86" s="163"/>
      <c r="AD86" s="46"/>
      <c r="AE86" s="73">
        <f>IF(G86="",0,IF(K86="",0,IF(SUMIF(G77:G88,G86,O77:O88)=0,0,IF(OR(L86="",K86="obligatoire"),AF86/SUMIF(G77:G88,G86,O77:O88),AF86/(SUMIF(G77:G88,G86,O77:O88)/L86)))))</f>
        <v>0</v>
      </c>
      <c r="AF86" s="18">
        <f t="shared" si="15"/>
        <v>0</v>
      </c>
    </row>
    <row r="87" spans="1:32" hidden="1">
      <c r="A87" s="561"/>
      <c r="B87" s="525"/>
      <c r="C87" s="509"/>
      <c r="D87" s="510"/>
      <c r="E87" s="492"/>
      <c r="F87" s="492"/>
      <c r="G87" s="160"/>
      <c r="H87" s="65"/>
      <c r="I87" s="164"/>
      <c r="J87" s="61"/>
      <c r="K87" s="60"/>
      <c r="L87" s="42"/>
      <c r="M87" s="43"/>
      <c r="N87" s="54"/>
      <c r="O87" s="52"/>
      <c r="P87" s="59"/>
      <c r="Q87" s="44"/>
      <c r="R87" s="515"/>
      <c r="S87" s="516"/>
      <c r="T87" s="517"/>
      <c r="U87" s="104">
        <f>IF(OR(P87="",M87=Paramétrage!$C$10,M87=Paramétrage!$C$13,M87=Paramétrage!$C$17,M87=Paramétrage!$C$20,M87=Paramétrage!$C$24,M87=Paramétrage!$C$27,AND(M87&lt;&gt;Paramétrage!$C$9,Q87="Mut+ext")),0,ROUNDUP(O87/P87,0))</f>
        <v>0</v>
      </c>
      <c r="V87" s="106">
        <f>IF(OR(M87="",Q87="Mut+ext"),0,IF(VLOOKUP(M87,Paramétrage!$C$6:$E$29,2,0)=0,0,IF(P87="","saisir capacité",N87*U87*VLOOKUP(M87,Paramétrage!$C$6:$E$29,2,0))))</f>
        <v>0</v>
      </c>
      <c r="W87" s="45"/>
      <c r="X87" s="103">
        <f t="shared" si="14"/>
        <v>0</v>
      </c>
      <c r="Y87" s="105">
        <f>IF(OR(M87="",Q87="Mut+ext"),0,IF(ISERROR(W87+V87*VLOOKUP(M87,Paramétrage!$C$6:$E$29,3,0))=TRUE,X87,W87+V87*VLOOKUP(M87,Paramétrage!$C$6:$E$29,3,0)))</f>
        <v>0</v>
      </c>
      <c r="Z87" s="550"/>
      <c r="AA87" s="516"/>
      <c r="AB87" s="551"/>
      <c r="AC87" s="163"/>
      <c r="AD87" s="46"/>
      <c r="AE87" s="73">
        <f>IF(G87="",0,IF(K87="",0,IF(SUMIF(G77:G88,G87,O77:O88)=0,0,IF(OR(L87="",K87="obligatoire"),AF87/SUMIF(G77:G88,G87,O77:O88),AF87/(SUMIF(G77:G88,G87,O77:O88)/L87)))))</f>
        <v>0</v>
      </c>
      <c r="AF87" s="18">
        <f t="shared" si="15"/>
        <v>0</v>
      </c>
    </row>
    <row r="88" spans="1:32" hidden="1">
      <c r="A88" s="561"/>
      <c r="B88" s="525"/>
      <c r="C88" s="511"/>
      <c r="D88" s="512"/>
      <c r="E88" s="493"/>
      <c r="F88" s="493"/>
      <c r="G88" s="160"/>
      <c r="H88" s="65"/>
      <c r="I88" s="164"/>
      <c r="J88" s="61"/>
      <c r="K88" s="60"/>
      <c r="L88" s="42"/>
      <c r="M88" s="43"/>
      <c r="N88" s="54"/>
      <c r="O88" s="51"/>
      <c r="P88" s="59"/>
      <c r="Q88" s="44"/>
      <c r="R88" s="515"/>
      <c r="S88" s="516"/>
      <c r="T88" s="517"/>
      <c r="U88" s="104">
        <f>IF(OR(P88="",M88=Paramétrage!$C$10,M88=Paramétrage!$C$13,M88=Paramétrage!$C$17,M88=Paramétrage!$C$20,M88=Paramétrage!$C$24,M88=Paramétrage!$C$27,AND(M88&lt;&gt;Paramétrage!$C$9,Q88="Mut+ext")),0,ROUNDUP(O88/P88,0))</f>
        <v>0</v>
      </c>
      <c r="V88" s="106">
        <f>IF(OR(M88="",Q88="Mut+ext"),0,IF(VLOOKUP(M88,Paramétrage!$C$6:$E$29,2,0)=0,0,IF(P88="","saisir capacité",N88*U88*VLOOKUP(M88,Paramétrage!$C$6:$E$29,2,0))))</f>
        <v>0</v>
      </c>
      <c r="W88" s="45"/>
      <c r="X88" s="103">
        <f t="shared" si="14"/>
        <v>0</v>
      </c>
      <c r="Y88" s="105">
        <f>IF(OR(M88="",Q88="Mut+ext"),0,IF(ISERROR(W88+V88*VLOOKUP(M88,Paramétrage!$C$6:$E$29,3,0))=TRUE,X88,W88+V88*VLOOKUP(M88,Paramétrage!$C$6:$E$29,3,0)))</f>
        <v>0</v>
      </c>
      <c r="Z88" s="550"/>
      <c r="AA88" s="516"/>
      <c r="AB88" s="551"/>
      <c r="AC88" s="163"/>
      <c r="AD88" s="46"/>
      <c r="AE88" s="73">
        <f>IF(G88="",0,IF(K88="",0,IF(SUMIF(G77:G88,G88,O77:O88)=0,0,IF(OR(L88="",K88="obligatoire"),AF88/SUMIF(G77:G88,G88,O77:O88),AF88/(SUMIF(G77:G88,G88,O77:O88)/L88)))))</f>
        <v>0</v>
      </c>
      <c r="AF88" s="18">
        <f t="shared" si="15"/>
        <v>0</v>
      </c>
    </row>
    <row r="89" spans="1:32" hidden="1">
      <c r="A89" s="561"/>
      <c r="B89" s="525"/>
      <c r="C89" s="171"/>
      <c r="D89" s="172"/>
      <c r="E89" s="75"/>
      <c r="F89" s="75"/>
      <c r="G89" s="75"/>
      <c r="H89" s="167"/>
      <c r="I89" s="165"/>
      <c r="J89" s="126"/>
      <c r="K89" s="76"/>
      <c r="L89" s="77"/>
      <c r="M89" s="84"/>
      <c r="N89" s="78">
        <f>AE89</f>
        <v>0</v>
      </c>
      <c r="O89" s="79"/>
      <c r="P89" s="79"/>
      <c r="Q89" s="82"/>
      <c r="R89" s="80"/>
      <c r="S89" s="80"/>
      <c r="T89" s="81"/>
      <c r="U89" s="127"/>
      <c r="V89" s="83">
        <f>SUM(V77:V88)</f>
        <v>0</v>
      </c>
      <c r="W89" s="84">
        <f>SUM(W77:W88)</f>
        <v>0</v>
      </c>
      <c r="X89" s="85">
        <f>SUM(X77:X88)</f>
        <v>0</v>
      </c>
      <c r="Y89" s="86">
        <f>SUM(Y77:Y88)</f>
        <v>0</v>
      </c>
      <c r="Z89" s="128"/>
      <c r="AA89" s="129"/>
      <c r="AB89" s="130"/>
      <c r="AC89" s="131"/>
      <c r="AD89" s="132"/>
      <c r="AE89" s="133">
        <f>SUM(AE77:AE88)</f>
        <v>0</v>
      </c>
      <c r="AF89" s="134">
        <f>SUM(AF77:AF88)</f>
        <v>0</v>
      </c>
    </row>
    <row r="90" spans="1:32" hidden="1">
      <c r="A90" s="561"/>
      <c r="B90" s="525" t="s">
        <v>110</v>
      </c>
      <c r="C90" s="507" t="s">
        <v>111</v>
      </c>
      <c r="D90" s="508"/>
      <c r="E90" s="492"/>
      <c r="F90" s="492" t="s">
        <v>64</v>
      </c>
      <c r="G90" s="160" t="s">
        <v>112</v>
      </c>
      <c r="H90" s="49"/>
      <c r="I90" s="66"/>
      <c r="J90" s="61"/>
      <c r="K90" s="71"/>
      <c r="L90" s="42"/>
      <c r="M90" s="43"/>
      <c r="N90" s="55"/>
      <c r="O90" s="52"/>
      <c r="P90" s="59"/>
      <c r="Q90" s="48"/>
      <c r="R90" s="515"/>
      <c r="S90" s="516"/>
      <c r="T90" s="517"/>
      <c r="U90" s="104">
        <f>IF(OR(P90="",M90=Paramétrage!$C$10,M90=Paramétrage!$C$13,M90=Paramétrage!$C$17,M90=Paramétrage!$C$20,M90=Paramétrage!$C$24,M90=Paramétrage!$C$27,AND(M90&lt;&gt;Paramétrage!$C$9,Q90="Mut+ext")),0,ROUNDUP(O90/P90,0))</f>
        <v>0</v>
      </c>
      <c r="V90" s="106">
        <f>IF(OR(M90="",Q90="Mut+ext"),0,IF(VLOOKUP(M90,Paramétrage!$C$6:$E$29,2,0)=0,0,IF(P90="","saisir capacité",N90*U90*VLOOKUP(M90,Paramétrage!$C$6:$E$29,2,0))))</f>
        <v>0</v>
      </c>
      <c r="W90" s="45"/>
      <c r="X90" s="103">
        <f t="shared" ref="X90:X101" si="16">IF(OR(M90="",Q90="Mut+ext"),0,IF(ISERROR(V90+W90)=TRUE,V90,V90+W90))</f>
        <v>0</v>
      </c>
      <c r="Y90" s="105">
        <f>IF(OR(M90="",Q90="Mut+ext"),0,IF(ISERROR(W90+V90*VLOOKUP(M90,Paramétrage!$C$6:$E$29,3,0))=TRUE,X90,W90+V90*VLOOKUP(M90,Paramétrage!$C$6:$E$29,3,0)))</f>
        <v>0</v>
      </c>
      <c r="Z90" s="550"/>
      <c r="AA90" s="516"/>
      <c r="AB90" s="551"/>
      <c r="AC90" s="72"/>
      <c r="AD90" s="46"/>
      <c r="AE90" s="73">
        <f>IF(G90="",0,IF(K90="",0,IF(SUMIF(G90:G101,G90,O90:O101)=0,0,IF(OR(L90="",K90="obligatoire"),AF90/SUMIF(G90:G101,G90,O90:O101),AF90/(SUMIF(G90:G101,G90,O90:O101)/L90)))))</f>
        <v>0</v>
      </c>
      <c r="AF90" s="17">
        <f t="shared" ref="AF90:AF101" si="17">N90*O90</f>
        <v>0</v>
      </c>
    </row>
    <row r="91" spans="1:32" hidden="1">
      <c r="A91" s="561"/>
      <c r="B91" s="525"/>
      <c r="C91" s="509"/>
      <c r="D91" s="510"/>
      <c r="E91" s="492"/>
      <c r="F91" s="492"/>
      <c r="G91" s="160"/>
      <c r="H91" s="41"/>
      <c r="I91" s="66"/>
      <c r="J91" s="61"/>
      <c r="K91" s="60"/>
      <c r="L91" s="42"/>
      <c r="M91" s="43"/>
      <c r="N91" s="54"/>
      <c r="O91" s="51"/>
      <c r="P91" s="59"/>
      <c r="Q91" s="44"/>
      <c r="R91" s="515"/>
      <c r="S91" s="516"/>
      <c r="T91" s="517"/>
      <c r="U91" s="104">
        <f>IF(OR(P91="",M91=Paramétrage!$C$10,M91=Paramétrage!$C$13,M91=Paramétrage!$C$17,M91=Paramétrage!$C$20,M91=Paramétrage!$C$24,M91=Paramétrage!$C$27,AND(M91&lt;&gt;Paramétrage!$C$9,Q91="Mut+ext")),0,ROUNDUP(O91/P91,0))</f>
        <v>0</v>
      </c>
      <c r="V91" s="106">
        <f>IF(OR(M91="",Q91="Mut+ext"),0,IF(VLOOKUP(M91,Paramétrage!$C$6:$E$29,2,0)=0,0,IF(P91="","saisir capacité",N91*U91*VLOOKUP(M91,Paramétrage!$C$6:$E$29,2,0))))</f>
        <v>0</v>
      </c>
      <c r="W91" s="45"/>
      <c r="X91" s="103">
        <f t="shared" si="16"/>
        <v>0</v>
      </c>
      <c r="Y91" s="105">
        <f>IF(OR(M91="",Q91="Mut+ext"),0,IF(ISERROR(W91+V91*VLOOKUP(M91,Paramétrage!$C$6:$E$29,3,0))=TRUE,X91,W91+V91*VLOOKUP(M91,Paramétrage!$C$6:$E$29,3,0)))</f>
        <v>0</v>
      </c>
      <c r="Z91" s="550"/>
      <c r="AA91" s="516"/>
      <c r="AB91" s="551"/>
      <c r="AC91" s="163"/>
      <c r="AD91" s="46"/>
      <c r="AE91" s="73">
        <f>IF(G91="",0,IF(K91="",0,IF(SUMIF(G90:G101,G91,O90:O101)=0,0,IF(OR(L91="",K91="obligatoire"),AF91/SUMIF(G90:G101,G91,O90:O101),AF91/(SUMIF(G90:G101,G91,O90:O101)/L91)))))</f>
        <v>0</v>
      </c>
      <c r="AF91" s="18">
        <f t="shared" si="17"/>
        <v>0</v>
      </c>
    </row>
    <row r="92" spans="1:32" hidden="1">
      <c r="A92" s="561"/>
      <c r="B92" s="525"/>
      <c r="C92" s="509"/>
      <c r="D92" s="510"/>
      <c r="E92" s="492"/>
      <c r="F92" s="492"/>
      <c r="G92" s="160"/>
      <c r="H92" s="41"/>
      <c r="I92" s="164"/>
      <c r="J92" s="61"/>
      <c r="K92" s="60"/>
      <c r="L92" s="42"/>
      <c r="M92" s="43"/>
      <c r="N92" s="54"/>
      <c r="O92" s="52"/>
      <c r="P92" s="59"/>
      <c r="Q92" s="44"/>
      <c r="R92" s="515"/>
      <c r="S92" s="516"/>
      <c r="T92" s="517"/>
      <c r="U92" s="104">
        <f>IF(OR(P92="",M92=Paramétrage!$C$10,M92=Paramétrage!$C$13,M92=Paramétrage!$C$17,M92=Paramétrage!$C$20,M92=Paramétrage!$C$24,M92=Paramétrage!$C$27,AND(M92&lt;&gt;Paramétrage!$C$9,Q92="Mut+ext")),0,ROUNDUP(O92/P92,0))</f>
        <v>0</v>
      </c>
      <c r="V92" s="106">
        <f>IF(OR(M92="",Q92="Mut+ext"),0,IF(VLOOKUP(M92,Paramétrage!$C$6:$E$29,2,0)=0,0,IF(P92="","saisir capacité",N92*U92*VLOOKUP(M92,Paramétrage!$C$6:$E$29,2,0))))</f>
        <v>0</v>
      </c>
      <c r="W92" s="45"/>
      <c r="X92" s="103">
        <f t="shared" si="16"/>
        <v>0</v>
      </c>
      <c r="Y92" s="105">
        <f>IF(OR(M92="",Q92="Mut+ext"),0,IF(ISERROR(W92+V92*VLOOKUP(M92,Paramétrage!$C$6:$E$29,3,0))=TRUE,X92,W92+V92*VLOOKUP(M92,Paramétrage!$C$6:$E$29,3,0)))</f>
        <v>0</v>
      </c>
      <c r="Z92" s="550"/>
      <c r="AA92" s="516"/>
      <c r="AB92" s="551"/>
      <c r="AC92" s="163"/>
      <c r="AD92" s="46"/>
      <c r="AE92" s="73">
        <f>IF(G92="",0,IF(K92="",0,IF(SUMIF(G90:G101,G92,O90:O101)=0,0,IF(OR(L92="",K92="obligatoire"),AF92/SUMIF(G90:G101,G92,O90:O101),AF92/(SUMIF(G90:G101,G92,O90:O101)/L92)))))</f>
        <v>0</v>
      </c>
      <c r="AF92" s="18">
        <f t="shared" si="17"/>
        <v>0</v>
      </c>
    </row>
    <row r="93" spans="1:32" hidden="1">
      <c r="A93" s="561"/>
      <c r="B93" s="525"/>
      <c r="C93" s="509"/>
      <c r="D93" s="510"/>
      <c r="E93" s="492"/>
      <c r="F93" s="492"/>
      <c r="G93" s="162"/>
      <c r="H93" s="41"/>
      <c r="I93" s="164"/>
      <c r="J93" s="61"/>
      <c r="K93" s="60"/>
      <c r="L93" s="42"/>
      <c r="M93" s="43"/>
      <c r="N93" s="54"/>
      <c r="O93" s="53"/>
      <c r="P93" s="59"/>
      <c r="Q93" s="44"/>
      <c r="R93" s="515"/>
      <c r="S93" s="516"/>
      <c r="T93" s="517"/>
      <c r="U93" s="104">
        <f>IF(OR(P93="",M93=Paramétrage!$C$10,M93=Paramétrage!$C$13,M93=Paramétrage!$C$17,M93=Paramétrage!$C$20,M93=Paramétrage!$C$24,M93=Paramétrage!$C$27,AND(M93&lt;&gt;Paramétrage!$C$9,Q93="Mut+ext")),0,ROUNDUP(O93/P93,0))</f>
        <v>0</v>
      </c>
      <c r="V93" s="106">
        <f>IF(OR(M93="",Q93="Mut+ext"),0,IF(VLOOKUP(M93,Paramétrage!$C$6:$E$29,2,0)=0,0,IF(P93="","saisir capacité",N93*U93*VLOOKUP(M93,Paramétrage!$C$6:$E$29,2,0))))</f>
        <v>0</v>
      </c>
      <c r="W93" s="45"/>
      <c r="X93" s="103">
        <f t="shared" si="16"/>
        <v>0</v>
      </c>
      <c r="Y93" s="105">
        <f>IF(OR(M93="",Q93="Mut+ext"),0,IF(ISERROR(W93+V93*VLOOKUP(M93,Paramétrage!$C$6:$E$29,3,0))=TRUE,X93,W93+V93*VLOOKUP(M93,Paramétrage!$C$6:$E$29,3,0)))</f>
        <v>0</v>
      </c>
      <c r="Z93" s="550"/>
      <c r="AA93" s="516"/>
      <c r="AB93" s="551"/>
      <c r="AC93" s="62"/>
      <c r="AD93" s="46"/>
      <c r="AE93" s="73">
        <f>IF(G93="",0,IF(K93="",0,IF(SUMIF(G90:G101,G93,O90:O101)=0,0,IF(OR(L93="",K93="obligatoire"),AF93/SUMIF(G90:G101,G93,O90:O101),AF93/(SUMIF(G90:G101,G93,O90:O101)/L93)))))</f>
        <v>0</v>
      </c>
      <c r="AF93" s="18">
        <f t="shared" si="17"/>
        <v>0</v>
      </c>
    </row>
    <row r="94" spans="1:32" hidden="1">
      <c r="A94" s="561"/>
      <c r="B94" s="525"/>
      <c r="C94" s="509"/>
      <c r="D94" s="510"/>
      <c r="E94" s="492"/>
      <c r="F94" s="492"/>
      <c r="G94" s="160"/>
      <c r="H94" s="65"/>
      <c r="I94" s="164"/>
      <c r="J94" s="61"/>
      <c r="K94" s="60"/>
      <c r="L94" s="42"/>
      <c r="M94" s="43"/>
      <c r="N94" s="54"/>
      <c r="O94" s="52"/>
      <c r="P94" s="59"/>
      <c r="Q94" s="44"/>
      <c r="R94" s="515"/>
      <c r="S94" s="516"/>
      <c r="T94" s="517"/>
      <c r="U94" s="104">
        <f>IF(OR(P94="",M94=Paramétrage!$C$10,M94=Paramétrage!$C$13,M94=Paramétrage!$C$17,M94=Paramétrage!$C$20,M94=Paramétrage!$C$24,M94=Paramétrage!$C$27,AND(M94&lt;&gt;Paramétrage!$C$9,Q94="Mut+ext")),0,ROUNDUP(O94/P94,0))</f>
        <v>0</v>
      </c>
      <c r="V94" s="106">
        <f>IF(OR(M94="",Q94="Mut+ext"),0,IF(VLOOKUP(M94,Paramétrage!$C$6:$E$29,2,0)=0,0,IF(P94="","saisir capacité",N94*U94*VLOOKUP(M94,Paramétrage!$C$6:$E$29,2,0))))</f>
        <v>0</v>
      </c>
      <c r="W94" s="45"/>
      <c r="X94" s="103">
        <f t="shared" si="16"/>
        <v>0</v>
      </c>
      <c r="Y94" s="105">
        <f>IF(OR(M94="",Q94="Mut+ext"),0,IF(ISERROR(W94+V94*VLOOKUP(M94,Paramétrage!$C$6:$E$29,3,0))=TRUE,X94,W94+V94*VLOOKUP(M94,Paramétrage!$C$6:$E$29,3,0)))</f>
        <v>0</v>
      </c>
      <c r="Z94" s="550"/>
      <c r="AA94" s="516"/>
      <c r="AB94" s="551"/>
      <c r="AC94" s="163"/>
      <c r="AD94" s="46"/>
      <c r="AE94" s="73">
        <f>IF(G94="",0,IF(K94="",0,IF(SUMIF(G86:G97,G94,O86:O97)=0,0,IF(OR(L94="",K94="obligatoire"),AF94/SUMIF(G86:G97,G94,O86:O97),AF94/(SUMIF(G86:G97,G94,O86:O97)/L94)))))</f>
        <v>0</v>
      </c>
      <c r="AF94" s="18">
        <f t="shared" si="17"/>
        <v>0</v>
      </c>
    </row>
    <row r="95" spans="1:32" hidden="1">
      <c r="A95" s="561"/>
      <c r="B95" s="525"/>
      <c r="C95" s="509"/>
      <c r="D95" s="510"/>
      <c r="E95" s="492"/>
      <c r="F95" s="492"/>
      <c r="G95" s="160"/>
      <c r="H95" s="65"/>
      <c r="I95" s="164"/>
      <c r="J95" s="61"/>
      <c r="K95" s="60"/>
      <c r="L95" s="42"/>
      <c r="M95" s="43"/>
      <c r="N95" s="54"/>
      <c r="O95" s="53"/>
      <c r="P95" s="59"/>
      <c r="Q95" s="44"/>
      <c r="R95" s="515"/>
      <c r="S95" s="516"/>
      <c r="T95" s="517"/>
      <c r="U95" s="104">
        <f>IF(OR(P95="",M95=Paramétrage!$C$10,M95=Paramétrage!$C$13,M95=Paramétrage!$C$17,M95=Paramétrage!$C$20,M95=Paramétrage!$C$24,M95=Paramétrage!$C$27,AND(M95&lt;&gt;Paramétrage!$C$9,Q95="Mut+ext")),0,ROUNDUP(O95/P95,0))</f>
        <v>0</v>
      </c>
      <c r="V95" s="106">
        <f>IF(OR(M95="",Q95="Mut+ext"),0,IF(VLOOKUP(M95,Paramétrage!$C$6:$E$29,2,0)=0,0,IF(P95="","saisir capacité",N95*U95*VLOOKUP(M95,Paramétrage!$C$6:$E$29,2,0))))</f>
        <v>0</v>
      </c>
      <c r="W95" s="45"/>
      <c r="X95" s="103">
        <f t="shared" si="16"/>
        <v>0</v>
      </c>
      <c r="Y95" s="105">
        <f>IF(OR(M95="",Q95="Mut+ext"),0,IF(ISERROR(W95+V95*VLOOKUP(M95,Paramétrage!$C$6:$E$29,3,0))=TRUE,X95,W95+V95*VLOOKUP(M95,Paramétrage!$C$6:$E$29,3,0)))</f>
        <v>0</v>
      </c>
      <c r="Z95" s="550"/>
      <c r="AA95" s="516"/>
      <c r="AB95" s="551"/>
      <c r="AC95" s="163"/>
      <c r="AD95" s="46"/>
      <c r="AE95" s="73">
        <f>IF(G95="",0,IF(K95="",0,IF(SUMIF(G86:G97,G95,O86:O97)=0,0,IF(OR(L95="",K95="obligatoire"),AF95/SUMIF(G86:G97,G95,O86:O97),AF95/(SUMIF(G86:G97,G95,O86:O97)/L95)))))</f>
        <v>0</v>
      </c>
      <c r="AF95" s="18">
        <f t="shared" si="17"/>
        <v>0</v>
      </c>
    </row>
    <row r="96" spans="1:32" hidden="1">
      <c r="A96" s="561"/>
      <c r="B96" s="525"/>
      <c r="C96" s="509"/>
      <c r="D96" s="510"/>
      <c r="E96" s="492"/>
      <c r="F96" s="492"/>
      <c r="G96" s="160"/>
      <c r="H96" s="65"/>
      <c r="I96" s="164"/>
      <c r="J96" s="61"/>
      <c r="K96" s="60"/>
      <c r="L96" s="42"/>
      <c r="M96" s="43"/>
      <c r="N96" s="54"/>
      <c r="O96" s="52"/>
      <c r="P96" s="59"/>
      <c r="Q96" s="44"/>
      <c r="R96" s="515"/>
      <c r="S96" s="516"/>
      <c r="T96" s="517"/>
      <c r="U96" s="104">
        <f>IF(OR(P96="",M96=Paramétrage!$C$10,M96=Paramétrage!$C$13,M96=Paramétrage!$C$17,M96=Paramétrage!$C$20,M96=Paramétrage!$C$24,M96=Paramétrage!$C$27,AND(M96&lt;&gt;Paramétrage!$C$9,Q96="Mut+ext")),0,ROUNDUP(O96/P96,0))</f>
        <v>0</v>
      </c>
      <c r="V96" s="106">
        <f>IF(OR(M96="",Q96="Mut+ext"),0,IF(VLOOKUP(M96,Paramétrage!$C$6:$E$29,2,0)=0,0,IF(P96="","saisir capacité",N96*U96*VLOOKUP(M96,Paramétrage!$C$6:$E$29,2,0))))</f>
        <v>0</v>
      </c>
      <c r="W96" s="45"/>
      <c r="X96" s="103">
        <f t="shared" si="16"/>
        <v>0</v>
      </c>
      <c r="Y96" s="105">
        <f>IF(OR(M96="",Q96="Mut+ext"),0,IF(ISERROR(W96+V96*VLOOKUP(M96,Paramétrage!$C$6:$E$29,3,0))=TRUE,X96,W96+V96*VLOOKUP(M96,Paramétrage!$C$6:$E$29,3,0)))</f>
        <v>0</v>
      </c>
      <c r="Z96" s="550"/>
      <c r="AA96" s="516"/>
      <c r="AB96" s="551"/>
      <c r="AC96" s="163"/>
      <c r="AD96" s="46"/>
      <c r="AE96" s="73">
        <f>IF(G96="",0,IF(K96="",0,IF(SUMIF(G86:G97,G96,O86:O97)=0,0,IF(OR(L96="",K96="obligatoire"),AF96/SUMIF(G86:G97,G96,O86:O97),AF96/(SUMIF(G86:G97,G96,O86:O97)/L96)))))</f>
        <v>0</v>
      </c>
      <c r="AF96" s="18">
        <f t="shared" si="17"/>
        <v>0</v>
      </c>
    </row>
    <row r="97" spans="1:32" hidden="1">
      <c r="A97" s="561"/>
      <c r="B97" s="525"/>
      <c r="C97" s="509"/>
      <c r="D97" s="510"/>
      <c r="E97" s="492"/>
      <c r="F97" s="492"/>
      <c r="G97" s="160"/>
      <c r="H97" s="65"/>
      <c r="I97" s="164"/>
      <c r="J97" s="61"/>
      <c r="K97" s="60"/>
      <c r="L97" s="42"/>
      <c r="M97" s="43"/>
      <c r="N97" s="54"/>
      <c r="O97" s="51"/>
      <c r="P97" s="59"/>
      <c r="Q97" s="44"/>
      <c r="R97" s="515"/>
      <c r="S97" s="516"/>
      <c r="T97" s="517"/>
      <c r="U97" s="104">
        <f>IF(OR(P97="",M97=Paramétrage!$C$10,M97=Paramétrage!$C$13,M97=Paramétrage!$C$17,M97=Paramétrage!$C$20,M97=Paramétrage!$C$24,M97=Paramétrage!$C$27,AND(M97&lt;&gt;Paramétrage!$C$9,Q97="Mut+ext")),0,ROUNDUP(O97/P97,0))</f>
        <v>0</v>
      </c>
      <c r="V97" s="106">
        <f>IF(OR(M97="",Q97="Mut+ext"),0,IF(VLOOKUP(M97,Paramétrage!$C$6:$E$29,2,0)=0,0,IF(P97="","saisir capacité",N97*U97*VLOOKUP(M97,Paramétrage!$C$6:$E$29,2,0))))</f>
        <v>0</v>
      </c>
      <c r="W97" s="45"/>
      <c r="X97" s="103">
        <f t="shared" si="16"/>
        <v>0</v>
      </c>
      <c r="Y97" s="105">
        <f>IF(OR(M97="",Q97="Mut+ext"),0,IF(ISERROR(W97+V97*VLOOKUP(M97,Paramétrage!$C$6:$E$29,3,0))=TRUE,X97,W97+V97*VLOOKUP(M97,Paramétrage!$C$6:$E$29,3,0)))</f>
        <v>0</v>
      </c>
      <c r="Z97" s="550"/>
      <c r="AA97" s="516"/>
      <c r="AB97" s="551"/>
      <c r="AC97" s="163"/>
      <c r="AD97" s="46"/>
      <c r="AE97" s="73">
        <f>IF(G97="",0,IF(K97="",0,IF(SUMIF(G86:G97,G97,O86:O97)=0,0,IF(OR(L97="",K97="obligatoire"),AF97/SUMIF(G86:G97,G97,O86:O97),AF97/(SUMIF(G86:G97,G97,O86:O97)/L97)))))</f>
        <v>0</v>
      </c>
      <c r="AF97" s="18">
        <f t="shared" si="17"/>
        <v>0</v>
      </c>
    </row>
    <row r="98" spans="1:32" hidden="1">
      <c r="A98" s="561"/>
      <c r="B98" s="525"/>
      <c r="C98" s="509"/>
      <c r="D98" s="510"/>
      <c r="E98" s="492"/>
      <c r="F98" s="492"/>
      <c r="G98" s="160"/>
      <c r="H98" s="65"/>
      <c r="I98" s="164"/>
      <c r="J98" s="61"/>
      <c r="K98" s="60"/>
      <c r="L98" s="42"/>
      <c r="M98" s="43"/>
      <c r="N98" s="54"/>
      <c r="O98" s="52"/>
      <c r="P98" s="59"/>
      <c r="Q98" s="44"/>
      <c r="R98" s="515"/>
      <c r="S98" s="516"/>
      <c r="T98" s="517"/>
      <c r="U98" s="104">
        <f>IF(OR(P98="",M98=Paramétrage!$C$10,M98=Paramétrage!$C$13,M98=Paramétrage!$C$17,M98=Paramétrage!$C$20,M98=Paramétrage!$C$24,M98=Paramétrage!$C$27,AND(M98&lt;&gt;Paramétrage!$C$9,Q98="Mut+ext")),0,ROUNDUP(O98/P98,0))</f>
        <v>0</v>
      </c>
      <c r="V98" s="106">
        <f>IF(OR(M98="",Q98="Mut+ext"),0,IF(VLOOKUP(M98,Paramétrage!$C$6:$E$29,2,0)=0,0,IF(P98="","saisir capacité",N98*U98*VLOOKUP(M98,Paramétrage!$C$6:$E$29,2,0))))</f>
        <v>0</v>
      </c>
      <c r="W98" s="45"/>
      <c r="X98" s="103">
        <f t="shared" si="16"/>
        <v>0</v>
      </c>
      <c r="Y98" s="105">
        <f>IF(OR(M98="",Q98="Mut+ext"),0,IF(ISERROR(W98+V98*VLOOKUP(M98,Paramétrage!$C$6:$E$29,3,0))=TRUE,X98,W98+V98*VLOOKUP(M98,Paramétrage!$C$6:$E$29,3,0)))</f>
        <v>0</v>
      </c>
      <c r="Z98" s="550"/>
      <c r="AA98" s="516"/>
      <c r="AB98" s="551"/>
      <c r="AC98" s="163"/>
      <c r="AD98" s="46"/>
      <c r="AE98" s="73">
        <f>IF(G98="",0,IF(K98="",0,IF(SUMIF(G90:G101,G98,O90:O101)=0,0,IF(OR(L98="",K98="obligatoire"),AF98/SUMIF(G90:G101,G98,O90:O101),AF98/(SUMIF(G90:G101,G98,O90:O101)/L98)))))</f>
        <v>0</v>
      </c>
      <c r="AF98" s="18">
        <f t="shared" si="17"/>
        <v>0</v>
      </c>
    </row>
    <row r="99" spans="1:32" hidden="1">
      <c r="A99" s="561"/>
      <c r="B99" s="525"/>
      <c r="C99" s="509"/>
      <c r="D99" s="510"/>
      <c r="E99" s="492"/>
      <c r="F99" s="492"/>
      <c r="G99" s="160"/>
      <c r="H99" s="65"/>
      <c r="I99" s="164"/>
      <c r="J99" s="61"/>
      <c r="K99" s="60"/>
      <c r="L99" s="42"/>
      <c r="M99" s="43"/>
      <c r="N99" s="54"/>
      <c r="O99" s="53"/>
      <c r="P99" s="59"/>
      <c r="Q99" s="44"/>
      <c r="R99" s="515"/>
      <c r="S99" s="516"/>
      <c r="T99" s="517"/>
      <c r="U99" s="104">
        <f>IF(OR(P99="",M99=Paramétrage!$C$10,M99=Paramétrage!$C$13,M99=Paramétrage!$C$17,M99=Paramétrage!$C$20,M99=Paramétrage!$C$24,M99=Paramétrage!$C$27,AND(M99&lt;&gt;Paramétrage!$C$9,Q99="Mut+ext")),0,ROUNDUP(O99/P99,0))</f>
        <v>0</v>
      </c>
      <c r="V99" s="106">
        <f>IF(OR(M99="",Q99="Mut+ext"),0,IF(VLOOKUP(M99,Paramétrage!$C$6:$E$29,2,0)=0,0,IF(P99="","saisir capacité",N99*U99*VLOOKUP(M99,Paramétrage!$C$6:$E$29,2,0))))</f>
        <v>0</v>
      </c>
      <c r="W99" s="45"/>
      <c r="X99" s="103">
        <f t="shared" si="16"/>
        <v>0</v>
      </c>
      <c r="Y99" s="105">
        <f>IF(OR(M99="",Q99="Mut+ext"),0,IF(ISERROR(W99+V99*VLOOKUP(M99,Paramétrage!$C$6:$E$29,3,0))=TRUE,X99,W99+V99*VLOOKUP(M99,Paramétrage!$C$6:$E$29,3,0)))</f>
        <v>0</v>
      </c>
      <c r="Z99" s="550"/>
      <c r="AA99" s="516"/>
      <c r="AB99" s="551"/>
      <c r="AC99" s="163"/>
      <c r="AD99" s="46"/>
      <c r="AE99" s="73">
        <f>IF(G99="",0,IF(K99="",0,IF(SUMIF(G90:G101,G99,O90:O101)=0,0,IF(OR(L99="",K99="obligatoire"),AF99/SUMIF(G90:G101,G99,O90:O101),AF99/(SUMIF(G90:G101,G99,O90:O101)/L99)))))</f>
        <v>0</v>
      </c>
      <c r="AF99" s="18">
        <f t="shared" si="17"/>
        <v>0</v>
      </c>
    </row>
    <row r="100" spans="1:32" hidden="1">
      <c r="A100" s="561"/>
      <c r="B100" s="525"/>
      <c r="C100" s="509"/>
      <c r="D100" s="510"/>
      <c r="E100" s="492"/>
      <c r="F100" s="492"/>
      <c r="G100" s="160"/>
      <c r="H100" s="65"/>
      <c r="I100" s="164"/>
      <c r="J100" s="61"/>
      <c r="K100" s="60"/>
      <c r="L100" s="42"/>
      <c r="M100" s="43"/>
      <c r="N100" s="54"/>
      <c r="O100" s="52"/>
      <c r="P100" s="59"/>
      <c r="Q100" s="44"/>
      <c r="R100" s="515"/>
      <c r="S100" s="516"/>
      <c r="T100" s="517"/>
      <c r="U100" s="104">
        <f>IF(OR(P100="",M100=Paramétrage!$C$10,M100=Paramétrage!$C$13,M100=Paramétrage!$C$17,M100=Paramétrage!$C$20,M100=Paramétrage!$C$24,M100=Paramétrage!$C$27,AND(M100&lt;&gt;Paramétrage!$C$9,Q100="Mut+ext")),0,ROUNDUP(O100/P100,0))</f>
        <v>0</v>
      </c>
      <c r="V100" s="106">
        <f>IF(OR(M100="",Q100="Mut+ext"),0,IF(VLOOKUP(M100,Paramétrage!$C$6:$E$29,2,0)=0,0,IF(P100="","saisir capacité",N100*U100*VLOOKUP(M100,Paramétrage!$C$6:$E$29,2,0))))</f>
        <v>0</v>
      </c>
      <c r="W100" s="45"/>
      <c r="X100" s="103">
        <f t="shared" si="16"/>
        <v>0</v>
      </c>
      <c r="Y100" s="105">
        <f>IF(OR(M100="",Q100="Mut+ext"),0,IF(ISERROR(W100+V100*VLOOKUP(M100,Paramétrage!$C$6:$E$29,3,0))=TRUE,X100,W100+V100*VLOOKUP(M100,Paramétrage!$C$6:$E$29,3,0)))</f>
        <v>0</v>
      </c>
      <c r="Z100" s="550"/>
      <c r="AA100" s="516"/>
      <c r="AB100" s="551"/>
      <c r="AC100" s="163"/>
      <c r="AD100" s="46"/>
      <c r="AE100" s="73">
        <f>IF(G100="",0,IF(K100="",0,IF(SUMIF(G90:G101,G100,O90:O101)=0,0,IF(OR(L100="",K100="obligatoire"),AF100/SUMIF(G90:G101,G100,O90:O101),AF100/(SUMIF(G90:G101,G100,O90:O101)/L100)))))</f>
        <v>0</v>
      </c>
      <c r="AF100" s="18">
        <f t="shared" si="17"/>
        <v>0</v>
      </c>
    </row>
    <row r="101" spans="1:32" hidden="1">
      <c r="A101" s="561"/>
      <c r="B101" s="525"/>
      <c r="C101" s="511"/>
      <c r="D101" s="512"/>
      <c r="E101" s="493"/>
      <c r="F101" s="493"/>
      <c r="G101" s="160"/>
      <c r="H101" s="65"/>
      <c r="I101" s="164"/>
      <c r="J101" s="61"/>
      <c r="K101" s="60"/>
      <c r="L101" s="42"/>
      <c r="M101" s="43"/>
      <c r="N101" s="54"/>
      <c r="O101" s="51"/>
      <c r="P101" s="59"/>
      <c r="Q101" s="44"/>
      <c r="R101" s="515"/>
      <c r="S101" s="516"/>
      <c r="T101" s="517"/>
      <c r="U101" s="104">
        <f>IF(OR(P101="",M101=Paramétrage!$C$10,M101=Paramétrage!$C$13,M101=Paramétrage!$C$17,M101=Paramétrage!$C$20,M101=Paramétrage!$C$24,M101=Paramétrage!$C$27,AND(M101&lt;&gt;Paramétrage!$C$9,Q101="Mut+ext")),0,ROUNDUP(O101/P101,0))</f>
        <v>0</v>
      </c>
      <c r="V101" s="106">
        <f>IF(OR(M101="",Q101="Mut+ext"),0,IF(VLOOKUP(M101,Paramétrage!$C$6:$E$29,2,0)=0,0,IF(P101="","saisir capacité",N101*U101*VLOOKUP(M101,Paramétrage!$C$6:$E$29,2,0))))</f>
        <v>0</v>
      </c>
      <c r="W101" s="45"/>
      <c r="X101" s="103">
        <f t="shared" si="16"/>
        <v>0</v>
      </c>
      <c r="Y101" s="105">
        <f>IF(OR(M101="",Q101="Mut+ext"),0,IF(ISERROR(W101+V101*VLOOKUP(M101,Paramétrage!$C$6:$E$29,3,0))=TRUE,X101,W101+V101*VLOOKUP(M101,Paramétrage!$C$6:$E$29,3,0)))</f>
        <v>0</v>
      </c>
      <c r="Z101" s="550"/>
      <c r="AA101" s="516"/>
      <c r="AB101" s="551"/>
      <c r="AC101" s="163"/>
      <c r="AD101" s="46"/>
      <c r="AE101" s="73">
        <f>IF(G101="",0,IF(K101="",0,IF(SUMIF(G90:G101,G101,O90:O101)=0,0,IF(OR(L101="",K101="obligatoire"),AF101/SUMIF(G90:G101,G101,O90:O101),AF101/(SUMIF(G90:G101,G101,O90:O101)/L101)))))</f>
        <v>0</v>
      </c>
      <c r="AF101" s="18">
        <f t="shared" si="17"/>
        <v>0</v>
      </c>
    </row>
    <row r="102" spans="1:32" hidden="1">
      <c r="A102" s="561"/>
      <c r="B102" s="525"/>
      <c r="C102" s="171"/>
      <c r="D102" s="172"/>
      <c r="E102" s="75"/>
      <c r="F102" s="75"/>
      <c r="G102" s="75"/>
      <c r="H102" s="167"/>
      <c r="I102" s="165"/>
      <c r="J102" s="126"/>
      <c r="K102" s="76"/>
      <c r="L102" s="77"/>
      <c r="M102" s="84"/>
      <c r="N102" s="78">
        <f>AE102</f>
        <v>0</v>
      </c>
      <c r="O102" s="79"/>
      <c r="P102" s="79"/>
      <c r="Q102" s="82"/>
      <c r="R102" s="80"/>
      <c r="S102" s="80"/>
      <c r="T102" s="81"/>
      <c r="U102" s="127"/>
      <c r="V102" s="83">
        <f>SUM(V90:V101)</f>
        <v>0</v>
      </c>
      <c r="W102" s="84">
        <f>SUM(W90:W101)</f>
        <v>0</v>
      </c>
      <c r="X102" s="85">
        <f>SUM(X90:X101)</f>
        <v>0</v>
      </c>
      <c r="Y102" s="86">
        <f>SUM(Y90:Y101)</f>
        <v>0</v>
      </c>
      <c r="Z102" s="128"/>
      <c r="AA102" s="129"/>
      <c r="AB102" s="130"/>
      <c r="AC102" s="131"/>
      <c r="AD102" s="132"/>
      <c r="AE102" s="133">
        <f>SUM(AE90:AE101)</f>
        <v>0</v>
      </c>
      <c r="AF102" s="134">
        <f>SUM(AF90:AF101)</f>
        <v>0</v>
      </c>
    </row>
    <row r="103" spans="1:32" hidden="1">
      <c r="A103" s="561"/>
      <c r="B103" s="525" t="s">
        <v>113</v>
      </c>
      <c r="C103" s="507" t="s">
        <v>114</v>
      </c>
      <c r="D103" s="508"/>
      <c r="E103" s="492"/>
      <c r="F103" s="492" t="s">
        <v>64</v>
      </c>
      <c r="G103" s="160" t="s">
        <v>115</v>
      </c>
      <c r="H103" s="49"/>
      <c r="I103" s="66"/>
      <c r="J103" s="61"/>
      <c r="K103" s="71"/>
      <c r="L103" s="42"/>
      <c r="M103" s="43"/>
      <c r="N103" s="55"/>
      <c r="O103" s="52"/>
      <c r="P103" s="59"/>
      <c r="Q103" s="48"/>
      <c r="R103" s="515"/>
      <c r="S103" s="516"/>
      <c r="T103" s="517"/>
      <c r="U103" s="104">
        <f>IF(OR(P103="",M103=Paramétrage!$C$10,M103=Paramétrage!$C$13,M103=Paramétrage!$C$17,M103=Paramétrage!$C$20,M103=Paramétrage!$C$24,M103=Paramétrage!$C$27,AND(M103&lt;&gt;Paramétrage!$C$9,Q103="Mut+ext")),0,ROUNDUP(O103/P103,0))</f>
        <v>0</v>
      </c>
      <c r="V103" s="106">
        <f>IF(OR(M103="",Q103="Mut+ext"),0,IF(VLOOKUP(M103,Paramétrage!$C$6:$E$29,2,0)=0,0,IF(P103="","saisir capacité",N103*U103*VLOOKUP(M103,Paramétrage!$C$6:$E$29,2,0))))</f>
        <v>0</v>
      </c>
      <c r="W103" s="45"/>
      <c r="X103" s="103">
        <f t="shared" ref="X103:X114" si="18">IF(OR(M103="",Q103="Mut+ext"),0,IF(ISERROR(V103+W103)=TRUE,V103,V103+W103))</f>
        <v>0</v>
      </c>
      <c r="Y103" s="105">
        <f>IF(OR(M103="",Q103="Mut+ext"),0,IF(ISERROR(W103+V103*VLOOKUP(M103,Paramétrage!$C$6:$E$29,3,0))=TRUE,X103,W103+V103*VLOOKUP(M103,Paramétrage!$C$6:$E$29,3,0)))</f>
        <v>0</v>
      </c>
      <c r="Z103" s="550"/>
      <c r="AA103" s="516"/>
      <c r="AB103" s="551"/>
      <c r="AC103" s="72"/>
      <c r="AD103" s="46"/>
      <c r="AE103" s="73">
        <f>IF(G103="",0,IF(K103="",0,IF(SUMIF(G103:G114,G103,O103:O114)=0,0,IF(OR(L103="",K103="obligatoire"),AF103/SUMIF(G103:G114,G103,O103:O114),AF103/(SUMIF(G103:G114,G103,O103:O114)/L103)))))</f>
        <v>0</v>
      </c>
      <c r="AF103" s="17">
        <f t="shared" ref="AF103:AF114" si="19">N103*O103</f>
        <v>0</v>
      </c>
    </row>
    <row r="104" spans="1:32" hidden="1">
      <c r="A104" s="561"/>
      <c r="B104" s="525"/>
      <c r="C104" s="509"/>
      <c r="D104" s="510"/>
      <c r="E104" s="492"/>
      <c r="F104" s="492"/>
      <c r="G104" s="160"/>
      <c r="H104" s="41"/>
      <c r="I104" s="66"/>
      <c r="J104" s="61"/>
      <c r="K104" s="60"/>
      <c r="L104" s="42"/>
      <c r="M104" s="43"/>
      <c r="N104" s="54"/>
      <c r="O104" s="51"/>
      <c r="P104" s="59"/>
      <c r="Q104" s="44"/>
      <c r="R104" s="515"/>
      <c r="S104" s="516"/>
      <c r="T104" s="517"/>
      <c r="U104" s="104">
        <f>IF(OR(P104="",M104=Paramétrage!$C$10,M104=Paramétrage!$C$13,M104=Paramétrage!$C$17,M104=Paramétrage!$C$20,M104=Paramétrage!$C$24,M104=Paramétrage!$C$27,AND(M104&lt;&gt;Paramétrage!$C$9,Q104="Mut+ext")),0,ROUNDUP(O104/P104,0))</f>
        <v>0</v>
      </c>
      <c r="V104" s="106">
        <f>IF(OR(M104="",Q104="Mut+ext"),0,IF(VLOOKUP(M104,Paramétrage!$C$6:$E$29,2,0)=0,0,IF(P104="","saisir capacité",N104*U104*VLOOKUP(M104,Paramétrage!$C$6:$E$29,2,0))))</f>
        <v>0</v>
      </c>
      <c r="W104" s="45"/>
      <c r="X104" s="103">
        <f t="shared" si="18"/>
        <v>0</v>
      </c>
      <c r="Y104" s="105">
        <f>IF(OR(M104="",Q104="Mut+ext"),0,IF(ISERROR(W104+V104*VLOOKUP(M104,Paramétrage!$C$6:$E$29,3,0))=TRUE,X104,W104+V104*VLOOKUP(M104,Paramétrage!$C$6:$E$29,3,0)))</f>
        <v>0</v>
      </c>
      <c r="Z104" s="550"/>
      <c r="AA104" s="516"/>
      <c r="AB104" s="551"/>
      <c r="AC104" s="163"/>
      <c r="AD104" s="46"/>
      <c r="AE104" s="73">
        <f>IF(G104="",0,IF(K104="",0,IF(SUMIF(G103:G114,G104,O103:O114)=0,0,IF(OR(L104="",K104="obligatoire"),AF104/SUMIF(G103:G114,G104,O103:O114),AF104/(SUMIF(G103:G114,G104,O103:O114)/L104)))))</f>
        <v>0</v>
      </c>
      <c r="AF104" s="18">
        <f t="shared" si="19"/>
        <v>0</v>
      </c>
    </row>
    <row r="105" spans="1:32" hidden="1">
      <c r="A105" s="561"/>
      <c r="B105" s="525"/>
      <c r="C105" s="509"/>
      <c r="D105" s="510"/>
      <c r="E105" s="492"/>
      <c r="F105" s="492"/>
      <c r="G105" s="160"/>
      <c r="H105" s="41"/>
      <c r="I105" s="164"/>
      <c r="J105" s="61"/>
      <c r="K105" s="60"/>
      <c r="L105" s="42"/>
      <c r="M105" s="43"/>
      <c r="N105" s="54"/>
      <c r="O105" s="52"/>
      <c r="P105" s="59"/>
      <c r="Q105" s="44"/>
      <c r="R105" s="515"/>
      <c r="S105" s="516"/>
      <c r="T105" s="517"/>
      <c r="U105" s="104">
        <f>IF(OR(P105="",M105=Paramétrage!$C$10,M105=Paramétrage!$C$13,M105=Paramétrage!$C$17,M105=Paramétrage!$C$20,M105=Paramétrage!$C$24,M105=Paramétrage!$C$27,AND(M105&lt;&gt;Paramétrage!$C$9,Q105="Mut+ext")),0,ROUNDUP(O105/P105,0))</f>
        <v>0</v>
      </c>
      <c r="V105" s="106">
        <f>IF(OR(M105="",Q105="Mut+ext"),0,IF(VLOOKUP(M105,Paramétrage!$C$6:$E$29,2,0)=0,0,IF(P105="","saisir capacité",N105*U105*VLOOKUP(M105,Paramétrage!$C$6:$E$29,2,0))))</f>
        <v>0</v>
      </c>
      <c r="W105" s="45"/>
      <c r="X105" s="103">
        <f t="shared" si="18"/>
        <v>0</v>
      </c>
      <c r="Y105" s="105">
        <f>IF(OR(M105="",Q105="Mut+ext"),0,IF(ISERROR(W105+V105*VLOOKUP(M105,Paramétrage!$C$6:$E$29,3,0))=TRUE,X105,W105+V105*VLOOKUP(M105,Paramétrage!$C$6:$E$29,3,0)))</f>
        <v>0</v>
      </c>
      <c r="Z105" s="550"/>
      <c r="AA105" s="516"/>
      <c r="AB105" s="551"/>
      <c r="AC105" s="163"/>
      <c r="AD105" s="46"/>
      <c r="AE105" s="73">
        <f>IF(G105="",0,IF(K105="",0,IF(SUMIF(G99:G110,G105,O99:O110)=0,0,IF(OR(L105="",K105="obligatoire"),AF105/SUMIF(G99:G110,G105,O99:O110),AF105/(SUMIF(G99:G110,G105,O99:O110)/L105)))))</f>
        <v>0</v>
      </c>
      <c r="AF105" s="18">
        <f t="shared" si="19"/>
        <v>0</v>
      </c>
    </row>
    <row r="106" spans="1:32" hidden="1">
      <c r="A106" s="561"/>
      <c r="B106" s="525"/>
      <c r="C106" s="509"/>
      <c r="D106" s="510"/>
      <c r="E106" s="492"/>
      <c r="F106" s="492"/>
      <c r="G106" s="162"/>
      <c r="H106" s="41"/>
      <c r="I106" s="164"/>
      <c r="J106" s="61"/>
      <c r="K106" s="60"/>
      <c r="L106" s="42"/>
      <c r="M106" s="43"/>
      <c r="N106" s="54"/>
      <c r="O106" s="53"/>
      <c r="P106" s="59"/>
      <c r="Q106" s="44"/>
      <c r="R106" s="515"/>
      <c r="S106" s="516"/>
      <c r="T106" s="517"/>
      <c r="U106" s="104">
        <f>IF(OR(P106="",M106=Paramétrage!$C$10,M106=Paramétrage!$C$13,M106=Paramétrage!$C$17,M106=Paramétrage!$C$20,M106=Paramétrage!$C$24,M106=Paramétrage!$C$27,AND(M106&lt;&gt;Paramétrage!$C$9,Q106="Mut+ext")),0,ROUNDUP(O106/P106,0))</f>
        <v>0</v>
      </c>
      <c r="V106" s="106">
        <f>IF(OR(M106="",Q106="Mut+ext"),0,IF(VLOOKUP(M106,Paramétrage!$C$6:$E$29,2,0)=0,0,IF(P106="","saisir capacité",N106*U106*VLOOKUP(M106,Paramétrage!$C$6:$E$29,2,0))))</f>
        <v>0</v>
      </c>
      <c r="W106" s="45"/>
      <c r="X106" s="103">
        <f t="shared" si="18"/>
        <v>0</v>
      </c>
      <c r="Y106" s="105">
        <f>IF(OR(M106="",Q106="Mut+ext"),0,IF(ISERROR(W106+V106*VLOOKUP(M106,Paramétrage!$C$6:$E$29,3,0))=TRUE,X106,W106+V106*VLOOKUP(M106,Paramétrage!$C$6:$E$29,3,0)))</f>
        <v>0</v>
      </c>
      <c r="Z106" s="550"/>
      <c r="AA106" s="516"/>
      <c r="AB106" s="551"/>
      <c r="AC106" s="62"/>
      <c r="AD106" s="46"/>
      <c r="AE106" s="73">
        <f>IF(G106="",0,IF(K106="",0,IF(SUMIF(G99:G110,G106,O99:O110)=0,0,IF(OR(L106="",K106="obligatoire"),AF106/SUMIF(G99:G110,G106,O99:O110),AF106/(SUMIF(G99:G110,G106,O99:O110)/L106)))))</f>
        <v>0</v>
      </c>
      <c r="AF106" s="18">
        <f t="shared" si="19"/>
        <v>0</v>
      </c>
    </row>
    <row r="107" spans="1:32" hidden="1">
      <c r="A107" s="561"/>
      <c r="B107" s="525"/>
      <c r="C107" s="509"/>
      <c r="D107" s="510"/>
      <c r="E107" s="492"/>
      <c r="F107" s="492"/>
      <c r="G107" s="160"/>
      <c r="H107" s="41"/>
      <c r="I107" s="164"/>
      <c r="J107" s="61"/>
      <c r="K107" s="60"/>
      <c r="L107" s="42"/>
      <c r="M107" s="43"/>
      <c r="N107" s="54"/>
      <c r="O107" s="52"/>
      <c r="P107" s="59"/>
      <c r="Q107" s="44"/>
      <c r="R107" s="515"/>
      <c r="S107" s="516"/>
      <c r="T107" s="517"/>
      <c r="U107" s="104">
        <f>IF(OR(P107="",M107=Paramétrage!$C$10,M107=Paramétrage!$C$13,M107=Paramétrage!$C$17,M107=Paramétrage!$C$20,M107=Paramétrage!$C$24,M107=Paramétrage!$C$27,AND(M107&lt;&gt;Paramétrage!$C$9,Q107="Mut+ext")),0,ROUNDUP(O107/P107,0))</f>
        <v>0</v>
      </c>
      <c r="V107" s="106">
        <f>IF(OR(M107="",Q107="Mut+ext"),0,IF(VLOOKUP(M107,Paramétrage!$C$6:$E$29,2,0)=0,0,IF(P107="","saisir capacité",N107*U107*VLOOKUP(M107,Paramétrage!$C$6:$E$29,2,0))))</f>
        <v>0</v>
      </c>
      <c r="W107" s="45"/>
      <c r="X107" s="103">
        <f t="shared" si="18"/>
        <v>0</v>
      </c>
      <c r="Y107" s="105">
        <f>IF(OR(M107="",Q107="Mut+ext"),0,IF(ISERROR(W107+V107*VLOOKUP(M107,Paramétrage!$C$6:$E$29,3,0))=TRUE,X107,W107+V107*VLOOKUP(M107,Paramétrage!$C$6:$E$29,3,0)))</f>
        <v>0</v>
      </c>
      <c r="Z107" s="550"/>
      <c r="AA107" s="516"/>
      <c r="AB107" s="551"/>
      <c r="AC107" s="163"/>
      <c r="AD107" s="46"/>
      <c r="AE107" s="73">
        <f>IF(G107="",0,IF(K107="",0,IF(SUMIF(G99:G110,G107,O99:O110)=0,0,IF(OR(L107="",K107="obligatoire"),AF107/SUMIF(G99:G110,G107,O99:O110),AF107/(SUMIF(G99:G110,G107,O99:O110)/L107)))))</f>
        <v>0</v>
      </c>
      <c r="AF107" s="18">
        <f t="shared" si="19"/>
        <v>0</v>
      </c>
    </row>
    <row r="108" spans="1:32" hidden="1">
      <c r="A108" s="561"/>
      <c r="B108" s="525"/>
      <c r="C108" s="509"/>
      <c r="D108" s="510"/>
      <c r="E108" s="492"/>
      <c r="F108" s="492"/>
      <c r="G108" s="160"/>
      <c r="H108" s="41"/>
      <c r="I108" s="164"/>
      <c r="J108" s="61"/>
      <c r="K108" s="60"/>
      <c r="L108" s="42"/>
      <c r="M108" s="43"/>
      <c r="N108" s="54"/>
      <c r="O108" s="53"/>
      <c r="P108" s="59"/>
      <c r="Q108" s="44"/>
      <c r="R108" s="515"/>
      <c r="S108" s="516"/>
      <c r="T108" s="517"/>
      <c r="U108" s="104">
        <f>IF(OR(P108="",M108=Paramétrage!$C$10,M108=Paramétrage!$C$13,M108=Paramétrage!$C$17,M108=Paramétrage!$C$20,M108=Paramétrage!$C$24,M108=Paramétrage!$C$27,AND(M108&lt;&gt;Paramétrage!$C$9,Q108="Mut+ext")),0,ROUNDUP(O108/P108,0))</f>
        <v>0</v>
      </c>
      <c r="V108" s="106">
        <f>IF(OR(M108="",Q108="Mut+ext"),0,IF(VLOOKUP(M108,Paramétrage!$C$6:$E$29,2,0)=0,0,IF(P108="","saisir capacité",N108*U108*VLOOKUP(M108,Paramétrage!$C$6:$E$29,2,0))))</f>
        <v>0</v>
      </c>
      <c r="W108" s="45"/>
      <c r="X108" s="103">
        <f t="shared" si="18"/>
        <v>0</v>
      </c>
      <c r="Y108" s="105">
        <f>IF(OR(M108="",Q108="Mut+ext"),0,IF(ISERROR(W108+V108*VLOOKUP(M108,Paramétrage!$C$6:$E$29,3,0))=TRUE,X108,W108+V108*VLOOKUP(M108,Paramétrage!$C$6:$E$29,3,0)))</f>
        <v>0</v>
      </c>
      <c r="Z108" s="550"/>
      <c r="AA108" s="516"/>
      <c r="AB108" s="551"/>
      <c r="AC108" s="163"/>
      <c r="AD108" s="46"/>
      <c r="AE108" s="73">
        <f>IF(G108="",0,IF(K108="",0,IF(SUMIF(G99:G110,G108,O99:O110)=0,0,IF(OR(L108="",K108="obligatoire"),AF108/SUMIF(G99:G110,G108,O99:O110),AF108/(SUMIF(G99:G110,G108,O99:O110)/L108)))))</f>
        <v>0</v>
      </c>
      <c r="AF108" s="18">
        <f t="shared" si="19"/>
        <v>0</v>
      </c>
    </row>
    <row r="109" spans="1:32" hidden="1">
      <c r="A109" s="561"/>
      <c r="B109" s="525"/>
      <c r="C109" s="509"/>
      <c r="D109" s="510"/>
      <c r="E109" s="492"/>
      <c r="F109" s="492"/>
      <c r="G109" s="160"/>
      <c r="H109" s="41"/>
      <c r="I109" s="164"/>
      <c r="J109" s="61"/>
      <c r="K109" s="60"/>
      <c r="L109" s="42"/>
      <c r="M109" s="43"/>
      <c r="N109" s="54"/>
      <c r="O109" s="52"/>
      <c r="P109" s="59"/>
      <c r="Q109" s="44"/>
      <c r="R109" s="515"/>
      <c r="S109" s="516"/>
      <c r="T109" s="517"/>
      <c r="U109" s="104">
        <f>IF(OR(P109="",M109=Paramétrage!$C$10,M109=Paramétrage!$C$13,M109=Paramétrage!$C$17,M109=Paramétrage!$C$20,M109=Paramétrage!$C$24,M109=Paramétrage!$C$27,AND(M109&lt;&gt;Paramétrage!$C$9,Q109="Mut+ext")),0,ROUNDUP(O109/P109,0))</f>
        <v>0</v>
      </c>
      <c r="V109" s="106">
        <f>IF(OR(M109="",Q109="Mut+ext"),0,IF(VLOOKUP(M109,Paramétrage!$C$6:$E$29,2,0)=0,0,IF(P109="","saisir capacité",N109*U109*VLOOKUP(M109,Paramétrage!$C$6:$E$29,2,0))))</f>
        <v>0</v>
      </c>
      <c r="W109" s="45"/>
      <c r="X109" s="103">
        <f t="shared" si="18"/>
        <v>0</v>
      </c>
      <c r="Y109" s="105">
        <f>IF(OR(M109="",Q109="Mut+ext"),0,IF(ISERROR(W109+V109*VLOOKUP(M109,Paramétrage!$C$6:$E$29,3,0))=TRUE,X109,W109+V109*VLOOKUP(M109,Paramétrage!$C$6:$E$29,3,0)))</f>
        <v>0</v>
      </c>
      <c r="Z109" s="550"/>
      <c r="AA109" s="516"/>
      <c r="AB109" s="551"/>
      <c r="AC109" s="163"/>
      <c r="AD109" s="46"/>
      <c r="AE109" s="73">
        <f>IF(G109="",0,IF(K109="",0,IF(SUMIF(G103:G114,G109,O103:O114)=0,0,IF(OR(L109="",K109="obligatoire"),AF109/SUMIF(G103:G114,G109,O103:O114),AF109/(SUMIF(G103:G114,G109,O103:O114)/L109)))))</f>
        <v>0</v>
      </c>
      <c r="AF109" s="18">
        <f t="shared" si="19"/>
        <v>0</v>
      </c>
    </row>
    <row r="110" spans="1:32" hidden="1">
      <c r="A110" s="561"/>
      <c r="B110" s="525"/>
      <c r="C110" s="509"/>
      <c r="D110" s="510"/>
      <c r="E110" s="492"/>
      <c r="F110" s="492"/>
      <c r="G110" s="162"/>
      <c r="H110" s="41"/>
      <c r="I110" s="164"/>
      <c r="J110" s="61"/>
      <c r="K110" s="60"/>
      <c r="L110" s="42"/>
      <c r="M110" s="43"/>
      <c r="N110" s="54"/>
      <c r="O110" s="53"/>
      <c r="P110" s="59"/>
      <c r="Q110" s="44"/>
      <c r="R110" s="515"/>
      <c r="S110" s="516"/>
      <c r="T110" s="517"/>
      <c r="U110" s="104">
        <f>IF(OR(P110="",M110=Paramétrage!$C$10,M110=Paramétrage!$C$13,M110=Paramétrage!$C$17,M110=Paramétrage!$C$20,M110=Paramétrage!$C$24,M110=Paramétrage!$C$27,AND(M110&lt;&gt;Paramétrage!$C$9,Q110="Mut+ext")),0,ROUNDUP(O110/P110,0))</f>
        <v>0</v>
      </c>
      <c r="V110" s="106">
        <f>IF(OR(M110="",Q110="Mut+ext"),0,IF(VLOOKUP(M110,Paramétrage!$C$6:$E$29,2,0)=0,0,IF(P110="","saisir capacité",N110*U110*VLOOKUP(M110,Paramétrage!$C$6:$E$29,2,0))))</f>
        <v>0</v>
      </c>
      <c r="W110" s="45"/>
      <c r="X110" s="103">
        <f t="shared" si="18"/>
        <v>0</v>
      </c>
      <c r="Y110" s="105">
        <f>IF(OR(M110="",Q110="Mut+ext"),0,IF(ISERROR(W110+V110*VLOOKUP(M110,Paramétrage!$C$6:$E$29,3,0))=TRUE,X110,W110+V110*VLOOKUP(M110,Paramétrage!$C$6:$E$29,3,0)))</f>
        <v>0</v>
      </c>
      <c r="Z110" s="550"/>
      <c r="AA110" s="516"/>
      <c r="AB110" s="551"/>
      <c r="AC110" s="62"/>
      <c r="AD110" s="46"/>
      <c r="AE110" s="73">
        <f>IF(G110="",0,IF(K110="",0,IF(SUMIF(G103:G114,G110,O103:O114)=0,0,IF(OR(L110="",K110="obligatoire"),AF110/SUMIF(G103:G114,G110,O103:O114),AF110/(SUMIF(G103:G114,G110,O103:O114)/L110)))))</f>
        <v>0</v>
      </c>
      <c r="AF110" s="18">
        <f t="shared" si="19"/>
        <v>0</v>
      </c>
    </row>
    <row r="111" spans="1:32" hidden="1">
      <c r="A111" s="561"/>
      <c r="B111" s="525"/>
      <c r="C111" s="509"/>
      <c r="D111" s="510"/>
      <c r="E111" s="492"/>
      <c r="F111" s="492"/>
      <c r="G111" s="160"/>
      <c r="H111" s="65"/>
      <c r="I111" s="164"/>
      <c r="J111" s="61"/>
      <c r="K111" s="60"/>
      <c r="L111" s="42"/>
      <c r="M111" s="43"/>
      <c r="N111" s="54"/>
      <c r="O111" s="52"/>
      <c r="P111" s="59"/>
      <c r="Q111" s="44"/>
      <c r="R111" s="515"/>
      <c r="S111" s="516"/>
      <c r="T111" s="517"/>
      <c r="U111" s="104">
        <f>IF(OR(P111="",M111=Paramétrage!$C$10,M111=Paramétrage!$C$13,M111=Paramétrage!$C$17,M111=Paramétrage!$C$20,M111=Paramétrage!$C$24,M111=Paramétrage!$C$27,AND(M111&lt;&gt;Paramétrage!$C$9,Q111="Mut+ext")),0,ROUNDUP(O111/P111,0))</f>
        <v>0</v>
      </c>
      <c r="V111" s="106">
        <f>IF(OR(M111="",Q111="Mut+ext"),0,IF(VLOOKUP(M111,Paramétrage!$C$6:$E$29,2,0)=0,0,IF(P111="","saisir capacité",N111*U111*VLOOKUP(M111,Paramétrage!$C$6:$E$29,2,0))))</f>
        <v>0</v>
      </c>
      <c r="W111" s="45"/>
      <c r="X111" s="103">
        <f t="shared" si="18"/>
        <v>0</v>
      </c>
      <c r="Y111" s="105">
        <f>IF(OR(M111="",Q111="Mut+ext"),0,IF(ISERROR(W111+V111*VLOOKUP(M111,Paramétrage!$C$6:$E$29,3,0))=TRUE,X111,W111+V111*VLOOKUP(M111,Paramétrage!$C$6:$E$29,3,0)))</f>
        <v>0</v>
      </c>
      <c r="Z111" s="550"/>
      <c r="AA111" s="516"/>
      <c r="AB111" s="551"/>
      <c r="AC111" s="163"/>
      <c r="AD111" s="46"/>
      <c r="AE111" s="73">
        <f>IF(G111="",0,IF(K111="",0,IF(SUMIF(G103:G114,G111,O103:O114)=0,0,IF(OR(L111="",K111="obligatoire"),AF111/SUMIF(G103:G114,G111,O103:O114),AF111/(SUMIF(G103:G114,G111,O103:O114)/L111)))))</f>
        <v>0</v>
      </c>
      <c r="AF111" s="18">
        <f t="shared" si="19"/>
        <v>0</v>
      </c>
    </row>
    <row r="112" spans="1:32" hidden="1">
      <c r="A112" s="561"/>
      <c r="B112" s="525"/>
      <c r="C112" s="509"/>
      <c r="D112" s="510"/>
      <c r="E112" s="492"/>
      <c r="F112" s="492"/>
      <c r="G112" s="160"/>
      <c r="H112" s="65"/>
      <c r="I112" s="164"/>
      <c r="J112" s="61"/>
      <c r="K112" s="60"/>
      <c r="L112" s="42"/>
      <c r="M112" s="43"/>
      <c r="N112" s="54"/>
      <c r="O112" s="53"/>
      <c r="P112" s="59"/>
      <c r="Q112" s="44"/>
      <c r="R112" s="515"/>
      <c r="S112" s="516"/>
      <c r="T112" s="517"/>
      <c r="U112" s="104">
        <f>IF(OR(P112="",M112=Paramétrage!$C$10,M112=Paramétrage!$C$13,M112=Paramétrage!$C$17,M112=Paramétrage!$C$20,M112=Paramétrage!$C$24,M112=Paramétrage!$C$27,AND(M112&lt;&gt;Paramétrage!$C$9,Q112="Mut+ext")),0,ROUNDUP(O112/P112,0))</f>
        <v>0</v>
      </c>
      <c r="V112" s="106">
        <f>IF(OR(M112="",Q112="Mut+ext"),0,IF(VLOOKUP(M112,Paramétrage!$C$6:$E$29,2,0)=0,0,IF(P112="","saisir capacité",N112*U112*VLOOKUP(M112,Paramétrage!$C$6:$E$29,2,0))))</f>
        <v>0</v>
      </c>
      <c r="W112" s="45"/>
      <c r="X112" s="103">
        <f t="shared" si="18"/>
        <v>0</v>
      </c>
      <c r="Y112" s="105">
        <f>IF(OR(M112="",Q112="Mut+ext"),0,IF(ISERROR(W112+V112*VLOOKUP(M112,Paramétrage!$C$6:$E$29,3,0))=TRUE,X112,W112+V112*VLOOKUP(M112,Paramétrage!$C$6:$E$29,3,0)))</f>
        <v>0</v>
      </c>
      <c r="Z112" s="550"/>
      <c r="AA112" s="516"/>
      <c r="AB112" s="551"/>
      <c r="AC112" s="163"/>
      <c r="AD112" s="46"/>
      <c r="AE112" s="73">
        <f>IF(G112="",0,IF(K112="",0,IF(SUMIF(G103:G114,G112,O103:O114)=0,0,IF(OR(L112="",K112="obligatoire"),AF112/SUMIF(G103:G114,G112,O103:O114),AF112/(SUMIF(G103:G114,G112,O103:O114)/L112)))))</f>
        <v>0</v>
      </c>
      <c r="AF112" s="18">
        <f t="shared" si="19"/>
        <v>0</v>
      </c>
    </row>
    <row r="113" spans="1:32" hidden="1">
      <c r="A113" s="561"/>
      <c r="B113" s="525"/>
      <c r="C113" s="509"/>
      <c r="D113" s="510"/>
      <c r="E113" s="492"/>
      <c r="F113" s="492"/>
      <c r="G113" s="160"/>
      <c r="H113" s="65"/>
      <c r="I113" s="164"/>
      <c r="J113" s="61"/>
      <c r="K113" s="60"/>
      <c r="L113" s="42"/>
      <c r="M113" s="43"/>
      <c r="N113" s="54"/>
      <c r="O113" s="52"/>
      <c r="P113" s="59"/>
      <c r="Q113" s="44"/>
      <c r="R113" s="515"/>
      <c r="S113" s="516"/>
      <c r="T113" s="517"/>
      <c r="U113" s="104">
        <f>IF(OR(P113="",M113=Paramétrage!$C$10,M113=Paramétrage!$C$13,M113=Paramétrage!$C$17,M113=Paramétrage!$C$20,M113=Paramétrage!$C$24,M113=Paramétrage!$C$27,AND(M113&lt;&gt;Paramétrage!$C$9,Q113="Mut+ext")),0,ROUNDUP(O113/P113,0))</f>
        <v>0</v>
      </c>
      <c r="V113" s="106">
        <f>IF(OR(M113="",Q113="Mut+ext"),0,IF(VLOOKUP(M113,Paramétrage!$C$6:$E$29,2,0)=0,0,IF(P113="","saisir capacité",N113*U113*VLOOKUP(M113,Paramétrage!$C$6:$E$29,2,0))))</f>
        <v>0</v>
      </c>
      <c r="W113" s="45"/>
      <c r="X113" s="103">
        <f t="shared" si="18"/>
        <v>0</v>
      </c>
      <c r="Y113" s="105">
        <f>IF(OR(M113="",Q113="Mut+ext"),0,IF(ISERROR(W113+V113*VLOOKUP(M113,Paramétrage!$C$6:$E$29,3,0))=TRUE,X113,W113+V113*VLOOKUP(M113,Paramétrage!$C$6:$E$29,3,0)))</f>
        <v>0</v>
      </c>
      <c r="Z113" s="550"/>
      <c r="AA113" s="516"/>
      <c r="AB113" s="551"/>
      <c r="AC113" s="163"/>
      <c r="AD113" s="46"/>
      <c r="AE113" s="73">
        <f>IF(G113="",0,IF(K113="",0,IF(SUMIF(G103:G114,G113,O103:O114)=0,0,IF(OR(L113="",K113="obligatoire"),AF113/SUMIF(G103:G114,G113,O103:O114),AF113/(SUMIF(G103:G114,G113,O103:O114)/L113)))))</f>
        <v>0</v>
      </c>
      <c r="AF113" s="18">
        <f t="shared" si="19"/>
        <v>0</v>
      </c>
    </row>
    <row r="114" spans="1:32" hidden="1">
      <c r="A114" s="561"/>
      <c r="B114" s="525"/>
      <c r="C114" s="511"/>
      <c r="D114" s="512"/>
      <c r="E114" s="493"/>
      <c r="F114" s="493"/>
      <c r="G114" s="160"/>
      <c r="H114" s="65"/>
      <c r="I114" s="164"/>
      <c r="J114" s="61"/>
      <c r="K114" s="60"/>
      <c r="L114" s="42"/>
      <c r="M114" s="43"/>
      <c r="N114" s="54"/>
      <c r="O114" s="51"/>
      <c r="P114" s="59"/>
      <c r="Q114" s="44"/>
      <c r="R114" s="515"/>
      <c r="S114" s="516"/>
      <c r="T114" s="517"/>
      <c r="U114" s="104">
        <f>IF(OR(P114="",M114=Paramétrage!$C$10,M114=Paramétrage!$C$13,M114=Paramétrage!$C$17,M114=Paramétrage!$C$20,M114=Paramétrage!$C$24,M114=Paramétrage!$C$27,AND(M114&lt;&gt;Paramétrage!$C$9,Q114="Mut+ext")),0,ROUNDUP(O114/P114,0))</f>
        <v>0</v>
      </c>
      <c r="V114" s="106">
        <f>IF(OR(M114="",Q114="Mut+ext"),0,IF(VLOOKUP(M114,Paramétrage!$C$6:$E$29,2,0)=0,0,IF(P114="","saisir capacité",N114*U114*VLOOKUP(M114,Paramétrage!$C$6:$E$29,2,0))))</f>
        <v>0</v>
      </c>
      <c r="W114" s="45"/>
      <c r="X114" s="103">
        <f t="shared" si="18"/>
        <v>0</v>
      </c>
      <c r="Y114" s="105">
        <f>IF(OR(M114="",Q114="Mut+ext"),0,IF(ISERROR(W114+V114*VLOOKUP(M114,Paramétrage!$C$6:$E$29,3,0))=TRUE,X114,W114+V114*VLOOKUP(M114,Paramétrage!$C$6:$E$29,3,0)))</f>
        <v>0</v>
      </c>
      <c r="Z114" s="550"/>
      <c r="AA114" s="516"/>
      <c r="AB114" s="551"/>
      <c r="AC114" s="163"/>
      <c r="AD114" s="46"/>
      <c r="AE114" s="73">
        <f>IF(G114="",0,IF(K114="",0,IF(SUMIF(G103:G114,G114,O103:O114)=0,0,IF(OR(L114="",K114="obligatoire"),AF114/SUMIF(G103:G114,G114,O103:O114),AF114/(SUMIF(G103:G114,G114,O103:O114)/L114)))))</f>
        <v>0</v>
      </c>
      <c r="AF114" s="18">
        <f t="shared" si="19"/>
        <v>0</v>
      </c>
    </row>
    <row r="115" spans="1:32" hidden="1">
      <c r="A115" s="561"/>
      <c r="B115" s="525"/>
      <c r="C115" s="171"/>
      <c r="D115" s="172"/>
      <c r="E115" s="75"/>
      <c r="F115" s="75"/>
      <c r="G115" s="75"/>
      <c r="H115" s="167"/>
      <c r="I115" s="165"/>
      <c r="J115" s="126"/>
      <c r="K115" s="76"/>
      <c r="L115" s="77"/>
      <c r="M115" s="84"/>
      <c r="N115" s="78">
        <f>AE115</f>
        <v>0</v>
      </c>
      <c r="O115" s="79"/>
      <c r="P115" s="79"/>
      <c r="Q115" s="82"/>
      <c r="R115" s="80"/>
      <c r="S115" s="80"/>
      <c r="T115" s="81"/>
      <c r="U115" s="127"/>
      <c r="V115" s="83">
        <f>SUM(V103:V114)</f>
        <v>0</v>
      </c>
      <c r="W115" s="84">
        <f>SUM(W103:W114)</f>
        <v>0</v>
      </c>
      <c r="X115" s="85">
        <f>SUM(X103:X114)</f>
        <v>0</v>
      </c>
      <c r="Y115" s="86">
        <f>SUM(Y103:Y114)</f>
        <v>0</v>
      </c>
      <c r="Z115" s="128"/>
      <c r="AA115" s="129"/>
      <c r="AB115" s="130"/>
      <c r="AC115" s="131"/>
      <c r="AD115" s="132"/>
      <c r="AE115" s="133">
        <f>SUM(AE103:AE114)</f>
        <v>0</v>
      </c>
      <c r="AF115" s="134">
        <f>SUM(AF103:AF114)</f>
        <v>0</v>
      </c>
    </row>
    <row r="116" spans="1:32" hidden="1">
      <c r="A116" s="561"/>
      <c r="B116" s="525" t="s">
        <v>116</v>
      </c>
      <c r="C116" s="507" t="s">
        <v>117</v>
      </c>
      <c r="D116" s="508"/>
      <c r="E116" s="492"/>
      <c r="F116" s="492" t="s">
        <v>64</v>
      </c>
      <c r="G116" s="160" t="s">
        <v>118</v>
      </c>
      <c r="H116" s="49"/>
      <c r="I116" s="66"/>
      <c r="J116" s="61"/>
      <c r="K116" s="71"/>
      <c r="L116" s="42"/>
      <c r="M116" s="43"/>
      <c r="N116" s="55"/>
      <c r="O116" s="52"/>
      <c r="P116" s="59"/>
      <c r="Q116" s="48"/>
      <c r="R116" s="515"/>
      <c r="S116" s="516"/>
      <c r="T116" s="517"/>
      <c r="U116" s="104">
        <f>IF(OR(P116="",M116=Paramétrage!$C$10,M116=Paramétrage!$C$13,M116=Paramétrage!$C$17,M116=Paramétrage!$C$20,M116=Paramétrage!$C$24,M116=Paramétrage!$C$27,AND(M116&lt;&gt;Paramétrage!$C$9,Q116="Mut+ext")),0,ROUNDUP(O116/P116,0))</f>
        <v>0</v>
      </c>
      <c r="V116" s="106">
        <f>IF(OR(M116="",Q116="Mut+ext"),0,IF(VLOOKUP(M116,Paramétrage!$C$6:$E$29,2,0)=0,0,IF(P116="","saisir capacité",N116*U116*VLOOKUP(M116,Paramétrage!$C$6:$E$29,2,0))))</f>
        <v>0</v>
      </c>
      <c r="W116" s="45"/>
      <c r="X116" s="103">
        <f t="shared" ref="X116:X127" si="20">IF(OR(M116="",Q116="Mut+ext"),0,IF(ISERROR(V116+W116)=TRUE,V116,V116+W116))</f>
        <v>0</v>
      </c>
      <c r="Y116" s="105">
        <f>IF(OR(M116="",Q116="Mut+ext"),0,IF(ISERROR(W116+V116*VLOOKUP(M116,Paramétrage!$C$6:$E$29,3,0))=TRUE,X116,W116+V116*VLOOKUP(M116,Paramétrage!$C$6:$E$29,3,0)))</f>
        <v>0</v>
      </c>
      <c r="Z116" s="550"/>
      <c r="AA116" s="516"/>
      <c r="AB116" s="551"/>
      <c r="AC116" s="72"/>
      <c r="AD116" s="46"/>
      <c r="AE116" s="73">
        <f>IF(G116="",0,IF(K116="",0,IF(SUMIF(G116:G127,G116,O116:O127)=0,0,IF(OR(L116="",K116="obligatoire"),AF116/SUMIF(G116:G127,G116,O116:O127),AF116/(SUMIF(G116:G127,G116,O116:O127)/L116)))))</f>
        <v>0</v>
      </c>
      <c r="AF116" s="17">
        <f t="shared" ref="AF116:AF127" si="21">N116*O116</f>
        <v>0</v>
      </c>
    </row>
    <row r="117" spans="1:32" hidden="1">
      <c r="A117" s="561"/>
      <c r="B117" s="525"/>
      <c r="C117" s="509"/>
      <c r="D117" s="510"/>
      <c r="E117" s="492"/>
      <c r="F117" s="492"/>
      <c r="G117" s="160"/>
      <c r="H117" s="41"/>
      <c r="I117" s="66"/>
      <c r="J117" s="61"/>
      <c r="K117" s="60"/>
      <c r="L117" s="42"/>
      <c r="M117" s="43"/>
      <c r="N117" s="54"/>
      <c r="O117" s="51"/>
      <c r="P117" s="59"/>
      <c r="Q117" s="44"/>
      <c r="R117" s="515"/>
      <c r="S117" s="516"/>
      <c r="T117" s="517"/>
      <c r="U117" s="104">
        <f>IF(OR(P117="",M117=Paramétrage!$C$10,M117=Paramétrage!$C$13,M117=Paramétrage!$C$17,M117=Paramétrage!$C$20,M117=Paramétrage!$C$24,M117=Paramétrage!$C$27,AND(M117&lt;&gt;Paramétrage!$C$9,Q117="Mut+ext")),0,ROUNDUP(O117/P117,0))</f>
        <v>0</v>
      </c>
      <c r="V117" s="106">
        <f>IF(OR(M117="",Q117="Mut+ext"),0,IF(VLOOKUP(M117,Paramétrage!$C$6:$E$29,2,0)=0,0,IF(P117="","saisir capacité",N117*U117*VLOOKUP(M117,Paramétrage!$C$6:$E$29,2,0))))</f>
        <v>0</v>
      </c>
      <c r="W117" s="45"/>
      <c r="X117" s="103">
        <f t="shared" si="20"/>
        <v>0</v>
      </c>
      <c r="Y117" s="105">
        <f>IF(OR(M117="",Q117="Mut+ext"),0,IF(ISERROR(W117+V117*VLOOKUP(M117,Paramétrage!$C$6:$E$29,3,0))=TRUE,X117,W117+V117*VLOOKUP(M117,Paramétrage!$C$6:$E$29,3,0)))</f>
        <v>0</v>
      </c>
      <c r="Z117" s="550"/>
      <c r="AA117" s="516"/>
      <c r="AB117" s="551"/>
      <c r="AC117" s="163"/>
      <c r="AD117" s="46"/>
      <c r="AE117" s="73">
        <f>IF(G117="",0,IF(K117="",0,IF(SUMIF(G116:G127,G117,O116:O127)=0,0,IF(OR(L117="",K117="obligatoire"),AF117/SUMIF(G116:G127,G117,O116:O127),AF117/(SUMIF(G116:G127,G117,O116:O127)/L117)))))</f>
        <v>0</v>
      </c>
      <c r="AF117" s="18">
        <f t="shared" si="21"/>
        <v>0</v>
      </c>
    </row>
    <row r="118" spans="1:32" hidden="1">
      <c r="A118" s="561"/>
      <c r="B118" s="525"/>
      <c r="C118" s="509"/>
      <c r="D118" s="510"/>
      <c r="E118" s="492"/>
      <c r="F118" s="492"/>
      <c r="G118" s="160"/>
      <c r="H118" s="41"/>
      <c r="I118" s="164"/>
      <c r="J118" s="61"/>
      <c r="K118" s="60"/>
      <c r="L118" s="42"/>
      <c r="M118" s="43"/>
      <c r="N118" s="54"/>
      <c r="O118" s="52"/>
      <c r="P118" s="59"/>
      <c r="Q118" s="44"/>
      <c r="R118" s="515"/>
      <c r="S118" s="516"/>
      <c r="T118" s="517"/>
      <c r="U118" s="104">
        <f>IF(OR(P118="",M118=Paramétrage!$C$10,M118=Paramétrage!$C$13,M118=Paramétrage!$C$17,M118=Paramétrage!$C$20,M118=Paramétrage!$C$24,M118=Paramétrage!$C$27,AND(M118&lt;&gt;Paramétrage!$C$9,Q118="Mut+ext")),0,ROUNDUP(O118/P118,0))</f>
        <v>0</v>
      </c>
      <c r="V118" s="106">
        <f>IF(OR(M118="",Q118="Mut+ext"),0,IF(VLOOKUP(M118,Paramétrage!$C$6:$E$29,2,0)=0,0,IF(P118="","saisir capacité",N118*U118*VLOOKUP(M118,Paramétrage!$C$6:$E$29,2,0))))</f>
        <v>0</v>
      </c>
      <c r="W118" s="45"/>
      <c r="X118" s="103">
        <f t="shared" si="20"/>
        <v>0</v>
      </c>
      <c r="Y118" s="105">
        <f>IF(OR(M118="",Q118="Mut+ext"),0,IF(ISERROR(W118+V118*VLOOKUP(M118,Paramétrage!$C$6:$E$29,3,0))=TRUE,X118,W118+V118*VLOOKUP(M118,Paramétrage!$C$6:$E$29,3,0)))</f>
        <v>0</v>
      </c>
      <c r="Z118" s="550"/>
      <c r="AA118" s="516"/>
      <c r="AB118" s="551"/>
      <c r="AC118" s="163"/>
      <c r="AD118" s="46"/>
      <c r="AE118" s="73">
        <f>IF(G118="",0,IF(K118="",0,IF(SUMIF(G112:G123,G118,O112:O123)=0,0,IF(OR(L118="",K118="obligatoire"),AF118/SUMIF(G112:G123,G118,O112:O123),AF118/(SUMIF(G112:G123,G118,O112:O123)/L118)))))</f>
        <v>0</v>
      </c>
      <c r="AF118" s="18">
        <f t="shared" si="21"/>
        <v>0</v>
      </c>
    </row>
    <row r="119" spans="1:32" hidden="1">
      <c r="A119" s="561"/>
      <c r="B119" s="525"/>
      <c r="C119" s="509"/>
      <c r="D119" s="510"/>
      <c r="E119" s="492"/>
      <c r="F119" s="492"/>
      <c r="G119" s="162"/>
      <c r="H119" s="41"/>
      <c r="I119" s="164"/>
      <c r="J119" s="61"/>
      <c r="K119" s="60"/>
      <c r="L119" s="42"/>
      <c r="M119" s="43"/>
      <c r="N119" s="54"/>
      <c r="O119" s="53"/>
      <c r="P119" s="59"/>
      <c r="Q119" s="44"/>
      <c r="R119" s="515"/>
      <c r="S119" s="516"/>
      <c r="T119" s="517"/>
      <c r="U119" s="104">
        <f>IF(OR(P119="",M119=Paramétrage!$C$10,M119=Paramétrage!$C$13,M119=Paramétrage!$C$17,M119=Paramétrage!$C$20,M119=Paramétrage!$C$24,M119=Paramétrage!$C$27,AND(M119&lt;&gt;Paramétrage!$C$9,Q119="Mut+ext")),0,ROUNDUP(O119/P119,0))</f>
        <v>0</v>
      </c>
      <c r="V119" s="106">
        <f>IF(OR(M119="",Q119="Mut+ext"),0,IF(VLOOKUP(M119,Paramétrage!$C$6:$E$29,2,0)=0,0,IF(P119="","saisir capacité",N119*U119*VLOOKUP(M119,Paramétrage!$C$6:$E$29,2,0))))</f>
        <v>0</v>
      </c>
      <c r="W119" s="45"/>
      <c r="X119" s="103">
        <f t="shared" si="20"/>
        <v>0</v>
      </c>
      <c r="Y119" s="105">
        <f>IF(OR(M119="",Q119="Mut+ext"),0,IF(ISERROR(W119+V119*VLOOKUP(M119,Paramétrage!$C$6:$E$29,3,0))=TRUE,X119,W119+V119*VLOOKUP(M119,Paramétrage!$C$6:$E$29,3,0)))</f>
        <v>0</v>
      </c>
      <c r="Z119" s="550"/>
      <c r="AA119" s="516"/>
      <c r="AB119" s="551"/>
      <c r="AC119" s="62"/>
      <c r="AD119" s="46"/>
      <c r="AE119" s="73">
        <f>IF(G119="",0,IF(K119="",0,IF(SUMIF(G112:G123,G119,O112:O123)=0,0,IF(OR(L119="",K119="obligatoire"),AF119/SUMIF(G112:G123,G119,O112:O123),AF119/(SUMIF(G112:G123,G119,O112:O123)/L119)))))</f>
        <v>0</v>
      </c>
      <c r="AF119" s="18">
        <f t="shared" si="21"/>
        <v>0</v>
      </c>
    </row>
    <row r="120" spans="1:32" hidden="1">
      <c r="A120" s="561"/>
      <c r="B120" s="525"/>
      <c r="C120" s="509"/>
      <c r="D120" s="510"/>
      <c r="E120" s="492"/>
      <c r="F120" s="492"/>
      <c r="G120" s="160"/>
      <c r="H120" s="41"/>
      <c r="I120" s="164"/>
      <c r="J120" s="61"/>
      <c r="K120" s="60"/>
      <c r="L120" s="42"/>
      <c r="M120" s="43"/>
      <c r="N120" s="54"/>
      <c r="O120" s="52"/>
      <c r="P120" s="59"/>
      <c r="Q120" s="44"/>
      <c r="R120" s="515"/>
      <c r="S120" s="516"/>
      <c r="T120" s="517"/>
      <c r="U120" s="104">
        <f>IF(OR(P120="",M120=Paramétrage!$C$10,M120=Paramétrage!$C$13,M120=Paramétrage!$C$17,M120=Paramétrage!$C$20,M120=Paramétrage!$C$24,M120=Paramétrage!$C$27,AND(M120&lt;&gt;Paramétrage!$C$9,Q120="Mut+ext")),0,ROUNDUP(O120/P120,0))</f>
        <v>0</v>
      </c>
      <c r="V120" s="106">
        <f>IF(OR(M120="",Q120="Mut+ext"),0,IF(VLOOKUP(M120,Paramétrage!$C$6:$E$29,2,0)=0,0,IF(P120="","saisir capacité",N120*U120*VLOOKUP(M120,Paramétrage!$C$6:$E$29,2,0))))</f>
        <v>0</v>
      </c>
      <c r="W120" s="45"/>
      <c r="X120" s="103">
        <f t="shared" si="20"/>
        <v>0</v>
      </c>
      <c r="Y120" s="105">
        <f>IF(OR(M120="",Q120="Mut+ext"),0,IF(ISERROR(W120+V120*VLOOKUP(M120,Paramétrage!$C$6:$E$29,3,0))=TRUE,X120,W120+V120*VLOOKUP(M120,Paramétrage!$C$6:$E$29,3,0)))</f>
        <v>0</v>
      </c>
      <c r="Z120" s="550"/>
      <c r="AA120" s="516"/>
      <c r="AB120" s="551"/>
      <c r="AC120" s="163"/>
      <c r="AD120" s="46"/>
      <c r="AE120" s="73">
        <f>IF(G120="",0,IF(K120="",0,IF(SUMIF(G112:G123,G120,O112:O123)=0,0,IF(OR(L120="",K120="obligatoire"),AF120/SUMIF(G112:G123,G120,O112:O123),AF120/(SUMIF(G112:G123,G120,O112:O123)/L120)))))</f>
        <v>0</v>
      </c>
      <c r="AF120" s="18">
        <f t="shared" si="21"/>
        <v>0</v>
      </c>
    </row>
    <row r="121" spans="1:32" hidden="1">
      <c r="A121" s="561"/>
      <c r="B121" s="525"/>
      <c r="C121" s="509"/>
      <c r="D121" s="510"/>
      <c r="E121" s="492"/>
      <c r="F121" s="492"/>
      <c r="G121" s="160"/>
      <c r="H121" s="41"/>
      <c r="I121" s="164"/>
      <c r="J121" s="61"/>
      <c r="K121" s="60"/>
      <c r="L121" s="42"/>
      <c r="M121" s="43"/>
      <c r="N121" s="54"/>
      <c r="O121" s="53"/>
      <c r="P121" s="59"/>
      <c r="Q121" s="44"/>
      <c r="R121" s="515"/>
      <c r="S121" s="516"/>
      <c r="T121" s="517"/>
      <c r="U121" s="104">
        <f>IF(OR(P121="",M121=Paramétrage!$C$10,M121=Paramétrage!$C$13,M121=Paramétrage!$C$17,M121=Paramétrage!$C$20,M121=Paramétrage!$C$24,M121=Paramétrage!$C$27,AND(M121&lt;&gt;Paramétrage!$C$9,Q121="Mut+ext")),0,ROUNDUP(O121/P121,0))</f>
        <v>0</v>
      </c>
      <c r="V121" s="106">
        <f>IF(OR(M121="",Q121="Mut+ext"),0,IF(VLOOKUP(M121,Paramétrage!$C$6:$E$29,2,0)=0,0,IF(P121="","saisir capacité",N121*U121*VLOOKUP(M121,Paramétrage!$C$6:$E$29,2,0))))</f>
        <v>0</v>
      </c>
      <c r="W121" s="45"/>
      <c r="X121" s="103">
        <f t="shared" si="20"/>
        <v>0</v>
      </c>
      <c r="Y121" s="105">
        <f>IF(OR(M121="",Q121="Mut+ext"),0,IF(ISERROR(W121+V121*VLOOKUP(M121,Paramétrage!$C$6:$E$29,3,0))=TRUE,X121,W121+V121*VLOOKUP(M121,Paramétrage!$C$6:$E$29,3,0)))</f>
        <v>0</v>
      </c>
      <c r="Z121" s="550"/>
      <c r="AA121" s="516"/>
      <c r="AB121" s="551"/>
      <c r="AC121" s="163"/>
      <c r="AD121" s="46"/>
      <c r="AE121" s="73">
        <f>IF(G121="",0,IF(K121="",0,IF(SUMIF(G112:G123,G121,O112:O123)=0,0,IF(OR(L121="",K121="obligatoire"),AF121/SUMIF(G112:G123,G121,O112:O123),AF121/(SUMIF(G112:G123,G121,O112:O123)/L121)))))</f>
        <v>0</v>
      </c>
      <c r="AF121" s="18">
        <f t="shared" si="21"/>
        <v>0</v>
      </c>
    </row>
    <row r="122" spans="1:32" hidden="1">
      <c r="A122" s="561"/>
      <c r="B122" s="525"/>
      <c r="C122" s="509"/>
      <c r="D122" s="510"/>
      <c r="E122" s="492"/>
      <c r="F122" s="492"/>
      <c r="G122" s="160"/>
      <c r="H122" s="41"/>
      <c r="I122" s="164"/>
      <c r="J122" s="61"/>
      <c r="K122" s="60"/>
      <c r="L122" s="42"/>
      <c r="M122" s="43"/>
      <c r="N122" s="54"/>
      <c r="O122" s="52"/>
      <c r="P122" s="59"/>
      <c r="Q122" s="44"/>
      <c r="R122" s="515"/>
      <c r="S122" s="516"/>
      <c r="T122" s="517"/>
      <c r="U122" s="104">
        <f>IF(OR(P122="",M122=Paramétrage!$C$10,M122=Paramétrage!$C$13,M122=Paramétrage!$C$17,M122=Paramétrage!$C$20,M122=Paramétrage!$C$24,M122=Paramétrage!$C$27,AND(M122&lt;&gt;Paramétrage!$C$9,Q122="Mut+ext")),0,ROUNDUP(O122/P122,0))</f>
        <v>0</v>
      </c>
      <c r="V122" s="106">
        <f>IF(OR(M122="",Q122="Mut+ext"),0,IF(VLOOKUP(M122,Paramétrage!$C$6:$E$29,2,0)=0,0,IF(P122="","saisir capacité",N122*U122*VLOOKUP(M122,Paramétrage!$C$6:$E$29,2,0))))</f>
        <v>0</v>
      </c>
      <c r="W122" s="45"/>
      <c r="X122" s="103">
        <f t="shared" si="20"/>
        <v>0</v>
      </c>
      <c r="Y122" s="105">
        <f>IF(OR(M122="",Q122="Mut+ext"),0,IF(ISERROR(W122+V122*VLOOKUP(M122,Paramétrage!$C$6:$E$29,3,0))=TRUE,X122,W122+V122*VLOOKUP(M122,Paramétrage!$C$6:$E$29,3,0)))</f>
        <v>0</v>
      </c>
      <c r="Z122" s="550"/>
      <c r="AA122" s="516"/>
      <c r="AB122" s="551"/>
      <c r="AC122" s="163"/>
      <c r="AD122" s="46"/>
      <c r="AE122" s="73">
        <f>IF(G122="",0,IF(K122="",0,IF(SUMIF(G116:G127,G122,O116:O127)=0,0,IF(OR(L122="",K122="obligatoire"),AF122/SUMIF(G116:G127,G122,O116:O127),AF122/(SUMIF(G116:G127,G122,O116:O127)/L122)))))</f>
        <v>0</v>
      </c>
      <c r="AF122" s="18">
        <f t="shared" si="21"/>
        <v>0</v>
      </c>
    </row>
    <row r="123" spans="1:32" hidden="1">
      <c r="A123" s="561"/>
      <c r="B123" s="525"/>
      <c r="C123" s="509"/>
      <c r="D123" s="510"/>
      <c r="E123" s="492"/>
      <c r="F123" s="492"/>
      <c r="G123" s="162"/>
      <c r="H123" s="41"/>
      <c r="I123" s="164"/>
      <c r="J123" s="61"/>
      <c r="K123" s="60"/>
      <c r="L123" s="42"/>
      <c r="M123" s="43"/>
      <c r="N123" s="54"/>
      <c r="O123" s="53"/>
      <c r="P123" s="59"/>
      <c r="Q123" s="44"/>
      <c r="R123" s="515"/>
      <c r="S123" s="516"/>
      <c r="T123" s="517"/>
      <c r="U123" s="104">
        <f>IF(OR(P123="",M123=Paramétrage!$C$10,M123=Paramétrage!$C$13,M123=Paramétrage!$C$17,M123=Paramétrage!$C$20,M123=Paramétrage!$C$24,M123=Paramétrage!$C$27,AND(M123&lt;&gt;Paramétrage!$C$9,Q123="Mut+ext")),0,ROUNDUP(O123/P123,0))</f>
        <v>0</v>
      </c>
      <c r="V123" s="106">
        <f>IF(OR(M123="",Q123="Mut+ext"),0,IF(VLOOKUP(M123,Paramétrage!$C$6:$E$29,2,0)=0,0,IF(P123="","saisir capacité",N123*U123*VLOOKUP(M123,Paramétrage!$C$6:$E$29,2,0))))</f>
        <v>0</v>
      </c>
      <c r="W123" s="45"/>
      <c r="X123" s="103">
        <f t="shared" si="20"/>
        <v>0</v>
      </c>
      <c r="Y123" s="105">
        <f>IF(OR(M123="",Q123="Mut+ext"),0,IF(ISERROR(W123+V123*VLOOKUP(M123,Paramétrage!$C$6:$E$29,3,0))=TRUE,X123,W123+V123*VLOOKUP(M123,Paramétrage!$C$6:$E$29,3,0)))</f>
        <v>0</v>
      </c>
      <c r="Z123" s="550"/>
      <c r="AA123" s="516"/>
      <c r="AB123" s="551"/>
      <c r="AC123" s="62"/>
      <c r="AD123" s="46"/>
      <c r="AE123" s="73">
        <f>IF(G123="",0,IF(K123="",0,IF(SUMIF(G116:G127,G123,O116:O127)=0,0,IF(OR(L123="",K123="obligatoire"),AF123/SUMIF(G116:G127,G123,O116:O127),AF123/(SUMIF(G116:G127,G123,O116:O127)/L123)))))</f>
        <v>0</v>
      </c>
      <c r="AF123" s="18">
        <f t="shared" si="21"/>
        <v>0</v>
      </c>
    </row>
    <row r="124" spans="1:32" hidden="1">
      <c r="A124" s="561"/>
      <c r="B124" s="525"/>
      <c r="C124" s="509"/>
      <c r="D124" s="510"/>
      <c r="E124" s="492"/>
      <c r="F124" s="492"/>
      <c r="G124" s="160"/>
      <c r="H124" s="41"/>
      <c r="I124" s="164"/>
      <c r="J124" s="61"/>
      <c r="K124" s="60"/>
      <c r="L124" s="42"/>
      <c r="M124" s="43"/>
      <c r="N124" s="54"/>
      <c r="O124" s="52"/>
      <c r="P124" s="59"/>
      <c r="Q124" s="44"/>
      <c r="R124" s="515"/>
      <c r="S124" s="516"/>
      <c r="T124" s="517"/>
      <c r="U124" s="104">
        <f>IF(OR(P124="",M124=Paramétrage!$C$10,M124=Paramétrage!$C$13,M124=Paramétrage!$C$17,M124=Paramétrage!$C$20,M124=Paramétrage!$C$24,M124=Paramétrage!$C$27,AND(M124&lt;&gt;Paramétrage!$C$9,Q124="Mut+ext")),0,ROUNDUP(O124/P124,0))</f>
        <v>0</v>
      </c>
      <c r="V124" s="106">
        <f>IF(OR(M124="",Q124="Mut+ext"),0,IF(VLOOKUP(M124,Paramétrage!$C$6:$E$29,2,0)=0,0,IF(P124="","saisir capacité",N124*U124*VLOOKUP(M124,Paramétrage!$C$6:$E$29,2,0))))</f>
        <v>0</v>
      </c>
      <c r="W124" s="45"/>
      <c r="X124" s="103">
        <f t="shared" si="20"/>
        <v>0</v>
      </c>
      <c r="Y124" s="105">
        <f>IF(OR(M124="",Q124="Mut+ext"),0,IF(ISERROR(W124+V124*VLOOKUP(M124,Paramétrage!$C$6:$E$29,3,0))=TRUE,X124,W124+V124*VLOOKUP(M124,Paramétrage!$C$6:$E$29,3,0)))</f>
        <v>0</v>
      </c>
      <c r="Z124" s="550"/>
      <c r="AA124" s="516"/>
      <c r="AB124" s="551"/>
      <c r="AC124" s="163"/>
      <c r="AD124" s="46"/>
      <c r="AE124" s="73">
        <f>IF(G124="",0,IF(K124="",0,IF(SUMIF(G116:G127,G124,O116:O127)=0,0,IF(OR(L124="",K124="obligatoire"),AF124/SUMIF(G116:G127,G124,O116:O127),AF124/(SUMIF(G116:G127,G124,O116:O127)/L124)))))</f>
        <v>0</v>
      </c>
      <c r="AF124" s="18">
        <f t="shared" si="21"/>
        <v>0</v>
      </c>
    </row>
    <row r="125" spans="1:32" hidden="1">
      <c r="A125" s="561"/>
      <c r="B125" s="525"/>
      <c r="C125" s="509"/>
      <c r="D125" s="510"/>
      <c r="E125" s="492"/>
      <c r="F125" s="492"/>
      <c r="G125" s="160"/>
      <c r="H125" s="41"/>
      <c r="I125" s="164"/>
      <c r="J125" s="61"/>
      <c r="K125" s="60"/>
      <c r="L125" s="42"/>
      <c r="M125" s="43"/>
      <c r="N125" s="54"/>
      <c r="O125" s="53"/>
      <c r="P125" s="59"/>
      <c r="Q125" s="44"/>
      <c r="R125" s="515"/>
      <c r="S125" s="516"/>
      <c r="T125" s="517"/>
      <c r="U125" s="104">
        <f>IF(OR(P125="",M125=Paramétrage!$C$10,M125=Paramétrage!$C$13,M125=Paramétrage!$C$17,M125=Paramétrage!$C$20,M125=Paramétrage!$C$24,M125=Paramétrage!$C$27,AND(M125&lt;&gt;Paramétrage!$C$9,Q125="Mut+ext")),0,ROUNDUP(O125/P125,0))</f>
        <v>0</v>
      </c>
      <c r="V125" s="106">
        <f>IF(OR(M125="",Q125="Mut+ext"),0,IF(VLOOKUP(M125,Paramétrage!$C$6:$E$29,2,0)=0,0,IF(P125="","saisir capacité",N125*U125*VLOOKUP(M125,Paramétrage!$C$6:$E$29,2,0))))</f>
        <v>0</v>
      </c>
      <c r="W125" s="45"/>
      <c r="X125" s="103">
        <f t="shared" si="20"/>
        <v>0</v>
      </c>
      <c r="Y125" s="105">
        <f>IF(OR(M125="",Q125="Mut+ext"),0,IF(ISERROR(W125+V125*VLOOKUP(M125,Paramétrage!$C$6:$E$29,3,0))=TRUE,X125,W125+V125*VLOOKUP(M125,Paramétrage!$C$6:$E$29,3,0)))</f>
        <v>0</v>
      </c>
      <c r="Z125" s="550"/>
      <c r="AA125" s="516"/>
      <c r="AB125" s="551"/>
      <c r="AC125" s="163"/>
      <c r="AD125" s="46"/>
      <c r="AE125" s="73">
        <f>IF(G125="",0,IF(K125="",0,IF(SUMIF(G116:G127,G125,O116:O127)=0,0,IF(OR(L125="",K125="obligatoire"),AF125/SUMIF(G116:G127,G125,O116:O127),AF125/(SUMIF(G116:G127,G125,O116:O127)/L125)))))</f>
        <v>0</v>
      </c>
      <c r="AF125" s="18">
        <f t="shared" si="21"/>
        <v>0</v>
      </c>
    </row>
    <row r="126" spans="1:32" hidden="1">
      <c r="A126" s="561"/>
      <c r="B126" s="525"/>
      <c r="C126" s="509"/>
      <c r="D126" s="510"/>
      <c r="E126" s="492"/>
      <c r="F126" s="492"/>
      <c r="G126" s="160"/>
      <c r="H126" s="41"/>
      <c r="I126" s="164"/>
      <c r="J126" s="61"/>
      <c r="K126" s="60"/>
      <c r="L126" s="42"/>
      <c r="M126" s="43"/>
      <c r="N126" s="54"/>
      <c r="O126" s="52"/>
      <c r="P126" s="59"/>
      <c r="Q126" s="44"/>
      <c r="R126" s="515"/>
      <c r="S126" s="516"/>
      <c r="T126" s="517"/>
      <c r="U126" s="104">
        <f>IF(OR(P126="",M126=Paramétrage!$C$10,M126=Paramétrage!$C$13,M126=Paramétrage!$C$17,M126=Paramétrage!$C$20,M126=Paramétrage!$C$24,M126=Paramétrage!$C$27,AND(M126&lt;&gt;Paramétrage!$C$9,Q126="Mut+ext")),0,ROUNDUP(O126/P126,0))</f>
        <v>0</v>
      </c>
      <c r="V126" s="106">
        <f>IF(OR(M126="",Q126="Mut+ext"),0,IF(VLOOKUP(M126,Paramétrage!$C$6:$E$29,2,0)=0,0,IF(P126="","saisir capacité",N126*U126*VLOOKUP(M126,Paramétrage!$C$6:$E$29,2,0))))</f>
        <v>0</v>
      </c>
      <c r="W126" s="45"/>
      <c r="X126" s="103">
        <f t="shared" si="20"/>
        <v>0</v>
      </c>
      <c r="Y126" s="105">
        <f>IF(OR(M126="",Q126="Mut+ext"),0,IF(ISERROR(W126+V126*VLOOKUP(M126,Paramétrage!$C$6:$E$29,3,0))=TRUE,X126,W126+V126*VLOOKUP(M126,Paramétrage!$C$6:$E$29,3,0)))</f>
        <v>0</v>
      </c>
      <c r="Z126" s="550"/>
      <c r="AA126" s="516"/>
      <c r="AB126" s="551"/>
      <c r="AC126" s="163"/>
      <c r="AD126" s="46"/>
      <c r="AE126" s="73">
        <f>IF(G126="",0,IF(K126="",0,IF(SUMIF(G116:G127,G126,O116:O127)=0,0,IF(OR(L126="",K126="obligatoire"),AF126/SUMIF(G116:G127,G126,O116:O127),AF126/(SUMIF(G116:G127,G126,O116:O127)/L126)))))</f>
        <v>0</v>
      </c>
      <c r="AF126" s="18">
        <f t="shared" si="21"/>
        <v>0</v>
      </c>
    </row>
    <row r="127" spans="1:32" hidden="1">
      <c r="A127" s="561"/>
      <c r="B127" s="525"/>
      <c r="C127" s="511"/>
      <c r="D127" s="512"/>
      <c r="E127" s="493"/>
      <c r="F127" s="493"/>
      <c r="G127" s="160"/>
      <c r="H127" s="41"/>
      <c r="I127" s="164"/>
      <c r="J127" s="61"/>
      <c r="K127" s="60"/>
      <c r="L127" s="42"/>
      <c r="M127" s="43"/>
      <c r="N127" s="54"/>
      <c r="O127" s="51"/>
      <c r="P127" s="59"/>
      <c r="Q127" s="44"/>
      <c r="R127" s="515"/>
      <c r="S127" s="516"/>
      <c r="T127" s="517"/>
      <c r="U127" s="104">
        <f>IF(OR(P127="",M127=Paramétrage!$C$10,M127=Paramétrage!$C$13,M127=Paramétrage!$C$17,M127=Paramétrage!$C$20,M127=Paramétrage!$C$24,M127=Paramétrage!$C$27,AND(M127&lt;&gt;Paramétrage!$C$9,Q127="Mut+ext")),0,ROUNDUP(O127/P127,0))</f>
        <v>0</v>
      </c>
      <c r="V127" s="106">
        <f>IF(OR(M127="",Q127="Mut+ext"),0,IF(VLOOKUP(M127,Paramétrage!$C$6:$E$29,2,0)=0,0,IF(P127="","saisir capacité",N127*U127*VLOOKUP(M127,Paramétrage!$C$6:$E$29,2,0))))</f>
        <v>0</v>
      </c>
      <c r="W127" s="45"/>
      <c r="X127" s="103">
        <f t="shared" si="20"/>
        <v>0</v>
      </c>
      <c r="Y127" s="105">
        <f>IF(OR(M127="",Q127="Mut+ext"),0,IF(ISERROR(W127+V127*VLOOKUP(M127,Paramétrage!$C$6:$E$29,3,0))=TRUE,X127,W127+V127*VLOOKUP(M127,Paramétrage!$C$6:$E$29,3,0)))</f>
        <v>0</v>
      </c>
      <c r="Z127" s="550"/>
      <c r="AA127" s="516"/>
      <c r="AB127" s="551"/>
      <c r="AC127" s="163"/>
      <c r="AD127" s="46"/>
      <c r="AE127" s="73">
        <f>IF(G127="",0,IF(K127="",0,IF(SUMIF(G116:G127,G127,O116:O127)=0,0,IF(OR(L127="",K127="obligatoire"),AF127/SUMIF(G116:G127,G127,O116:O127),AF127/(SUMIF(G116:G127,G127,O116:O127)/L127)))))</f>
        <v>0</v>
      </c>
      <c r="AF127" s="18">
        <f t="shared" si="21"/>
        <v>0</v>
      </c>
    </row>
    <row r="128" spans="1:32" hidden="1">
      <c r="A128" s="561"/>
      <c r="B128" s="525"/>
      <c r="C128" s="171"/>
      <c r="D128" s="172"/>
      <c r="E128" s="75"/>
      <c r="F128" s="75"/>
      <c r="G128" s="75"/>
      <c r="H128" s="167"/>
      <c r="I128" s="165"/>
      <c r="J128" s="126"/>
      <c r="K128" s="76"/>
      <c r="L128" s="77"/>
      <c r="M128" s="84"/>
      <c r="N128" s="78">
        <f>AE128</f>
        <v>0</v>
      </c>
      <c r="O128" s="79"/>
      <c r="P128" s="79"/>
      <c r="Q128" s="82"/>
      <c r="R128" s="80"/>
      <c r="S128" s="80"/>
      <c r="T128" s="81"/>
      <c r="U128" s="127"/>
      <c r="V128" s="83">
        <f>SUM(V116:V127)</f>
        <v>0</v>
      </c>
      <c r="W128" s="84">
        <f>SUM(W116:W127)</f>
        <v>0</v>
      </c>
      <c r="X128" s="85">
        <f>SUM(X116:X127)</f>
        <v>0</v>
      </c>
      <c r="Y128" s="86">
        <f>SUM(Y116:Y127)</f>
        <v>0</v>
      </c>
      <c r="Z128" s="128"/>
      <c r="AA128" s="129"/>
      <c r="AB128" s="130"/>
      <c r="AC128" s="131"/>
      <c r="AD128" s="132"/>
      <c r="AE128" s="133">
        <f>SUM(AE116:AE127)</f>
        <v>0</v>
      </c>
      <c r="AF128" s="134">
        <f>SUM(AF116:AF127)</f>
        <v>0</v>
      </c>
    </row>
    <row r="129" spans="1:32" hidden="1">
      <c r="A129" s="561"/>
      <c r="B129" s="525" t="s">
        <v>119</v>
      </c>
      <c r="C129" s="507" t="s">
        <v>120</v>
      </c>
      <c r="D129" s="508"/>
      <c r="E129" s="492"/>
      <c r="F129" s="492" t="s">
        <v>64</v>
      </c>
      <c r="G129" s="160" t="s">
        <v>121</v>
      </c>
      <c r="H129" s="49"/>
      <c r="I129" s="66"/>
      <c r="J129" s="61"/>
      <c r="K129" s="71"/>
      <c r="L129" s="42"/>
      <c r="M129" s="43"/>
      <c r="N129" s="55"/>
      <c r="O129" s="52"/>
      <c r="P129" s="59"/>
      <c r="Q129" s="48"/>
      <c r="R129" s="515"/>
      <c r="S129" s="516"/>
      <c r="T129" s="517"/>
      <c r="U129" s="104">
        <f>IF(OR(P129="",M129=Paramétrage!$C$10,M129=Paramétrage!$C$13,M129=Paramétrage!$C$17,M129=Paramétrage!$C$20,M129=Paramétrage!$C$24,M129=Paramétrage!$C$27,AND(M129&lt;&gt;Paramétrage!$C$9,Q129="Mut+ext")),0,ROUNDUP(O129/P129,0))</f>
        <v>0</v>
      </c>
      <c r="V129" s="106">
        <f>IF(OR(M129="",Q129="Mut+ext"),0,IF(VLOOKUP(M129,Paramétrage!$C$6:$E$29,2,0)=0,0,IF(P129="","saisir capacité",N129*U129*VLOOKUP(M129,Paramétrage!$C$6:$E$29,2,0))))</f>
        <v>0</v>
      </c>
      <c r="W129" s="45"/>
      <c r="X129" s="103">
        <f t="shared" ref="X129:X140" si="22">IF(OR(M129="",Q129="Mut+ext"),0,IF(ISERROR(V129+W129)=TRUE,V129,V129+W129))</f>
        <v>0</v>
      </c>
      <c r="Y129" s="105">
        <f>IF(OR(M129="",Q129="Mut+ext"),0,IF(ISERROR(W129+V129*VLOOKUP(M129,Paramétrage!$C$6:$E$29,3,0))=TRUE,X129,W129+V129*VLOOKUP(M129,Paramétrage!$C$6:$E$29,3,0)))</f>
        <v>0</v>
      </c>
      <c r="Z129" s="550"/>
      <c r="AA129" s="516"/>
      <c r="AB129" s="551"/>
      <c r="AC129" s="72"/>
      <c r="AD129" s="46"/>
      <c r="AE129" s="73">
        <f>IF(G129="",0,IF(K129="",0,IF(SUMIF(G129:G140,G129,O129:O140)=0,0,IF(OR(L129="",K129="obligatoire"),AF129/SUMIF(G129:G140,G129,O129:O140),AF129/(SUMIF(G129:G140,G129,O129:O140)/L129)))))</f>
        <v>0</v>
      </c>
      <c r="AF129" s="17">
        <f t="shared" ref="AF129:AF140" si="23">N129*O129</f>
        <v>0</v>
      </c>
    </row>
    <row r="130" spans="1:32" hidden="1">
      <c r="A130" s="561"/>
      <c r="B130" s="525"/>
      <c r="C130" s="509"/>
      <c r="D130" s="510"/>
      <c r="E130" s="492"/>
      <c r="F130" s="492"/>
      <c r="G130" s="160"/>
      <c r="H130" s="41"/>
      <c r="I130" s="66"/>
      <c r="J130" s="61"/>
      <c r="K130" s="60"/>
      <c r="L130" s="42"/>
      <c r="M130" s="43"/>
      <c r="N130" s="54"/>
      <c r="O130" s="51"/>
      <c r="P130" s="59"/>
      <c r="Q130" s="44"/>
      <c r="R130" s="515"/>
      <c r="S130" s="516"/>
      <c r="T130" s="517"/>
      <c r="U130" s="104">
        <f>IF(OR(P130="",M130=Paramétrage!$C$10,M130=Paramétrage!$C$13,M130=Paramétrage!$C$17,M130=Paramétrage!$C$20,M130=Paramétrage!$C$24,M130=Paramétrage!$C$27,AND(M130&lt;&gt;Paramétrage!$C$9,Q130="Mut+ext")),0,ROUNDUP(O130/P130,0))</f>
        <v>0</v>
      </c>
      <c r="V130" s="106">
        <f>IF(OR(M130="",Q130="Mut+ext"),0,IF(VLOOKUP(M130,Paramétrage!$C$6:$E$29,2,0)=0,0,IF(P130="","saisir capacité",N130*U130*VLOOKUP(M130,Paramétrage!$C$6:$E$29,2,0))))</f>
        <v>0</v>
      </c>
      <c r="W130" s="45"/>
      <c r="X130" s="103">
        <f t="shared" si="22"/>
        <v>0</v>
      </c>
      <c r="Y130" s="105">
        <f>IF(OR(M130="",Q130="Mut+ext"),0,IF(ISERROR(W130+V130*VLOOKUP(M130,Paramétrage!$C$6:$E$29,3,0))=TRUE,X130,W130+V130*VLOOKUP(M130,Paramétrage!$C$6:$E$29,3,0)))</f>
        <v>0</v>
      </c>
      <c r="Z130" s="550"/>
      <c r="AA130" s="516"/>
      <c r="AB130" s="551"/>
      <c r="AC130" s="163"/>
      <c r="AD130" s="46"/>
      <c r="AE130" s="73">
        <f>IF(G130="",0,IF(K130="",0,IF(SUMIF(G129:G140,G130,O129:O140)=0,0,IF(OR(L130="",K130="obligatoire"),AF130/SUMIF(G129:G140,G130,O129:O140),AF130/(SUMIF(G129:G140,G130,O129:O140)/L130)))))</f>
        <v>0</v>
      </c>
      <c r="AF130" s="18">
        <f t="shared" si="23"/>
        <v>0</v>
      </c>
    </row>
    <row r="131" spans="1:32" hidden="1">
      <c r="A131" s="561"/>
      <c r="B131" s="525"/>
      <c r="C131" s="509"/>
      <c r="D131" s="510"/>
      <c r="E131" s="492"/>
      <c r="F131" s="492"/>
      <c r="G131" s="160"/>
      <c r="H131" s="41"/>
      <c r="I131" s="164"/>
      <c r="J131" s="61"/>
      <c r="K131" s="60"/>
      <c r="L131" s="42"/>
      <c r="M131" s="43"/>
      <c r="N131" s="54"/>
      <c r="O131" s="52"/>
      <c r="P131" s="59"/>
      <c r="Q131" s="44"/>
      <c r="R131" s="515"/>
      <c r="S131" s="516"/>
      <c r="T131" s="517"/>
      <c r="U131" s="104">
        <f>IF(OR(P131="",M131=Paramétrage!$C$10,M131=Paramétrage!$C$13,M131=Paramétrage!$C$17,M131=Paramétrage!$C$20,M131=Paramétrage!$C$24,M131=Paramétrage!$C$27,AND(M131&lt;&gt;Paramétrage!$C$9,Q131="Mut+ext")),0,ROUNDUP(O131/P131,0))</f>
        <v>0</v>
      </c>
      <c r="V131" s="106">
        <f>IF(OR(M131="",Q131="Mut+ext"),0,IF(VLOOKUP(M131,Paramétrage!$C$6:$E$29,2,0)=0,0,IF(P131="","saisir capacité",N131*U131*VLOOKUP(M131,Paramétrage!$C$6:$E$29,2,0))))</f>
        <v>0</v>
      </c>
      <c r="W131" s="45"/>
      <c r="X131" s="103">
        <f t="shared" si="22"/>
        <v>0</v>
      </c>
      <c r="Y131" s="105">
        <f>IF(OR(M131="",Q131="Mut+ext"),0,IF(ISERROR(W131+V131*VLOOKUP(M131,Paramétrage!$C$6:$E$29,3,0))=TRUE,X131,W131+V131*VLOOKUP(M131,Paramétrage!$C$6:$E$29,3,0)))</f>
        <v>0</v>
      </c>
      <c r="Z131" s="550"/>
      <c r="AA131" s="516"/>
      <c r="AB131" s="551"/>
      <c r="AC131" s="163"/>
      <c r="AD131" s="46"/>
      <c r="AE131" s="73">
        <f>IF(G131="",0,IF(K131="",0,IF(SUMIF(G125:G136,G131,O125:O136)=0,0,IF(OR(L131="",K131="obligatoire"),AF131/SUMIF(G125:G136,G131,O125:O136),AF131/(SUMIF(G125:G136,G131,O125:O136)/L131)))))</f>
        <v>0</v>
      </c>
      <c r="AF131" s="18">
        <f t="shared" si="23"/>
        <v>0</v>
      </c>
    </row>
    <row r="132" spans="1:32" hidden="1">
      <c r="A132" s="561"/>
      <c r="B132" s="525"/>
      <c r="C132" s="509"/>
      <c r="D132" s="510"/>
      <c r="E132" s="492"/>
      <c r="F132" s="492"/>
      <c r="G132" s="162"/>
      <c r="H132" s="41"/>
      <c r="I132" s="164"/>
      <c r="J132" s="61"/>
      <c r="K132" s="60"/>
      <c r="L132" s="42"/>
      <c r="M132" s="43"/>
      <c r="N132" s="54"/>
      <c r="O132" s="53"/>
      <c r="P132" s="59"/>
      <c r="Q132" s="44"/>
      <c r="R132" s="515"/>
      <c r="S132" s="516"/>
      <c r="T132" s="517"/>
      <c r="U132" s="104">
        <f>IF(OR(P132="",M132=Paramétrage!$C$10,M132=Paramétrage!$C$13,M132=Paramétrage!$C$17,M132=Paramétrage!$C$20,M132=Paramétrage!$C$24,M132=Paramétrage!$C$27,AND(M132&lt;&gt;Paramétrage!$C$9,Q132="Mut+ext")),0,ROUNDUP(O132/P132,0))</f>
        <v>0</v>
      </c>
      <c r="V132" s="106">
        <f>IF(OR(M132="",Q132="Mut+ext"),0,IF(VLOOKUP(M132,Paramétrage!$C$6:$E$29,2,0)=0,0,IF(P132="","saisir capacité",N132*U132*VLOOKUP(M132,Paramétrage!$C$6:$E$29,2,0))))</f>
        <v>0</v>
      </c>
      <c r="W132" s="45"/>
      <c r="X132" s="103">
        <f t="shared" si="22"/>
        <v>0</v>
      </c>
      <c r="Y132" s="105">
        <f>IF(OR(M132="",Q132="Mut+ext"),0,IF(ISERROR(W132+V132*VLOOKUP(M132,Paramétrage!$C$6:$E$29,3,0))=TRUE,X132,W132+V132*VLOOKUP(M132,Paramétrage!$C$6:$E$29,3,0)))</f>
        <v>0</v>
      </c>
      <c r="Z132" s="550"/>
      <c r="AA132" s="516"/>
      <c r="AB132" s="551"/>
      <c r="AC132" s="62"/>
      <c r="AD132" s="46"/>
      <c r="AE132" s="73">
        <f>IF(G132="",0,IF(K132="",0,IF(SUMIF(G125:G136,G132,O125:O136)=0,0,IF(OR(L132="",K132="obligatoire"),AF132/SUMIF(G125:G136,G132,O125:O136),AF132/(SUMIF(G125:G136,G132,O125:O136)/L132)))))</f>
        <v>0</v>
      </c>
      <c r="AF132" s="18">
        <f t="shared" si="23"/>
        <v>0</v>
      </c>
    </row>
    <row r="133" spans="1:32" hidden="1">
      <c r="A133" s="561"/>
      <c r="B133" s="525"/>
      <c r="C133" s="509"/>
      <c r="D133" s="510"/>
      <c r="E133" s="492"/>
      <c r="F133" s="492"/>
      <c r="G133" s="160"/>
      <c r="H133" s="41"/>
      <c r="I133" s="164"/>
      <c r="J133" s="61"/>
      <c r="K133" s="60"/>
      <c r="L133" s="42"/>
      <c r="M133" s="43"/>
      <c r="N133" s="54"/>
      <c r="O133" s="52"/>
      <c r="P133" s="59"/>
      <c r="Q133" s="44"/>
      <c r="R133" s="515"/>
      <c r="S133" s="516"/>
      <c r="T133" s="517"/>
      <c r="U133" s="104">
        <f>IF(OR(P133="",M133=Paramétrage!$C$10,M133=Paramétrage!$C$13,M133=Paramétrage!$C$17,M133=Paramétrage!$C$20,M133=Paramétrage!$C$24,M133=Paramétrage!$C$27,AND(M133&lt;&gt;Paramétrage!$C$9,Q133="Mut+ext")),0,ROUNDUP(O133/P133,0))</f>
        <v>0</v>
      </c>
      <c r="V133" s="106">
        <f>IF(OR(M133="",Q133="Mut+ext"),0,IF(VLOOKUP(M133,Paramétrage!$C$6:$E$29,2,0)=0,0,IF(P133="","saisir capacité",N133*U133*VLOOKUP(M133,Paramétrage!$C$6:$E$29,2,0))))</f>
        <v>0</v>
      </c>
      <c r="W133" s="45"/>
      <c r="X133" s="103">
        <f t="shared" si="22"/>
        <v>0</v>
      </c>
      <c r="Y133" s="105">
        <f>IF(OR(M133="",Q133="Mut+ext"),0,IF(ISERROR(W133+V133*VLOOKUP(M133,Paramétrage!$C$6:$E$29,3,0))=TRUE,X133,W133+V133*VLOOKUP(M133,Paramétrage!$C$6:$E$29,3,0)))</f>
        <v>0</v>
      </c>
      <c r="Z133" s="550"/>
      <c r="AA133" s="516"/>
      <c r="AB133" s="551"/>
      <c r="AC133" s="163"/>
      <c r="AD133" s="46"/>
      <c r="AE133" s="73">
        <f>IF(G133="",0,IF(K133="",0,IF(SUMIF(G125:G136,G133,O125:O136)=0,0,IF(OR(L133="",K133="obligatoire"),AF133/SUMIF(G125:G136,G133,O125:O136),AF133/(SUMIF(G125:G136,G133,O125:O136)/L133)))))</f>
        <v>0</v>
      </c>
      <c r="AF133" s="18">
        <f t="shared" si="23"/>
        <v>0</v>
      </c>
    </row>
    <row r="134" spans="1:32" hidden="1">
      <c r="A134" s="561"/>
      <c r="B134" s="525"/>
      <c r="C134" s="509"/>
      <c r="D134" s="510"/>
      <c r="E134" s="492"/>
      <c r="F134" s="492"/>
      <c r="G134" s="160"/>
      <c r="H134" s="41"/>
      <c r="I134" s="164"/>
      <c r="J134" s="61"/>
      <c r="K134" s="60"/>
      <c r="L134" s="42"/>
      <c r="M134" s="43"/>
      <c r="N134" s="54"/>
      <c r="O134" s="53"/>
      <c r="P134" s="59"/>
      <c r="Q134" s="44"/>
      <c r="R134" s="515"/>
      <c r="S134" s="516"/>
      <c r="T134" s="517"/>
      <c r="U134" s="104">
        <f>IF(OR(P134="",M134=Paramétrage!$C$10,M134=Paramétrage!$C$13,M134=Paramétrage!$C$17,M134=Paramétrage!$C$20,M134=Paramétrage!$C$24,M134=Paramétrage!$C$27,AND(M134&lt;&gt;Paramétrage!$C$9,Q134="Mut+ext")),0,ROUNDUP(O134/P134,0))</f>
        <v>0</v>
      </c>
      <c r="V134" s="106">
        <f>IF(OR(M134="",Q134="Mut+ext"),0,IF(VLOOKUP(M134,Paramétrage!$C$6:$E$29,2,0)=0,0,IF(P134="","saisir capacité",N134*U134*VLOOKUP(M134,Paramétrage!$C$6:$E$29,2,0))))</f>
        <v>0</v>
      </c>
      <c r="W134" s="45"/>
      <c r="X134" s="103">
        <f t="shared" si="22"/>
        <v>0</v>
      </c>
      <c r="Y134" s="105">
        <f>IF(OR(M134="",Q134="Mut+ext"),0,IF(ISERROR(W134+V134*VLOOKUP(M134,Paramétrage!$C$6:$E$29,3,0))=TRUE,X134,W134+V134*VLOOKUP(M134,Paramétrage!$C$6:$E$29,3,0)))</f>
        <v>0</v>
      </c>
      <c r="Z134" s="550"/>
      <c r="AA134" s="516"/>
      <c r="AB134" s="551"/>
      <c r="AC134" s="163"/>
      <c r="AD134" s="46"/>
      <c r="AE134" s="73">
        <f>IF(G134="",0,IF(K134="",0,IF(SUMIF(G125:G136,G134,O125:O136)=0,0,IF(OR(L134="",K134="obligatoire"),AF134/SUMIF(G125:G136,G134,O125:O136),AF134/(SUMIF(G125:G136,G134,O125:O136)/L134)))))</f>
        <v>0</v>
      </c>
      <c r="AF134" s="18">
        <f t="shared" si="23"/>
        <v>0</v>
      </c>
    </row>
    <row r="135" spans="1:32" hidden="1">
      <c r="A135" s="561"/>
      <c r="B135" s="525"/>
      <c r="C135" s="509"/>
      <c r="D135" s="510"/>
      <c r="E135" s="492"/>
      <c r="F135" s="492"/>
      <c r="G135" s="160"/>
      <c r="H135" s="41"/>
      <c r="I135" s="164"/>
      <c r="J135" s="61"/>
      <c r="K135" s="60"/>
      <c r="L135" s="42"/>
      <c r="M135" s="43"/>
      <c r="N135" s="54"/>
      <c r="O135" s="52"/>
      <c r="P135" s="59"/>
      <c r="Q135" s="44"/>
      <c r="R135" s="515"/>
      <c r="S135" s="516"/>
      <c r="T135" s="517"/>
      <c r="U135" s="104">
        <f>IF(OR(P135="",M135=Paramétrage!$C$10,M135=Paramétrage!$C$13,M135=Paramétrage!$C$17,M135=Paramétrage!$C$20,M135=Paramétrage!$C$24,M135=Paramétrage!$C$27,AND(M135&lt;&gt;Paramétrage!$C$9,Q135="Mut+ext")),0,ROUNDUP(O135/P135,0))</f>
        <v>0</v>
      </c>
      <c r="V135" s="106">
        <f>IF(OR(M135="",Q135="Mut+ext"),0,IF(VLOOKUP(M135,Paramétrage!$C$6:$E$29,2,0)=0,0,IF(P135="","saisir capacité",N135*U135*VLOOKUP(M135,Paramétrage!$C$6:$E$29,2,0))))</f>
        <v>0</v>
      </c>
      <c r="W135" s="45"/>
      <c r="X135" s="103">
        <f t="shared" si="22"/>
        <v>0</v>
      </c>
      <c r="Y135" s="105">
        <f>IF(OR(M135="",Q135="Mut+ext"),0,IF(ISERROR(W135+V135*VLOOKUP(M135,Paramétrage!$C$6:$E$29,3,0))=TRUE,X135,W135+V135*VLOOKUP(M135,Paramétrage!$C$6:$E$29,3,0)))</f>
        <v>0</v>
      </c>
      <c r="Z135" s="550"/>
      <c r="AA135" s="516"/>
      <c r="AB135" s="551"/>
      <c r="AC135" s="163"/>
      <c r="AD135" s="46"/>
      <c r="AE135" s="73">
        <f>IF(G135="",0,IF(K135="",0,IF(SUMIF(G129:G140,G135,O129:O140)=0,0,IF(OR(L135="",K135="obligatoire"),AF135/SUMIF(G129:G140,G135,O129:O140),AF135/(SUMIF(G129:G140,G135,O129:O140)/L135)))))</f>
        <v>0</v>
      </c>
      <c r="AF135" s="18">
        <f t="shared" si="23"/>
        <v>0</v>
      </c>
    </row>
    <row r="136" spans="1:32" hidden="1">
      <c r="A136" s="561"/>
      <c r="B136" s="525"/>
      <c r="C136" s="509"/>
      <c r="D136" s="510"/>
      <c r="E136" s="492"/>
      <c r="F136" s="492"/>
      <c r="G136" s="162"/>
      <c r="H136" s="41"/>
      <c r="I136" s="164"/>
      <c r="J136" s="61"/>
      <c r="K136" s="60"/>
      <c r="L136" s="42"/>
      <c r="M136" s="43"/>
      <c r="N136" s="54"/>
      <c r="O136" s="53"/>
      <c r="P136" s="59"/>
      <c r="Q136" s="44"/>
      <c r="R136" s="515"/>
      <c r="S136" s="516"/>
      <c r="T136" s="517"/>
      <c r="U136" s="104">
        <f>IF(OR(P136="",M136=Paramétrage!$C$10,M136=Paramétrage!$C$13,M136=Paramétrage!$C$17,M136=Paramétrage!$C$20,M136=Paramétrage!$C$24,M136=Paramétrage!$C$27,AND(M136&lt;&gt;Paramétrage!$C$9,Q136="Mut+ext")),0,ROUNDUP(O136/P136,0))</f>
        <v>0</v>
      </c>
      <c r="V136" s="106">
        <f>IF(OR(M136="",Q136="Mut+ext"),0,IF(VLOOKUP(M136,Paramétrage!$C$6:$E$29,2,0)=0,0,IF(P136="","saisir capacité",N136*U136*VLOOKUP(M136,Paramétrage!$C$6:$E$29,2,0))))</f>
        <v>0</v>
      </c>
      <c r="W136" s="45"/>
      <c r="X136" s="103">
        <f t="shared" si="22"/>
        <v>0</v>
      </c>
      <c r="Y136" s="105">
        <f>IF(OR(M136="",Q136="Mut+ext"),0,IF(ISERROR(W136+V136*VLOOKUP(M136,Paramétrage!$C$6:$E$29,3,0))=TRUE,X136,W136+V136*VLOOKUP(M136,Paramétrage!$C$6:$E$29,3,0)))</f>
        <v>0</v>
      </c>
      <c r="Z136" s="550"/>
      <c r="AA136" s="516"/>
      <c r="AB136" s="551"/>
      <c r="AC136" s="62"/>
      <c r="AD136" s="46"/>
      <c r="AE136" s="73">
        <f>IF(G136="",0,IF(K136="",0,IF(SUMIF(G129:G140,G136,O129:O140)=0,0,IF(OR(L136="",K136="obligatoire"),AF136/SUMIF(G129:G140,G136,O129:O140),AF136/(SUMIF(G129:G140,G136,O129:O140)/L136)))))</f>
        <v>0</v>
      </c>
      <c r="AF136" s="18">
        <f t="shared" si="23"/>
        <v>0</v>
      </c>
    </row>
    <row r="137" spans="1:32" hidden="1">
      <c r="A137" s="561"/>
      <c r="B137" s="525"/>
      <c r="C137" s="509"/>
      <c r="D137" s="510"/>
      <c r="E137" s="492"/>
      <c r="F137" s="492"/>
      <c r="G137" s="160"/>
      <c r="H137" s="65"/>
      <c r="I137" s="164"/>
      <c r="J137" s="61"/>
      <c r="K137" s="60"/>
      <c r="L137" s="42"/>
      <c r="M137" s="43"/>
      <c r="N137" s="54"/>
      <c r="O137" s="52"/>
      <c r="P137" s="59"/>
      <c r="Q137" s="44"/>
      <c r="R137" s="515"/>
      <c r="S137" s="516"/>
      <c r="T137" s="517"/>
      <c r="U137" s="104">
        <f>IF(OR(P137="",M137=Paramétrage!$C$10,M137=Paramétrage!$C$13,M137=Paramétrage!$C$17,M137=Paramétrage!$C$20,M137=Paramétrage!$C$24,M137=Paramétrage!$C$27,AND(M137&lt;&gt;Paramétrage!$C$9,Q137="Mut+ext")),0,ROUNDUP(O137/P137,0))</f>
        <v>0</v>
      </c>
      <c r="V137" s="106">
        <f>IF(OR(M137="",Q137="Mut+ext"),0,IF(VLOOKUP(M137,Paramétrage!$C$6:$E$29,2,0)=0,0,IF(P137="","saisir capacité",N137*U137*VLOOKUP(M137,Paramétrage!$C$6:$E$29,2,0))))</f>
        <v>0</v>
      </c>
      <c r="W137" s="45"/>
      <c r="X137" s="103">
        <f t="shared" si="22"/>
        <v>0</v>
      </c>
      <c r="Y137" s="105">
        <f>IF(OR(M137="",Q137="Mut+ext"),0,IF(ISERROR(W137+V137*VLOOKUP(M137,Paramétrage!$C$6:$E$29,3,0))=TRUE,X137,W137+V137*VLOOKUP(M137,Paramétrage!$C$6:$E$29,3,0)))</f>
        <v>0</v>
      </c>
      <c r="Z137" s="550"/>
      <c r="AA137" s="516"/>
      <c r="AB137" s="551"/>
      <c r="AC137" s="163"/>
      <c r="AD137" s="46"/>
      <c r="AE137" s="73">
        <f>IF(G137="",0,IF(K137="",0,IF(SUMIF(G129:G140,G137,O129:O140)=0,0,IF(OR(L137="",K137="obligatoire"),AF137/SUMIF(G129:G140,G137,O129:O140),AF137/(SUMIF(G129:G140,G137,O129:O140)/L137)))))</f>
        <v>0</v>
      </c>
      <c r="AF137" s="18">
        <f t="shared" si="23"/>
        <v>0</v>
      </c>
    </row>
    <row r="138" spans="1:32" hidden="1">
      <c r="A138" s="561"/>
      <c r="B138" s="525"/>
      <c r="C138" s="509"/>
      <c r="D138" s="510"/>
      <c r="E138" s="492"/>
      <c r="F138" s="492"/>
      <c r="G138" s="160"/>
      <c r="H138" s="65"/>
      <c r="I138" s="164"/>
      <c r="J138" s="61"/>
      <c r="K138" s="60"/>
      <c r="L138" s="42"/>
      <c r="M138" s="43"/>
      <c r="N138" s="54"/>
      <c r="O138" s="53"/>
      <c r="P138" s="59"/>
      <c r="Q138" s="44"/>
      <c r="R138" s="515"/>
      <c r="S138" s="516"/>
      <c r="T138" s="517"/>
      <c r="U138" s="104">
        <f>IF(OR(P138="",M138=Paramétrage!$C$10,M138=Paramétrage!$C$13,M138=Paramétrage!$C$17,M138=Paramétrage!$C$20,M138=Paramétrage!$C$24,M138=Paramétrage!$C$27,AND(M138&lt;&gt;Paramétrage!$C$9,Q138="Mut+ext")),0,ROUNDUP(O138/P138,0))</f>
        <v>0</v>
      </c>
      <c r="V138" s="106">
        <f>IF(OR(M138="",Q138="Mut+ext"),0,IF(VLOOKUP(M138,Paramétrage!$C$6:$E$29,2,0)=0,0,IF(P138="","saisir capacité",N138*U138*VLOOKUP(M138,Paramétrage!$C$6:$E$29,2,0))))</f>
        <v>0</v>
      </c>
      <c r="W138" s="45"/>
      <c r="X138" s="103">
        <f t="shared" si="22"/>
        <v>0</v>
      </c>
      <c r="Y138" s="105">
        <f>IF(OR(M138="",Q138="Mut+ext"),0,IF(ISERROR(W138+V138*VLOOKUP(M138,Paramétrage!$C$6:$E$29,3,0))=TRUE,X138,W138+V138*VLOOKUP(M138,Paramétrage!$C$6:$E$29,3,0)))</f>
        <v>0</v>
      </c>
      <c r="Z138" s="550"/>
      <c r="AA138" s="516"/>
      <c r="AB138" s="551"/>
      <c r="AC138" s="163"/>
      <c r="AD138" s="46"/>
      <c r="AE138" s="73">
        <f>IF(G138="",0,IF(K138="",0,IF(SUMIF(G129:G140,G138,O129:O140)=0,0,IF(OR(L138="",K138="obligatoire"),AF138/SUMIF(G129:G140,G138,O129:O140),AF138/(SUMIF(G129:G140,G138,O129:O140)/L138)))))</f>
        <v>0</v>
      </c>
      <c r="AF138" s="18">
        <f t="shared" si="23"/>
        <v>0</v>
      </c>
    </row>
    <row r="139" spans="1:32" hidden="1">
      <c r="A139" s="561"/>
      <c r="B139" s="525"/>
      <c r="C139" s="509"/>
      <c r="D139" s="510"/>
      <c r="E139" s="492"/>
      <c r="F139" s="492"/>
      <c r="G139" s="160"/>
      <c r="H139" s="65"/>
      <c r="I139" s="164"/>
      <c r="J139" s="61"/>
      <c r="K139" s="60"/>
      <c r="L139" s="42"/>
      <c r="M139" s="43"/>
      <c r="N139" s="54"/>
      <c r="O139" s="52"/>
      <c r="P139" s="59"/>
      <c r="Q139" s="44"/>
      <c r="R139" s="515"/>
      <c r="S139" s="516"/>
      <c r="T139" s="517"/>
      <c r="U139" s="104">
        <f>IF(OR(P139="",M139=Paramétrage!$C$10,M139=Paramétrage!$C$13,M139=Paramétrage!$C$17,M139=Paramétrage!$C$20,M139=Paramétrage!$C$24,M139=Paramétrage!$C$27,AND(M139&lt;&gt;Paramétrage!$C$9,Q139="Mut+ext")),0,ROUNDUP(O139/P139,0))</f>
        <v>0</v>
      </c>
      <c r="V139" s="106">
        <f>IF(OR(M139="",Q139="Mut+ext"),0,IF(VLOOKUP(M139,Paramétrage!$C$6:$E$29,2,0)=0,0,IF(P139="","saisir capacité",N139*U139*VLOOKUP(M139,Paramétrage!$C$6:$E$29,2,0))))</f>
        <v>0</v>
      </c>
      <c r="W139" s="45"/>
      <c r="X139" s="103">
        <f t="shared" si="22"/>
        <v>0</v>
      </c>
      <c r="Y139" s="105">
        <f>IF(OR(M139="",Q139="Mut+ext"),0,IF(ISERROR(W139+V139*VLOOKUP(M139,Paramétrage!$C$6:$E$29,3,0))=TRUE,X139,W139+V139*VLOOKUP(M139,Paramétrage!$C$6:$E$29,3,0)))</f>
        <v>0</v>
      </c>
      <c r="Z139" s="550"/>
      <c r="AA139" s="516"/>
      <c r="AB139" s="551"/>
      <c r="AC139" s="163"/>
      <c r="AD139" s="46"/>
      <c r="AE139" s="73">
        <f>IF(G139="",0,IF(K139="",0,IF(SUMIF(G129:G140,G139,O129:O140)=0,0,IF(OR(L139="",K139="obligatoire"),AF139/SUMIF(G129:G140,G139,O129:O140),AF139/(SUMIF(G129:G140,G139,O129:O140)/L139)))))</f>
        <v>0</v>
      </c>
      <c r="AF139" s="18">
        <f t="shared" si="23"/>
        <v>0</v>
      </c>
    </row>
    <row r="140" spans="1:32" hidden="1">
      <c r="A140" s="561"/>
      <c r="B140" s="525"/>
      <c r="C140" s="511"/>
      <c r="D140" s="512"/>
      <c r="E140" s="493"/>
      <c r="F140" s="493"/>
      <c r="G140" s="160"/>
      <c r="H140" s="65"/>
      <c r="I140" s="164"/>
      <c r="J140" s="61"/>
      <c r="K140" s="60"/>
      <c r="L140" s="42"/>
      <c r="M140" s="43"/>
      <c r="N140" s="54"/>
      <c r="O140" s="51"/>
      <c r="P140" s="59"/>
      <c r="Q140" s="44"/>
      <c r="R140" s="515"/>
      <c r="S140" s="516"/>
      <c r="T140" s="517"/>
      <c r="U140" s="104">
        <f>IF(OR(P140="",M140=Paramétrage!$C$10,M140=Paramétrage!$C$13,M140=Paramétrage!$C$17,M140=Paramétrage!$C$20,M140=Paramétrage!$C$24,M140=Paramétrage!$C$27,AND(M140&lt;&gt;Paramétrage!$C$9,Q140="Mut+ext")),0,ROUNDUP(O140/P140,0))</f>
        <v>0</v>
      </c>
      <c r="V140" s="106">
        <f>IF(OR(M140="",Q140="Mut+ext"),0,IF(VLOOKUP(M140,Paramétrage!$C$6:$E$29,2,0)=0,0,IF(P140="","saisir capacité",N140*U140*VLOOKUP(M140,Paramétrage!$C$6:$E$29,2,0))))</f>
        <v>0</v>
      </c>
      <c r="W140" s="45"/>
      <c r="X140" s="103">
        <f t="shared" si="22"/>
        <v>0</v>
      </c>
      <c r="Y140" s="105">
        <f>IF(OR(M140="",Q140="Mut+ext"),0,IF(ISERROR(W140+V140*VLOOKUP(M140,Paramétrage!$C$6:$E$29,3,0))=TRUE,X140,W140+V140*VLOOKUP(M140,Paramétrage!$C$6:$E$29,3,0)))</f>
        <v>0</v>
      </c>
      <c r="Z140" s="550"/>
      <c r="AA140" s="516"/>
      <c r="AB140" s="551"/>
      <c r="AC140" s="163"/>
      <c r="AD140" s="46"/>
      <c r="AE140" s="73">
        <f>IF(G140="",0,IF(K140="",0,IF(SUMIF(G129:G140,G140,O129:O140)=0,0,IF(OR(L140="",K140="obligatoire"),AF140/SUMIF(G129:G140,G140,O129:O140),AF140/(SUMIF(G129:G140,G140,O129:O140)/L140)))))</f>
        <v>0</v>
      </c>
      <c r="AF140" s="18">
        <f t="shared" si="23"/>
        <v>0</v>
      </c>
    </row>
    <row r="141" spans="1:32" ht="16.149999999999999" hidden="1" thickBot="1">
      <c r="A141" s="561"/>
      <c r="B141" s="525"/>
      <c r="C141" s="171"/>
      <c r="D141" s="172"/>
      <c r="E141" s="75"/>
      <c r="F141" s="75"/>
      <c r="G141" s="75"/>
      <c r="H141" s="167"/>
      <c r="I141" s="165"/>
      <c r="J141" s="126"/>
      <c r="K141" s="76"/>
      <c r="L141" s="77"/>
      <c r="M141" s="84"/>
      <c r="N141" s="78">
        <f>AE141</f>
        <v>0</v>
      </c>
      <c r="O141" s="79"/>
      <c r="P141" s="79"/>
      <c r="Q141" s="82"/>
      <c r="R141" s="80"/>
      <c r="S141" s="80"/>
      <c r="T141" s="81"/>
      <c r="U141" s="127"/>
      <c r="V141" s="83">
        <f>SUM(V129:V140)</f>
        <v>0</v>
      </c>
      <c r="W141" s="84">
        <f>SUM(W129:W140)</f>
        <v>0</v>
      </c>
      <c r="X141" s="85">
        <f>SUM(X129:X140)</f>
        <v>0</v>
      </c>
      <c r="Y141" s="86">
        <f>SUM(Y129:Y140)</f>
        <v>0</v>
      </c>
      <c r="Z141" s="128"/>
      <c r="AA141" s="129"/>
      <c r="AB141" s="130"/>
      <c r="AC141" s="131"/>
      <c r="AD141" s="132"/>
      <c r="AE141" s="133">
        <f>SUM(AE129:AE140)</f>
        <v>0</v>
      </c>
      <c r="AF141" s="134">
        <f>SUM(AF129:AF140)</f>
        <v>0</v>
      </c>
    </row>
    <row r="142" spans="1:32" ht="16.149999999999999" thickBot="1">
      <c r="A142" s="562"/>
      <c r="B142" s="109"/>
      <c r="C142" s="109"/>
      <c r="D142" s="109"/>
      <c r="E142" s="210">
        <f>E12+E25+E38+E51+E64+E77+E90+E103+E116+E129</f>
        <v>30</v>
      </c>
      <c r="F142" s="135"/>
      <c r="G142" s="110"/>
      <c r="H142" s="139"/>
      <c r="I142" s="139"/>
      <c r="J142" s="136"/>
      <c r="K142" s="109"/>
      <c r="L142" s="109"/>
      <c r="M142" s="111"/>
      <c r="N142" s="112">
        <f>N89+N76+N63+N50+N37+N24+N102+N115+N128+N141</f>
        <v>230</v>
      </c>
      <c r="O142" s="113"/>
      <c r="P142" s="109"/>
      <c r="Q142" s="137"/>
      <c r="R142" s="113"/>
      <c r="S142" s="113"/>
      <c r="T142" s="114"/>
      <c r="U142" s="136"/>
      <c r="V142" s="115">
        <f>V89+V76+V63+V50+V37+V24+V102+V115+V128+V141</f>
        <v>210</v>
      </c>
      <c r="W142" s="115">
        <f>W89+W76+W63+W50+W37+W24+W102+W115+W128+W141</f>
        <v>0</v>
      </c>
      <c r="X142" s="115">
        <f>X89+X76+X63+X50+X37+X24+X102+X115+X128+X141</f>
        <v>210</v>
      </c>
      <c r="Y142" s="115">
        <f>Y89+Y76+Y63+Y50+Y37+Y24+Y102+Y115+Y128+Y141</f>
        <v>210</v>
      </c>
      <c r="Z142" s="138"/>
      <c r="AA142" s="139"/>
      <c r="AB142" s="116"/>
      <c r="AC142" s="139"/>
      <c r="AD142" s="140"/>
      <c r="AE142" s="141">
        <f>SUM(AE12:AE89)/2</f>
        <v>230</v>
      </c>
      <c r="AF142" s="142">
        <f>SUM(AF12:AF76)</f>
        <v>9200</v>
      </c>
    </row>
    <row r="143" spans="1:32" ht="14.65" customHeight="1">
      <c r="A143" s="564" t="s">
        <v>122</v>
      </c>
      <c r="B143" s="525" t="s">
        <v>123</v>
      </c>
      <c r="C143" s="581" t="s">
        <v>294</v>
      </c>
      <c r="D143" s="582"/>
      <c r="E143" s="492">
        <v>30</v>
      </c>
      <c r="F143" s="492" t="s">
        <v>64</v>
      </c>
      <c r="G143" s="160" t="s">
        <v>130</v>
      </c>
      <c r="H143" s="41" t="s">
        <v>66</v>
      </c>
      <c r="I143" s="66" t="s">
        <v>221</v>
      </c>
      <c r="J143" s="61">
        <v>4</v>
      </c>
      <c r="K143" s="60" t="s">
        <v>81</v>
      </c>
      <c r="L143" s="416">
        <v>1</v>
      </c>
      <c r="M143" s="43" t="s">
        <v>176</v>
      </c>
      <c r="N143" s="54">
        <v>300</v>
      </c>
      <c r="O143" s="52">
        <v>20</v>
      </c>
      <c r="P143" s="59">
        <v>20</v>
      </c>
      <c r="Q143" s="418" t="s">
        <v>76</v>
      </c>
      <c r="R143" s="515"/>
      <c r="S143" s="516"/>
      <c r="T143" s="517"/>
      <c r="U143" s="107">
        <f>IF(OR(P143="",M143=Paramétrage!$C$10,M143=Paramétrage!$C$13,M143=Paramétrage!$C$17,M143=Paramétrage!$C$20,M143=Paramétrage!$C$24,M143=Paramétrage!$C$27,AND(M143&lt;&gt;Paramétrage!$C$9,Q143="Mut+ext")),0,ROUNDUP(O143/P143,0))</f>
        <v>0</v>
      </c>
      <c r="V143" s="101">
        <f>IF(OR(M143="",Q143="Mut+ext"),0,IF(VLOOKUP(M143,Paramétrage!$C$6:$E$29,2,0)=0,0,IF(P143="","saisir capacité",N143*U143*VLOOKUP(M143,Paramétrage!$C$6:$E$29,2,0))))</f>
        <v>0</v>
      </c>
      <c r="W143" s="45"/>
      <c r="X143" s="102">
        <f t="shared" ref="X143:X154" si="24">IF(OR(M143="",Q143="Mut+ext"),0,IF(ISERROR(V143+W143)=TRUE,V143,V143+W143))</f>
        <v>0</v>
      </c>
      <c r="Y143" s="108">
        <f>IF(OR(M143="",Q143="Mut+ext"),0,IF(ISERROR(W143+V143*VLOOKUP(M143,Paramétrage!$C$6:$E$29,3,0))=TRUE,X143,W143+V143*VLOOKUP(M143,Paramétrage!$C$6:$E$29,3,0)))</f>
        <v>0</v>
      </c>
      <c r="Z143" s="550"/>
      <c r="AA143" s="516"/>
      <c r="AB143" s="551"/>
      <c r="AC143" s="163"/>
      <c r="AD143" s="47"/>
      <c r="AE143" s="73">
        <f>IF(G143="",0,IF(K143="",0,IF(SUMIF(G143:G154,G143,O143:O154)=0,0,IF(OR(L143="",K143="obligatoire"),AF143/SUMIF(G143:G154,G143,O143:O154),AF143/(SUMIF(G143:G154,G143,O143:O154)/L143)))))</f>
        <v>300</v>
      </c>
      <c r="AF143" s="17">
        <f t="shared" ref="AF143:AF154" si="25">N143*O143</f>
        <v>6000</v>
      </c>
    </row>
    <row r="144" spans="1:32">
      <c r="A144" s="565"/>
      <c r="B144" s="525"/>
      <c r="C144" s="509"/>
      <c r="D144" s="510"/>
      <c r="E144" s="492"/>
      <c r="F144" s="492"/>
      <c r="G144" s="160" t="s">
        <v>295</v>
      </c>
      <c r="H144" s="41" t="s">
        <v>66</v>
      </c>
      <c r="I144" s="66" t="s">
        <v>133</v>
      </c>
      <c r="J144" s="61">
        <v>4</v>
      </c>
      <c r="K144" s="60" t="s">
        <v>81</v>
      </c>
      <c r="L144" s="416">
        <v>1</v>
      </c>
      <c r="M144" s="43" t="s">
        <v>128</v>
      </c>
      <c r="N144" s="54">
        <v>300</v>
      </c>
      <c r="O144" s="52">
        <v>20</v>
      </c>
      <c r="P144" s="59">
        <v>20</v>
      </c>
      <c r="Q144" s="418" t="s">
        <v>76</v>
      </c>
      <c r="R144" s="515"/>
      <c r="S144" s="516"/>
      <c r="T144" s="517"/>
      <c r="U144" s="107">
        <f>IF(OR(P144="",M144=Paramétrage!$C$10,M144=Paramétrage!$C$13,M144=Paramétrage!$C$17,M144=Paramétrage!$C$20,M144=Paramétrage!$C$24,M144=Paramétrage!$C$27,AND(M144&lt;&gt;Paramétrage!$C$9,Q144="Mut+ext")),0,ROUNDUP(O144/P144,0))</f>
        <v>0</v>
      </c>
      <c r="V144" s="101">
        <f>IF(OR(M144="",Q144="Mut+ext"),0,IF(VLOOKUP(M144,Paramétrage!$C$6:$E$29,2,0)=0,0,IF(P144="","saisir capacité",N144*U144*VLOOKUP(M144,Paramétrage!$C$6:$E$29,2,0))))</f>
        <v>0</v>
      </c>
      <c r="W144" s="466">
        <v>0</v>
      </c>
      <c r="X144" s="102">
        <f t="shared" si="24"/>
        <v>0</v>
      </c>
      <c r="Y144" s="108">
        <f>IF(OR(M144="",Q144="Mut+ext"),0,IF(ISERROR(W144+V144*VLOOKUP(M144,Paramétrage!$C$6:$E$29,3,0))=TRUE,X144,W144+V144*VLOOKUP(M144,Paramétrage!$C$6:$E$29,3,0)))</f>
        <v>0</v>
      </c>
      <c r="Z144" s="550"/>
      <c r="AA144" s="516"/>
      <c r="AB144" s="551"/>
      <c r="AC144" s="163"/>
      <c r="AD144" s="46"/>
      <c r="AE144" s="73">
        <f>IF(G144="",0,IF(K144="",0,IF(SUMIF(G143:G154,G144,O143:O154)=0,0,IF(OR(L144="",K144="obligatoire"),AF144/SUMIF(G143:G154,G144,O143:O154),AF144/(SUMIF(G143:G154,G144,O143:O154)/L144)))))</f>
        <v>300</v>
      </c>
      <c r="AF144" s="18">
        <f t="shared" si="25"/>
        <v>6000</v>
      </c>
    </row>
    <row r="145" spans="1:32">
      <c r="A145" s="565"/>
      <c r="B145" s="525"/>
      <c r="C145" s="509"/>
      <c r="D145" s="510"/>
      <c r="E145" s="492"/>
      <c r="F145" s="492"/>
      <c r="G145" s="412"/>
      <c r="H145" s="413"/>
      <c r="I145" s="408"/>
      <c r="J145" s="409"/>
      <c r="K145" s="220"/>
      <c r="L145" s="410"/>
      <c r="M145" s="411"/>
      <c r="N145" s="54"/>
      <c r="O145" s="51"/>
      <c r="P145" s="59"/>
      <c r="Q145" s="372"/>
      <c r="R145" s="515"/>
      <c r="S145" s="516"/>
      <c r="T145" s="517"/>
      <c r="U145" s="107">
        <f>IF(OR(P145="",M145=Paramétrage!$C$10,M145=Paramétrage!$C$13,M145=Paramétrage!$C$17,M145=Paramétrage!$C$20,M145=Paramétrage!$C$24,M145=Paramétrage!$C$27,AND(M145&lt;&gt;Paramétrage!$C$9,Q145="Mut+ext")),0,ROUNDUP(O145/P145,0))</f>
        <v>0</v>
      </c>
      <c r="V145" s="101">
        <f>IF(OR(M145="",Q145="Mut+ext"),0,IF(VLOOKUP(M145,Paramétrage!$C$6:$E$29,2,0)=0,0,IF(P145="","saisir capacité",N145*U145*VLOOKUP(M145,Paramétrage!$C$6:$E$29,2,0))))</f>
        <v>0</v>
      </c>
      <c r="W145" s="466">
        <v>0</v>
      </c>
      <c r="X145" s="102">
        <f t="shared" si="24"/>
        <v>0</v>
      </c>
      <c r="Y145" s="108">
        <f>IF(OR(M145="",Q145="Mut+ext"),0,IF(ISERROR(W145+V145*VLOOKUP(M145,Paramétrage!$C$6:$E$29,3,0))=TRUE,X145,W145+V145*VLOOKUP(M145,Paramétrage!$C$6:$E$29,3,0)))</f>
        <v>0</v>
      </c>
      <c r="Z145" s="550"/>
      <c r="AA145" s="516"/>
      <c r="AB145" s="551"/>
      <c r="AC145" s="163"/>
      <c r="AD145" s="46"/>
      <c r="AE145" s="73">
        <f>IF(G145="",0,IF(K145="",0,IF(SUMIF(G143:G154,G145,O143:O154)=0,0,IF(OR(L145="",K145="obligatoire"),AF145/SUMIF(G143:G154,G145,O143:O154),AF145/(SUMIF(G143:G154,G145,O143:O154)/L145)))))</f>
        <v>0</v>
      </c>
      <c r="AF145" s="18">
        <f t="shared" si="25"/>
        <v>0</v>
      </c>
    </row>
    <row r="146" spans="1:32">
      <c r="A146" s="565"/>
      <c r="B146" s="525"/>
      <c r="C146" s="509"/>
      <c r="D146" s="510"/>
      <c r="E146" s="492"/>
      <c r="F146" s="492"/>
      <c r="G146" s="280"/>
      <c r="H146" s="413"/>
      <c r="I146" s="408"/>
      <c r="J146" s="409"/>
      <c r="K146" s="220"/>
      <c r="L146" s="410"/>
      <c r="M146" s="411"/>
      <c r="N146" s="54"/>
      <c r="O146" s="51"/>
      <c r="P146" s="59"/>
      <c r="Q146" s="372"/>
      <c r="R146" s="515"/>
      <c r="S146" s="516"/>
      <c r="T146" s="517"/>
      <c r="U146" s="107">
        <f>IF(OR(P146="",M146=Paramétrage!$C$10,M146=Paramétrage!$C$13,M146=Paramétrage!$C$17,M146=Paramétrage!$C$20,M146=Paramétrage!$C$24,M146=Paramétrage!$C$27,AND(M146&lt;&gt;Paramétrage!$C$9,Q146="Mut+ext")),0,ROUNDUP(O146/P146,0))</f>
        <v>0</v>
      </c>
      <c r="V146" s="101">
        <f>IF(OR(M146="",Q146="Mut+ext"),0,IF(VLOOKUP(M146,Paramétrage!$C$6:$E$29,2,0)=0,0,IF(P146="","saisir capacité",N146*U146*VLOOKUP(M146,Paramétrage!$C$6:$E$29,2,0))))</f>
        <v>0</v>
      </c>
      <c r="W146" s="466"/>
      <c r="X146" s="102">
        <f t="shared" si="24"/>
        <v>0</v>
      </c>
      <c r="Y146" s="108">
        <f>IF(OR(M146="",Q146="Mut+ext"),0,IF(ISERROR(W146+V146*VLOOKUP(M146,Paramétrage!$C$6:$E$29,3,0))=TRUE,X146,W146+V146*VLOOKUP(M146,Paramétrage!$C$6:$E$29,3,0)))</f>
        <v>0</v>
      </c>
      <c r="Z146" s="550"/>
      <c r="AA146" s="516"/>
      <c r="AB146" s="551"/>
      <c r="AC146" s="163"/>
      <c r="AD146" s="46"/>
      <c r="AE146" s="73">
        <f>IF(G146="",0,IF(K146="",0,IF(SUMIF(G139:G150,G146,O139:O150)=0,0,IF(OR(L146="",K146="obligatoire"),AF146/SUMIF(G139:G150,G146,O139:O150),AF146/(SUMIF(G139:G150,G146,O139:O150)/L146)))))</f>
        <v>0</v>
      </c>
      <c r="AF146" s="18">
        <f t="shared" si="25"/>
        <v>0</v>
      </c>
    </row>
    <row r="147" spans="1:32">
      <c r="A147" s="565"/>
      <c r="B147" s="525"/>
      <c r="C147" s="509"/>
      <c r="D147" s="510"/>
      <c r="E147" s="492"/>
      <c r="F147" s="492"/>
      <c r="G147" s="412"/>
      <c r="H147" s="414"/>
      <c r="I147" s="408"/>
      <c r="J147" s="409"/>
      <c r="K147" s="220"/>
      <c r="L147" s="410"/>
      <c r="M147" s="411"/>
      <c r="N147" s="54"/>
      <c r="O147" s="51"/>
      <c r="P147" s="59"/>
      <c r="Q147" s="372"/>
      <c r="R147" s="515"/>
      <c r="S147" s="516"/>
      <c r="T147" s="517"/>
      <c r="U147" s="107">
        <f>IF(OR(P147="",M147=Paramétrage!$C$10,M147=Paramétrage!$C$13,M147=Paramétrage!$C$17,M147=Paramétrage!$C$20,M147=Paramétrage!$C$24,M147=Paramétrage!$C$27,AND(M147&lt;&gt;Paramétrage!$C$9,Q147="Mut+ext")),0,ROUNDUP(O147/P147,0))</f>
        <v>0</v>
      </c>
      <c r="V147" s="101">
        <f>IF(OR(M147="",Q147="Mut+ext"),0,IF(VLOOKUP(M147,Paramétrage!$C$6:$E$29,2,0)=0,0,IF(P147="","saisir capacité",N147*U147*VLOOKUP(M147,Paramétrage!$C$6:$E$29,2,0))))</f>
        <v>0</v>
      </c>
      <c r="W147" s="45"/>
      <c r="X147" s="102">
        <f t="shared" si="24"/>
        <v>0</v>
      </c>
      <c r="Y147" s="108">
        <f>IF(OR(M147="",Q147="Mut+ext"),0,IF(ISERROR(W147+V147*VLOOKUP(M147,Paramétrage!$C$6:$E$29,3,0))=TRUE,X147,W147+V147*VLOOKUP(M147,Paramétrage!$C$6:$E$29,3,0)))</f>
        <v>0</v>
      </c>
      <c r="Z147" s="550"/>
      <c r="AA147" s="516"/>
      <c r="AB147" s="551"/>
      <c r="AC147" s="163"/>
      <c r="AD147" s="46"/>
      <c r="AE147" s="73">
        <f>IF(G147="",0,IF(K147="",0,IF(SUMIF(G139:G150,G147,O139:O150)=0,0,IF(OR(L147="",K147="obligatoire"),AF147/SUMIF(G139:G150,G147,O139:O150),AF147/(SUMIF(G139:G150,G147,O139:O150)/L147)))))</f>
        <v>0</v>
      </c>
      <c r="AF147" s="18">
        <f t="shared" si="25"/>
        <v>0</v>
      </c>
    </row>
    <row r="148" spans="1:32">
      <c r="A148" s="565"/>
      <c r="B148" s="525"/>
      <c r="C148" s="509"/>
      <c r="D148" s="510"/>
      <c r="E148" s="492"/>
      <c r="F148" s="492"/>
      <c r="G148" s="160"/>
      <c r="H148" s="65"/>
      <c r="I148" s="66"/>
      <c r="J148" s="61"/>
      <c r="K148" s="60"/>
      <c r="L148" s="42"/>
      <c r="M148" s="43"/>
      <c r="N148" s="54"/>
      <c r="O148" s="51"/>
      <c r="P148" s="59"/>
      <c r="Q148" s="44"/>
      <c r="R148" s="515"/>
      <c r="S148" s="516"/>
      <c r="T148" s="517"/>
      <c r="U148" s="107">
        <f>IF(OR(P148="",M148=Paramétrage!$C$10,M148=Paramétrage!$C$13,M148=Paramétrage!$C$17,M148=Paramétrage!$C$20,M148=Paramétrage!$C$24,M148=Paramétrage!$C$27,AND(M148&lt;&gt;Paramétrage!$C$9,Q148="Mut+ext")),0,ROUNDUP(O148/P148,0))</f>
        <v>0</v>
      </c>
      <c r="V148" s="101">
        <f>IF(OR(M148="",Q148="Mut+ext"),0,IF(VLOOKUP(M148,Paramétrage!$C$6:$E$29,2,0)=0,0,IF(P148="","saisir capacité",N148*U148*VLOOKUP(M148,Paramétrage!$C$6:$E$29,2,0))))</f>
        <v>0</v>
      </c>
      <c r="W148" s="45"/>
      <c r="X148" s="102">
        <f t="shared" si="24"/>
        <v>0</v>
      </c>
      <c r="Y148" s="108">
        <f>IF(OR(M148="",Q148="Mut+ext"),0,IF(ISERROR(W148+V148*VLOOKUP(M148,Paramétrage!$C$6:$E$29,3,0))=TRUE,X148,W148+V148*VLOOKUP(M148,Paramétrage!$C$6:$E$29,3,0)))</f>
        <v>0</v>
      </c>
      <c r="Z148" s="550"/>
      <c r="AA148" s="516"/>
      <c r="AB148" s="551"/>
      <c r="AC148" s="163"/>
      <c r="AD148" s="46"/>
      <c r="AE148" s="73">
        <f>IF(G148="",0,IF(K148="",0,IF(SUMIF(G139:G150,G148,O139:O150)=0,0,IF(OR(L148="",K148="obligatoire"),AF148/SUMIF(G139:G150,G148,O139:O150),AF148/(SUMIF(G139:G150,G148,O139:O150)/L148)))))</f>
        <v>0</v>
      </c>
      <c r="AF148" s="18">
        <f t="shared" si="25"/>
        <v>0</v>
      </c>
    </row>
    <row r="149" spans="1:32">
      <c r="A149" s="565"/>
      <c r="B149" s="525"/>
      <c r="C149" s="509"/>
      <c r="D149" s="510"/>
      <c r="E149" s="492"/>
      <c r="F149" s="492"/>
      <c r="G149" s="160"/>
      <c r="H149" s="65"/>
      <c r="I149" s="66"/>
      <c r="J149" s="61"/>
      <c r="K149" s="60"/>
      <c r="L149" s="42"/>
      <c r="M149" s="43"/>
      <c r="N149" s="54"/>
      <c r="O149" s="51"/>
      <c r="P149" s="59"/>
      <c r="Q149" s="44"/>
      <c r="R149" s="515"/>
      <c r="S149" s="516"/>
      <c r="T149" s="517"/>
      <c r="U149" s="107">
        <f>IF(OR(P149="",M149=Paramétrage!$C$10,M149=Paramétrage!$C$13,M149=Paramétrage!$C$17,M149=Paramétrage!$C$20,M149=Paramétrage!$C$24,M149=Paramétrage!$C$27,AND(M149&lt;&gt;Paramétrage!$C$9,Q149="Mut+ext")),0,ROUNDUP(O149/P149,0))</f>
        <v>0</v>
      </c>
      <c r="V149" s="101">
        <f>IF(OR(M149="",Q149="Mut+ext"),0,IF(VLOOKUP(M149,Paramétrage!$C$6:$E$29,2,0)=0,0,IF(P149="","saisir capacité",N149*U149*VLOOKUP(M149,Paramétrage!$C$6:$E$29,2,0))))</f>
        <v>0</v>
      </c>
      <c r="W149" s="45"/>
      <c r="X149" s="102">
        <f t="shared" si="24"/>
        <v>0</v>
      </c>
      <c r="Y149" s="108">
        <f>IF(OR(M149="",Q149="Mut+ext"),0,IF(ISERROR(W149+V149*VLOOKUP(M149,Paramétrage!$C$6:$E$29,3,0))=TRUE,X149,W149+V149*VLOOKUP(M149,Paramétrage!$C$6:$E$29,3,0)))</f>
        <v>0</v>
      </c>
      <c r="Z149" s="550"/>
      <c r="AA149" s="516"/>
      <c r="AB149" s="551"/>
      <c r="AC149" s="163"/>
      <c r="AD149" s="46"/>
      <c r="AE149" s="73">
        <f>IF(G149="",0,IF(K149="",0,IF(SUMIF(G139:G150,G149,O139:O150)=0,0,IF(OR(L149="",K149="obligatoire"),AF149/SUMIF(G139:G150,G149,O139:O150),AF149/(SUMIF(G139:G150,G149,O139:O150)/L149)))))</f>
        <v>0</v>
      </c>
      <c r="AF149" s="18">
        <f t="shared" si="25"/>
        <v>0</v>
      </c>
    </row>
    <row r="150" spans="1:32">
      <c r="A150" s="565"/>
      <c r="B150" s="525"/>
      <c r="C150" s="509"/>
      <c r="D150" s="510"/>
      <c r="E150" s="492"/>
      <c r="F150" s="492"/>
      <c r="G150" s="162"/>
      <c r="H150" s="65"/>
      <c r="I150" s="66"/>
      <c r="J150" s="61"/>
      <c r="K150" s="60"/>
      <c r="L150" s="42"/>
      <c r="M150" s="43"/>
      <c r="N150" s="54"/>
      <c r="O150" s="51"/>
      <c r="P150" s="59"/>
      <c r="Q150" s="44"/>
      <c r="R150" s="515"/>
      <c r="S150" s="516"/>
      <c r="T150" s="517"/>
      <c r="U150" s="107">
        <f>IF(OR(P150="",M150=Paramétrage!$C$10,M150=Paramétrage!$C$13,M150=Paramétrage!$C$17,M150=Paramétrage!$C$20,M150=Paramétrage!$C$24,M150=Paramétrage!$C$27,AND(M150&lt;&gt;Paramétrage!$C$9,Q150="Mut+ext")),0,ROUNDUP(O150/P150,0))</f>
        <v>0</v>
      </c>
      <c r="V150" s="101">
        <f>IF(OR(M150="",Q150="Mut+ext"),0,IF(VLOOKUP(M150,Paramétrage!$C$6:$E$29,2,0)=0,0,IF(P150="","saisir capacité",N150*U150*VLOOKUP(M150,Paramétrage!$C$6:$E$29,2,0))))</f>
        <v>0</v>
      </c>
      <c r="W150" s="45"/>
      <c r="X150" s="102">
        <f t="shared" si="24"/>
        <v>0</v>
      </c>
      <c r="Y150" s="108">
        <f>IF(OR(M150="",Q150="Mut+ext"),0,IF(ISERROR(W150+V150*VLOOKUP(M150,Paramétrage!$C$6:$E$29,3,0))=TRUE,X150,W150+V150*VLOOKUP(M150,Paramétrage!$C$6:$E$29,3,0)))</f>
        <v>0</v>
      </c>
      <c r="Z150" s="550"/>
      <c r="AA150" s="516"/>
      <c r="AB150" s="551"/>
      <c r="AC150" s="163"/>
      <c r="AD150" s="46"/>
      <c r="AE150" s="73">
        <f>IF(G150="",0,IF(K150="",0,IF(SUMIF(G143:G154,G150,O143:O154)=0,0,IF(OR(L150="",K150="obligatoire"),AF150/SUMIF(G143:G154,G150,O143:O154),AF150/(SUMIF(G143:G154,G150,O143:O154)/L150)))))</f>
        <v>0</v>
      </c>
      <c r="AF150" s="18">
        <f t="shared" si="25"/>
        <v>0</v>
      </c>
    </row>
    <row r="151" spans="1:32">
      <c r="A151" s="565"/>
      <c r="B151" s="525"/>
      <c r="C151" s="509"/>
      <c r="D151" s="510"/>
      <c r="E151" s="492"/>
      <c r="F151" s="492"/>
      <c r="G151" s="160"/>
      <c r="H151" s="65"/>
      <c r="I151" s="66"/>
      <c r="J151" s="61"/>
      <c r="K151" s="60"/>
      <c r="L151" s="42"/>
      <c r="M151" s="43"/>
      <c r="N151" s="54"/>
      <c r="O151" s="51"/>
      <c r="P151" s="59"/>
      <c r="Q151" s="44"/>
      <c r="R151" s="515"/>
      <c r="S151" s="516"/>
      <c r="T151" s="517"/>
      <c r="U151" s="107">
        <f>IF(OR(P151="",M151=Paramétrage!$C$10,M151=Paramétrage!$C$13,M151=Paramétrage!$C$17,M151=Paramétrage!$C$20,M151=Paramétrage!$C$24,M151=Paramétrage!$C$27,AND(M151&lt;&gt;Paramétrage!$C$9,Q151="Mut+ext")),0,ROUNDUP(O151/P151,0))</f>
        <v>0</v>
      </c>
      <c r="V151" s="101">
        <f>IF(OR(M151="",Q151="Mut+ext"),0,IF(VLOOKUP(M151,Paramétrage!$C$6:$E$29,2,0)=0,0,IF(P151="","saisir capacité",N151*U151*VLOOKUP(M151,Paramétrage!$C$6:$E$29,2,0))))</f>
        <v>0</v>
      </c>
      <c r="W151" s="45"/>
      <c r="X151" s="102">
        <f t="shared" si="24"/>
        <v>0</v>
      </c>
      <c r="Y151" s="108">
        <f>IF(OR(M151="",Q151="Mut+ext"),0,IF(ISERROR(W151+V151*VLOOKUP(M151,Paramétrage!$C$6:$E$29,3,0))=TRUE,X151,W151+V151*VLOOKUP(M151,Paramétrage!$C$6:$E$29,3,0)))</f>
        <v>0</v>
      </c>
      <c r="Z151" s="550"/>
      <c r="AA151" s="516"/>
      <c r="AB151" s="551"/>
      <c r="AC151" s="163"/>
      <c r="AD151" s="46"/>
      <c r="AE151" s="73">
        <f>IF(G151="",0,IF(K151="",0,IF(SUMIF(G143:G154,G151,O143:O154)=0,0,IF(OR(L151="",K151="obligatoire"),AF151/SUMIF(G143:G154,G151,O143:O154),AF151/(SUMIF(G143:G154,G151,O143:O154)/L151)))))</f>
        <v>0</v>
      </c>
      <c r="AF151" s="18">
        <f t="shared" si="25"/>
        <v>0</v>
      </c>
    </row>
    <row r="152" spans="1:32">
      <c r="A152" s="565"/>
      <c r="B152" s="525"/>
      <c r="C152" s="509"/>
      <c r="D152" s="510"/>
      <c r="E152" s="492"/>
      <c r="F152" s="492"/>
      <c r="G152" s="160"/>
      <c r="H152" s="65"/>
      <c r="I152" s="66"/>
      <c r="J152" s="61"/>
      <c r="K152" s="60"/>
      <c r="L152" s="42"/>
      <c r="M152" s="43"/>
      <c r="N152" s="54"/>
      <c r="O152" s="51"/>
      <c r="P152" s="59"/>
      <c r="Q152" s="44"/>
      <c r="R152" s="515"/>
      <c r="S152" s="516"/>
      <c r="T152" s="517"/>
      <c r="U152" s="107">
        <f>IF(OR(P152="",M152=Paramétrage!$C$10,M152=Paramétrage!$C$13,M152=Paramétrage!$C$17,M152=Paramétrage!$C$20,M152=Paramétrage!$C$24,M152=Paramétrage!$C$27,AND(M152&lt;&gt;Paramétrage!$C$9,Q152="Mut+ext")),0,ROUNDUP(O152/P152,0))</f>
        <v>0</v>
      </c>
      <c r="V152" s="101">
        <f>IF(OR(M152="",Q152="Mut+ext"),0,IF(VLOOKUP(M152,Paramétrage!$C$6:$E$29,2,0)=0,0,IF(P152="","saisir capacité",N152*U152*VLOOKUP(M152,Paramétrage!$C$6:$E$29,2,0))))</f>
        <v>0</v>
      </c>
      <c r="W152" s="45"/>
      <c r="X152" s="102">
        <f t="shared" si="24"/>
        <v>0</v>
      </c>
      <c r="Y152" s="108">
        <f>IF(OR(M152="",Q152="Mut+ext"),0,IF(ISERROR(W152+V152*VLOOKUP(M152,Paramétrage!$C$6:$E$29,3,0))=TRUE,X152,W152+V152*VLOOKUP(M152,Paramétrage!$C$6:$E$29,3,0)))</f>
        <v>0</v>
      </c>
      <c r="Z152" s="550"/>
      <c r="AA152" s="516"/>
      <c r="AB152" s="551"/>
      <c r="AC152" s="163"/>
      <c r="AD152" s="46"/>
      <c r="AE152" s="73">
        <f>IF(G152="",0,IF(K152="",0,IF(SUMIF(G143:G154,G152,O143:O154)=0,0,IF(OR(L152="",K152="obligatoire"),AF152/SUMIF(G143:G154,G152,O143:O154),AF152/(SUMIF(G143:G154,G152,O143:O154)/L152)))))</f>
        <v>0</v>
      </c>
      <c r="AF152" s="18">
        <f t="shared" si="25"/>
        <v>0</v>
      </c>
    </row>
    <row r="153" spans="1:32">
      <c r="A153" s="565"/>
      <c r="B153" s="525"/>
      <c r="C153" s="509"/>
      <c r="D153" s="510"/>
      <c r="E153" s="492"/>
      <c r="F153" s="492"/>
      <c r="G153" s="160"/>
      <c r="H153" s="65"/>
      <c r="I153" s="66"/>
      <c r="J153" s="61"/>
      <c r="K153" s="60"/>
      <c r="L153" s="42"/>
      <c r="M153" s="43"/>
      <c r="N153" s="54"/>
      <c r="O153" s="51"/>
      <c r="P153" s="59"/>
      <c r="Q153" s="44"/>
      <c r="R153" s="515"/>
      <c r="S153" s="516"/>
      <c r="T153" s="517"/>
      <c r="U153" s="107">
        <f>IF(OR(P153="",M153=Paramétrage!$C$10,M153=Paramétrage!$C$13,M153=Paramétrage!$C$17,M153=Paramétrage!$C$20,M153=Paramétrage!$C$24,M153=Paramétrage!$C$27,AND(M153&lt;&gt;Paramétrage!$C$9,Q153="Mut+ext")),0,ROUNDUP(O153/P153,0))</f>
        <v>0</v>
      </c>
      <c r="V153" s="101">
        <f>IF(OR(M153="",Q153="Mut+ext"),0,IF(VLOOKUP(M153,Paramétrage!$C$6:$E$29,2,0)=0,0,IF(P153="","saisir capacité",N153*U153*VLOOKUP(M153,Paramétrage!$C$6:$E$29,2,0))))</f>
        <v>0</v>
      </c>
      <c r="W153" s="45"/>
      <c r="X153" s="102">
        <f t="shared" si="24"/>
        <v>0</v>
      </c>
      <c r="Y153" s="108">
        <f>IF(OR(M153="",Q153="Mut+ext"),0,IF(ISERROR(W153+V153*VLOOKUP(M153,Paramétrage!$C$6:$E$29,3,0))=TRUE,X153,W153+V153*VLOOKUP(M153,Paramétrage!$C$6:$E$29,3,0)))</f>
        <v>0</v>
      </c>
      <c r="Z153" s="550"/>
      <c r="AA153" s="516"/>
      <c r="AB153" s="551"/>
      <c r="AC153" s="163"/>
      <c r="AD153" s="46"/>
      <c r="AE153" s="73">
        <f>IF(G153="",0,IF(K153="",0,IF(SUMIF(G143:G154,G153,O143:O154)=0,0,IF(OR(L153="",K153="obligatoire"),AF153/SUMIF(G143:G154,G153,O143:O154),AF153/(SUMIF(G143:G154,G153,O143:O154)/L153)))))</f>
        <v>0</v>
      </c>
      <c r="AF153" s="18">
        <f t="shared" si="25"/>
        <v>0</v>
      </c>
    </row>
    <row r="154" spans="1:32">
      <c r="A154" s="565"/>
      <c r="B154" s="525"/>
      <c r="C154" s="511"/>
      <c r="D154" s="512"/>
      <c r="E154" s="493"/>
      <c r="F154" s="493"/>
      <c r="G154" s="160"/>
      <c r="H154" s="65"/>
      <c r="I154" s="66"/>
      <c r="J154" s="61"/>
      <c r="K154" s="60"/>
      <c r="L154" s="42"/>
      <c r="M154" s="43"/>
      <c r="N154" s="54"/>
      <c r="O154" s="51"/>
      <c r="P154" s="59"/>
      <c r="Q154" s="44"/>
      <c r="R154" s="515"/>
      <c r="S154" s="516"/>
      <c r="T154" s="517"/>
      <c r="U154" s="107">
        <f>IF(OR(P154="",M154=Paramétrage!$C$10,M154=Paramétrage!$C$13,M154=Paramétrage!$C$17,M154=Paramétrage!$C$20,M154=Paramétrage!$C$24,M154=Paramétrage!$C$27,AND(M154&lt;&gt;Paramétrage!$C$9,Q154="Mut+ext")),0,ROUNDUP(O154/P154,0))</f>
        <v>0</v>
      </c>
      <c r="V154" s="101">
        <f>IF(OR(M154="",Q154="Mut+ext"),0,IF(VLOOKUP(M154,Paramétrage!$C$6:$E$29,2,0)=0,0,IF(P154="","saisir capacité",N154*U154*VLOOKUP(M154,Paramétrage!$C$6:$E$29,2,0))))</f>
        <v>0</v>
      </c>
      <c r="W154" s="45"/>
      <c r="X154" s="102">
        <f t="shared" si="24"/>
        <v>0</v>
      </c>
      <c r="Y154" s="108">
        <f>IF(OR(M154="",Q154="Mut+ext"),0,IF(ISERROR(W154+V154*VLOOKUP(M154,Paramétrage!$C$6:$E$29,3,0))=TRUE,X154,W154+V154*VLOOKUP(M154,Paramétrage!$C$6:$E$29,3,0)))</f>
        <v>0</v>
      </c>
      <c r="Z154" s="550"/>
      <c r="AA154" s="516"/>
      <c r="AB154" s="551"/>
      <c r="AC154" s="163"/>
      <c r="AD154" s="46"/>
      <c r="AE154" s="73">
        <f>IF(G154="",0,IF(K154="",0,IF(SUMIF(G143:G154,G154,O143:O154)=0,0,IF(OR(L154="",K154="obligatoire"),AF154/SUMIF(G143:G154,G154,O143:O154),AF154/(SUMIF(G143:G154,G154,O143:O154)/L154)))))</f>
        <v>0</v>
      </c>
      <c r="AF154" s="18">
        <f t="shared" si="25"/>
        <v>0</v>
      </c>
    </row>
    <row r="155" spans="1:32" ht="16.149999999999999" thickBot="1">
      <c r="A155" s="565"/>
      <c r="B155" s="525"/>
      <c r="C155" s="174"/>
      <c r="D155" s="88"/>
      <c r="E155" s="87"/>
      <c r="F155" s="88"/>
      <c r="G155" s="88"/>
      <c r="H155" s="168"/>
      <c r="I155" s="166"/>
      <c r="J155" s="90"/>
      <c r="K155" s="89"/>
      <c r="L155" s="91"/>
      <c r="M155" s="92"/>
      <c r="N155" s="93">
        <f>AE155</f>
        <v>600</v>
      </c>
      <c r="O155" s="94"/>
      <c r="P155" s="94"/>
      <c r="Q155" s="97"/>
      <c r="R155" s="95"/>
      <c r="S155" s="95"/>
      <c r="T155" s="96"/>
      <c r="U155" s="149"/>
      <c r="V155" s="98">
        <f>SUM(V143:V154)</f>
        <v>0</v>
      </c>
      <c r="W155" s="92">
        <f>SUM(W143:W154)</f>
        <v>0</v>
      </c>
      <c r="X155" s="99">
        <f>SUM(X143:X154)</f>
        <v>0</v>
      </c>
      <c r="Y155" s="100">
        <f>SUM(Y143:Y154)</f>
        <v>0</v>
      </c>
      <c r="Z155" s="150"/>
      <c r="AA155" s="151"/>
      <c r="AB155" s="152"/>
      <c r="AC155" s="153"/>
      <c r="AD155" s="154"/>
      <c r="AE155" s="155">
        <f>SUM(AE143:AE154)</f>
        <v>600</v>
      </c>
      <c r="AF155" s="156">
        <f>SUM(AF143:AF154)</f>
        <v>12000</v>
      </c>
    </row>
    <row r="156" spans="1:32" ht="15.6" hidden="1" customHeight="1">
      <c r="A156" s="565"/>
      <c r="B156" s="525" t="s">
        <v>132</v>
      </c>
      <c r="C156" s="507" t="s">
        <v>222</v>
      </c>
      <c r="D156" s="508"/>
      <c r="E156" s="492"/>
      <c r="F156" s="492" t="s">
        <v>64</v>
      </c>
      <c r="G156" s="161" t="s">
        <v>134</v>
      </c>
      <c r="H156" s="49"/>
      <c r="I156" s="66"/>
      <c r="J156" s="61"/>
      <c r="K156" s="60"/>
      <c r="L156" s="42"/>
      <c r="M156" s="43"/>
      <c r="N156" s="54"/>
      <c r="O156" s="51"/>
      <c r="P156" s="59"/>
      <c r="Q156" s="48"/>
      <c r="R156" s="515"/>
      <c r="S156" s="516"/>
      <c r="T156" s="517"/>
      <c r="U156" s="107">
        <f>IF(OR(P156="",M156=Paramétrage!$C$10,M156=Paramétrage!$C$13,M156=Paramétrage!$C$17,M156=Paramétrage!$C$20,M156=Paramétrage!$C$24,M156=Paramétrage!$C$27,AND(M156&lt;&gt;Paramétrage!$C$9,Q156="Mut+ext")),0,ROUNDUP(O156/P156,0))</f>
        <v>0</v>
      </c>
      <c r="V156" s="101">
        <f>IF(OR(M156="",Q156="Mut+ext"),0,IF(VLOOKUP(M156,Paramétrage!$C$6:$E$29,2,0)=0,0,IF(P156="","saisir capacité",N156*U156*VLOOKUP(M156,Paramétrage!$C$6:$E$29,2,0))))</f>
        <v>0</v>
      </c>
      <c r="W156" s="45"/>
      <c r="X156" s="102">
        <f t="shared" ref="X156:X167" si="26">IF(OR(M156="",Q156="Mut+ext"),0,IF(ISERROR(V156+W156)=TRUE,V156,V156+W156))</f>
        <v>0</v>
      </c>
      <c r="Y156" s="108">
        <f>IF(OR(M156="",Q156="Mut+ext"),0,IF(ISERROR(W156+V156*VLOOKUP(M156,Paramétrage!$C$6:$E$29,3,0))=TRUE,X156,W156+V156*VLOOKUP(M156,Paramétrage!$C$6:$E$29,3,0)))</f>
        <v>0</v>
      </c>
      <c r="Z156" s="550"/>
      <c r="AA156" s="516"/>
      <c r="AB156" s="551"/>
      <c r="AC156" s="163"/>
      <c r="AD156" s="47"/>
      <c r="AE156" s="73">
        <f>IF(G156="",0,IF(K156="",0,IF(SUMIF(G156:G167,G156,O156:O167)=0,0,IF(OR(L156="",K156="obligatoire"),AF156/SUMIF(G156:G167,G156,O156:O167),AF156/(SUMIF(G156:G167,G156,O156:O167)/L156)))))</f>
        <v>0</v>
      </c>
      <c r="AF156" s="17">
        <f t="shared" ref="AF156:AF167" si="27">N156*O156</f>
        <v>0</v>
      </c>
    </row>
    <row r="157" spans="1:32" hidden="1">
      <c r="A157" s="565"/>
      <c r="B157" s="525"/>
      <c r="C157" s="509"/>
      <c r="D157" s="510"/>
      <c r="E157" s="492"/>
      <c r="F157" s="492"/>
      <c r="G157" s="160" t="s">
        <v>135</v>
      </c>
      <c r="H157" s="41"/>
      <c r="I157" s="66"/>
      <c r="J157" s="61"/>
      <c r="K157" s="60"/>
      <c r="L157" s="42"/>
      <c r="M157" s="43"/>
      <c r="N157" s="54"/>
      <c r="O157" s="51"/>
      <c r="P157" s="59"/>
      <c r="Q157" s="44"/>
      <c r="R157" s="515"/>
      <c r="S157" s="516"/>
      <c r="T157" s="517"/>
      <c r="U157" s="107">
        <f>IF(OR(P157="",M157=Paramétrage!$C$10,M157=Paramétrage!$C$13,M157=Paramétrage!$C$17,M157=Paramétrage!$C$20,M157=Paramétrage!$C$24,M157=Paramétrage!$C$27,AND(M157&lt;&gt;Paramétrage!$C$9,Q157="Mut+ext")),0,ROUNDUP(O157/P157,0))</f>
        <v>0</v>
      </c>
      <c r="V157" s="101">
        <f>IF(OR(M157="",Q157="Mut+ext"),0,IF(VLOOKUP(M157,Paramétrage!$C$6:$E$29,2,0)=0,0,IF(P157="","saisir capacité",N157*U157*VLOOKUP(M157,Paramétrage!$C$6:$E$29,2,0))))</f>
        <v>0</v>
      </c>
      <c r="W157" s="45"/>
      <c r="X157" s="102">
        <f t="shared" si="26"/>
        <v>0</v>
      </c>
      <c r="Y157" s="108">
        <f>IF(OR(M157="",Q157="Mut+ext"),0,IF(ISERROR(W157+V157*VLOOKUP(M157,Paramétrage!$C$6:$E$29,3,0))=TRUE,X157,W157+V157*VLOOKUP(M157,Paramétrage!$C$6:$E$29,3,0)))</f>
        <v>0</v>
      </c>
      <c r="Z157" s="550"/>
      <c r="AA157" s="516"/>
      <c r="AB157" s="551"/>
      <c r="AC157" s="163"/>
      <c r="AD157" s="46"/>
      <c r="AE157" s="73">
        <f>IF(G157="",0,IF(K157="",0,IF(SUMIF(G156:G167,G157,O156:O167)=0,0,IF(OR(L157="",K157="obligatoire"),AF157/SUMIF(G156:G167,G157,O156:O167),AF157/(SUMIF(G156:G167,G157,O156:O167)/L157)))))</f>
        <v>0</v>
      </c>
      <c r="AF157" s="18">
        <f t="shared" si="27"/>
        <v>0</v>
      </c>
    </row>
    <row r="158" spans="1:32" hidden="1">
      <c r="A158" s="565"/>
      <c r="B158" s="525"/>
      <c r="C158" s="509"/>
      <c r="D158" s="510"/>
      <c r="E158" s="492"/>
      <c r="F158" s="492"/>
      <c r="G158" s="160" t="s">
        <v>138</v>
      </c>
      <c r="H158" s="41"/>
      <c r="I158" s="66"/>
      <c r="J158" s="61"/>
      <c r="K158" s="60"/>
      <c r="L158" s="42"/>
      <c r="M158" s="43"/>
      <c r="N158" s="54"/>
      <c r="O158" s="51"/>
      <c r="P158" s="59"/>
      <c r="Q158" s="44"/>
      <c r="R158" s="515"/>
      <c r="S158" s="516"/>
      <c r="T158" s="517"/>
      <c r="U158" s="107">
        <f>IF(OR(P158="",M158=Paramétrage!$C$10,M158=Paramétrage!$C$13,M158=Paramétrage!$C$17,M158=Paramétrage!$C$20,M158=Paramétrage!$C$24,M158=Paramétrage!$C$27,AND(M158&lt;&gt;Paramétrage!$C$9,Q158="Mut+ext")),0,ROUNDUP(O158/P158,0))</f>
        <v>0</v>
      </c>
      <c r="V158" s="101">
        <f>IF(OR(M158="",Q158="Mut+ext"),0,IF(VLOOKUP(M158,Paramétrage!$C$6:$E$29,2,0)=0,0,IF(P158="","saisir capacité",N158*U158*VLOOKUP(M158,Paramétrage!$C$6:$E$29,2,0))))</f>
        <v>0</v>
      </c>
      <c r="W158" s="45"/>
      <c r="X158" s="102">
        <f t="shared" si="26"/>
        <v>0</v>
      </c>
      <c r="Y158" s="108">
        <f>IF(OR(M158="",Q158="Mut+ext"),0,IF(ISERROR(W158+V158*VLOOKUP(M158,Paramétrage!$C$6:$E$29,3,0))=TRUE,X158,W158+V158*VLOOKUP(M158,Paramétrage!$C$6:$E$29,3,0)))</f>
        <v>0</v>
      </c>
      <c r="Z158" s="550"/>
      <c r="AA158" s="516"/>
      <c r="AB158" s="551"/>
      <c r="AC158" s="163"/>
      <c r="AD158" s="46"/>
      <c r="AE158" s="73">
        <f>IF(G158="",0,IF(K158="",0,IF(SUMIF(G152:G163,G158,O152:O163)=0,0,IF(OR(L158="",K158="obligatoire"),AF158/SUMIF(G152:G163,G158,O152:O163),AF158/(SUMIF(G152:G163,G158,O152:O163)/L158)))))</f>
        <v>0</v>
      </c>
      <c r="AF158" s="18">
        <f t="shared" si="27"/>
        <v>0</v>
      </c>
    </row>
    <row r="159" spans="1:32" hidden="1">
      <c r="A159" s="565"/>
      <c r="B159" s="525"/>
      <c r="C159" s="509"/>
      <c r="D159" s="510"/>
      <c r="E159" s="492"/>
      <c r="F159" s="492"/>
      <c r="G159" s="162" t="s">
        <v>140</v>
      </c>
      <c r="H159" s="41"/>
      <c r="I159" s="66"/>
      <c r="J159" s="61"/>
      <c r="K159" s="60"/>
      <c r="L159" s="42"/>
      <c r="M159" s="43"/>
      <c r="N159" s="54"/>
      <c r="O159" s="51"/>
      <c r="P159" s="59"/>
      <c r="Q159" s="44"/>
      <c r="R159" s="515"/>
      <c r="S159" s="516"/>
      <c r="T159" s="517"/>
      <c r="U159" s="107">
        <f>IF(OR(P159="",M159=Paramétrage!$C$10,M159=Paramétrage!$C$13,M159=Paramétrage!$C$17,M159=Paramétrage!$C$20,M159=Paramétrage!$C$24,M159=Paramétrage!$C$27,AND(M159&lt;&gt;Paramétrage!$C$9,Q159="Mut+ext")),0,ROUNDUP(O159/P159,0))</f>
        <v>0</v>
      </c>
      <c r="V159" s="101">
        <f>IF(OR(M159="",Q159="Mut+ext"),0,IF(VLOOKUP(M159,Paramétrage!$C$6:$E$29,2,0)=0,0,IF(P159="","saisir capacité",N159*U159*VLOOKUP(M159,Paramétrage!$C$6:$E$29,2,0))))</f>
        <v>0</v>
      </c>
      <c r="W159" s="45"/>
      <c r="X159" s="102">
        <f t="shared" si="26"/>
        <v>0</v>
      </c>
      <c r="Y159" s="108">
        <f>IF(OR(M159="",Q159="Mut+ext"),0,IF(ISERROR(W159+V159*VLOOKUP(M159,Paramétrage!$C$6:$E$29,3,0))=TRUE,X159,W159+V159*VLOOKUP(M159,Paramétrage!$C$6:$E$29,3,0)))</f>
        <v>0</v>
      </c>
      <c r="Z159" s="550"/>
      <c r="AA159" s="516"/>
      <c r="AB159" s="551"/>
      <c r="AC159" s="163"/>
      <c r="AD159" s="46"/>
      <c r="AE159" s="73">
        <f>IF(G159="",0,IF(K159="",0,IF(SUMIF(G152:G163,G159,O152:O163)=0,0,IF(OR(L159="",K159="obligatoire"),AF159/SUMIF(G152:G163,G159,O152:O163),AF159/(SUMIF(G152:G163,G159,O152:O163)/L159)))))</f>
        <v>0</v>
      </c>
      <c r="AF159" s="18">
        <f t="shared" si="27"/>
        <v>0</v>
      </c>
    </row>
    <row r="160" spans="1:32" hidden="1">
      <c r="A160" s="565"/>
      <c r="B160" s="525"/>
      <c r="C160" s="509"/>
      <c r="D160" s="510"/>
      <c r="E160" s="492"/>
      <c r="F160" s="492"/>
      <c r="G160" s="160"/>
      <c r="H160" s="41"/>
      <c r="I160" s="66"/>
      <c r="J160" s="61"/>
      <c r="K160" s="60"/>
      <c r="L160" s="42"/>
      <c r="M160" s="43"/>
      <c r="N160" s="54"/>
      <c r="O160" s="51"/>
      <c r="P160" s="59"/>
      <c r="Q160" s="44"/>
      <c r="R160" s="515"/>
      <c r="S160" s="516"/>
      <c r="T160" s="517"/>
      <c r="U160" s="107">
        <f>IF(OR(P160="",M160=Paramétrage!$C$10,M160=Paramétrage!$C$13,M160=Paramétrage!$C$17,M160=Paramétrage!$C$20,M160=Paramétrage!$C$24,M160=Paramétrage!$C$27,AND(M160&lt;&gt;Paramétrage!$C$9,Q160="Mut+ext")),0,ROUNDUP(O160/P160,0))</f>
        <v>0</v>
      </c>
      <c r="V160" s="101">
        <f>IF(OR(M160="",Q160="Mut+ext"),0,IF(VLOOKUP(M160,Paramétrage!$C$6:$E$29,2,0)=0,0,IF(P160="","saisir capacité",N160*U160*VLOOKUP(M160,Paramétrage!$C$6:$E$29,2,0))))</f>
        <v>0</v>
      </c>
      <c r="W160" s="45"/>
      <c r="X160" s="102">
        <f t="shared" si="26"/>
        <v>0</v>
      </c>
      <c r="Y160" s="108">
        <f>IF(OR(M160="",Q160="Mut+ext"),0,IF(ISERROR(W160+V160*VLOOKUP(M160,Paramétrage!$C$6:$E$29,3,0))=TRUE,X160,W160+V160*VLOOKUP(M160,Paramétrage!$C$6:$E$29,3,0)))</f>
        <v>0</v>
      </c>
      <c r="Z160" s="550"/>
      <c r="AA160" s="516"/>
      <c r="AB160" s="551"/>
      <c r="AC160" s="163"/>
      <c r="AD160" s="46"/>
      <c r="AE160" s="73">
        <f>IF(G160="",0,IF(K160="",0,IF(SUMIF(G152:G163,G160,O152:O163)=0,0,IF(OR(L160="",K160="obligatoire"),AF160/SUMIF(G152:G163,G160,O152:O163),AF160/(SUMIF(G152:G163,G160,O152:O163)/L160)))))</f>
        <v>0</v>
      </c>
      <c r="AF160" s="18">
        <f t="shared" si="27"/>
        <v>0</v>
      </c>
    </row>
    <row r="161" spans="1:32" hidden="1">
      <c r="A161" s="565"/>
      <c r="B161" s="525"/>
      <c r="C161" s="509"/>
      <c r="D161" s="510"/>
      <c r="E161" s="492"/>
      <c r="F161" s="492"/>
      <c r="G161" s="160"/>
      <c r="H161" s="41"/>
      <c r="I161" s="66"/>
      <c r="J161" s="61"/>
      <c r="K161" s="60"/>
      <c r="L161" s="42"/>
      <c r="M161" s="43"/>
      <c r="N161" s="54"/>
      <c r="O161" s="51"/>
      <c r="P161" s="59"/>
      <c r="Q161" s="44"/>
      <c r="R161" s="515"/>
      <c r="S161" s="516"/>
      <c r="T161" s="517"/>
      <c r="U161" s="107">
        <f>IF(OR(P161="",M161=Paramétrage!$C$10,M161=Paramétrage!$C$13,M161=Paramétrage!$C$17,M161=Paramétrage!$C$20,M161=Paramétrage!$C$24,M161=Paramétrage!$C$27,AND(M161&lt;&gt;Paramétrage!$C$9,Q161="Mut+ext")),0,ROUNDUP(O161/P161,0))</f>
        <v>0</v>
      </c>
      <c r="V161" s="101">
        <f>IF(OR(M161="",Q161="Mut+ext"),0,IF(VLOOKUP(M161,Paramétrage!$C$6:$E$29,2,0)=0,0,IF(P161="","saisir capacité",N161*U161*VLOOKUP(M161,Paramétrage!$C$6:$E$29,2,0))))</f>
        <v>0</v>
      </c>
      <c r="W161" s="45"/>
      <c r="X161" s="102">
        <f t="shared" si="26"/>
        <v>0</v>
      </c>
      <c r="Y161" s="108">
        <f>IF(OR(M161="",Q161="Mut+ext"),0,IF(ISERROR(W161+V161*VLOOKUP(M161,Paramétrage!$C$6:$E$29,3,0))=TRUE,X161,W161+V161*VLOOKUP(M161,Paramétrage!$C$6:$E$29,3,0)))</f>
        <v>0</v>
      </c>
      <c r="Z161" s="550"/>
      <c r="AA161" s="516"/>
      <c r="AB161" s="551"/>
      <c r="AC161" s="163"/>
      <c r="AD161" s="46"/>
      <c r="AE161" s="73">
        <f>IF(G161="",0,IF(K161="",0,IF(SUMIF(G152:G163,G161,O152:O163)=0,0,IF(OR(L161="",K161="obligatoire"),AF161/SUMIF(G152:G163,G161,O152:O163),AF161/(SUMIF(G152:G163,G161,O152:O163)/L161)))))</f>
        <v>0</v>
      </c>
      <c r="AF161" s="18">
        <f t="shared" si="27"/>
        <v>0</v>
      </c>
    </row>
    <row r="162" spans="1:32" hidden="1">
      <c r="A162" s="565"/>
      <c r="B162" s="525"/>
      <c r="C162" s="509"/>
      <c r="D162" s="510"/>
      <c r="E162" s="492"/>
      <c r="F162" s="492"/>
      <c r="G162" s="160"/>
      <c r="H162" s="41"/>
      <c r="I162" s="66"/>
      <c r="J162" s="61"/>
      <c r="K162" s="60"/>
      <c r="L162" s="42"/>
      <c r="M162" s="43"/>
      <c r="N162" s="54"/>
      <c r="O162" s="51"/>
      <c r="P162" s="59"/>
      <c r="Q162" s="44"/>
      <c r="R162" s="515"/>
      <c r="S162" s="516"/>
      <c r="T162" s="517"/>
      <c r="U162" s="107">
        <f>IF(OR(P162="",M162=Paramétrage!$C$10,M162=Paramétrage!$C$13,M162=Paramétrage!$C$17,M162=Paramétrage!$C$20,M162=Paramétrage!$C$24,M162=Paramétrage!$C$27,AND(M162&lt;&gt;Paramétrage!$C$9,Q162="Mut+ext")),0,ROUNDUP(O162/P162,0))</f>
        <v>0</v>
      </c>
      <c r="V162" s="101">
        <f>IF(OR(M162="",Q162="Mut+ext"),0,IF(VLOOKUP(M162,Paramétrage!$C$6:$E$29,2,0)=0,0,IF(P162="","saisir capacité",N162*U162*VLOOKUP(M162,Paramétrage!$C$6:$E$29,2,0))))</f>
        <v>0</v>
      </c>
      <c r="W162" s="45"/>
      <c r="X162" s="102">
        <f t="shared" si="26"/>
        <v>0</v>
      </c>
      <c r="Y162" s="108">
        <f>IF(OR(M162="",Q162="Mut+ext"),0,IF(ISERROR(W162+V162*VLOOKUP(M162,Paramétrage!$C$6:$E$29,3,0))=TRUE,X162,W162+V162*VLOOKUP(M162,Paramétrage!$C$6:$E$29,3,0)))</f>
        <v>0</v>
      </c>
      <c r="Z162" s="550"/>
      <c r="AA162" s="516"/>
      <c r="AB162" s="551"/>
      <c r="AC162" s="163"/>
      <c r="AD162" s="46"/>
      <c r="AE162" s="73">
        <f>IF(G162="",0,IF(K162="",0,IF(SUMIF(G156:G167,G162,O156:O167)=0,0,IF(OR(L162="",K162="obligatoire"),AF162/SUMIF(G156:G167,G162,O156:O167),AF162/(SUMIF(G156:G167,G162,O156:O167)/L162)))))</f>
        <v>0</v>
      </c>
      <c r="AF162" s="18">
        <f t="shared" si="27"/>
        <v>0</v>
      </c>
    </row>
    <row r="163" spans="1:32" hidden="1">
      <c r="A163" s="565"/>
      <c r="B163" s="525"/>
      <c r="C163" s="509"/>
      <c r="D163" s="510"/>
      <c r="E163" s="492"/>
      <c r="F163" s="492"/>
      <c r="G163" s="162"/>
      <c r="H163" s="41"/>
      <c r="I163" s="66"/>
      <c r="J163" s="61"/>
      <c r="K163" s="60"/>
      <c r="L163" s="42"/>
      <c r="M163" s="43"/>
      <c r="N163" s="54"/>
      <c r="O163" s="51"/>
      <c r="P163" s="59"/>
      <c r="Q163" s="44"/>
      <c r="R163" s="515"/>
      <c r="S163" s="516"/>
      <c r="T163" s="517"/>
      <c r="U163" s="107">
        <f>IF(OR(P163="",M163=Paramétrage!$C$10,M163=Paramétrage!$C$13,M163=Paramétrage!$C$17,M163=Paramétrage!$C$20,M163=Paramétrage!$C$24,M163=Paramétrage!$C$27,AND(M163&lt;&gt;Paramétrage!$C$9,Q163="Mut+ext")),0,ROUNDUP(O163/P163,0))</f>
        <v>0</v>
      </c>
      <c r="V163" s="101">
        <f>IF(OR(M163="",Q163="Mut+ext"),0,IF(VLOOKUP(M163,Paramétrage!$C$6:$E$29,2,0)=0,0,IF(P163="","saisir capacité",N163*U163*VLOOKUP(M163,Paramétrage!$C$6:$E$29,2,0))))</f>
        <v>0</v>
      </c>
      <c r="W163" s="45"/>
      <c r="X163" s="102">
        <f t="shared" si="26"/>
        <v>0</v>
      </c>
      <c r="Y163" s="108">
        <f>IF(OR(M163="",Q163="Mut+ext"),0,IF(ISERROR(W163+V163*VLOOKUP(M163,Paramétrage!$C$6:$E$29,3,0))=TRUE,X163,W163+V163*VLOOKUP(M163,Paramétrage!$C$6:$E$29,3,0)))</f>
        <v>0</v>
      </c>
      <c r="Z163" s="550"/>
      <c r="AA163" s="516"/>
      <c r="AB163" s="551"/>
      <c r="AC163" s="163"/>
      <c r="AD163" s="46"/>
      <c r="AE163" s="73">
        <f>IF(G163="",0,IF(K163="",0,IF(SUMIF(G156:G167,G163,O156:O167)=0,0,IF(OR(L163="",K163="obligatoire"),AF163/SUMIF(G156:G167,G163,O156:O167),AF163/(SUMIF(G156:G167,G163,O156:O167)/L163)))))</f>
        <v>0</v>
      </c>
      <c r="AF163" s="18">
        <f t="shared" si="27"/>
        <v>0</v>
      </c>
    </row>
    <row r="164" spans="1:32" hidden="1">
      <c r="A164" s="565"/>
      <c r="B164" s="525"/>
      <c r="C164" s="509"/>
      <c r="D164" s="510"/>
      <c r="E164" s="492"/>
      <c r="F164" s="492"/>
      <c r="G164" s="160"/>
      <c r="H164" s="65"/>
      <c r="I164" s="66"/>
      <c r="J164" s="61"/>
      <c r="K164" s="60"/>
      <c r="L164" s="42"/>
      <c r="M164" s="43"/>
      <c r="N164" s="54"/>
      <c r="O164" s="51"/>
      <c r="P164" s="59"/>
      <c r="Q164" s="44"/>
      <c r="R164" s="515"/>
      <c r="S164" s="516"/>
      <c r="T164" s="517"/>
      <c r="U164" s="107">
        <f>IF(OR(P164="",M164=Paramétrage!$C$10,M164=Paramétrage!$C$13,M164=Paramétrage!$C$17,M164=Paramétrage!$C$20,M164=Paramétrage!$C$24,M164=Paramétrage!$C$27,AND(M164&lt;&gt;Paramétrage!$C$9,Q164="Mut+ext")),0,ROUNDUP(O164/P164,0))</f>
        <v>0</v>
      </c>
      <c r="V164" s="101">
        <f>IF(OR(M164="",Q164="Mut+ext"),0,IF(VLOOKUP(M164,Paramétrage!$C$6:$E$29,2,0)=0,0,IF(P164="","saisir capacité",N164*U164*VLOOKUP(M164,Paramétrage!$C$6:$E$29,2,0))))</f>
        <v>0</v>
      </c>
      <c r="W164" s="45"/>
      <c r="X164" s="102">
        <f t="shared" si="26"/>
        <v>0</v>
      </c>
      <c r="Y164" s="108">
        <f>IF(OR(M164="",Q164="Mut+ext"),0,IF(ISERROR(W164+V164*VLOOKUP(M164,Paramétrage!$C$6:$E$29,3,0))=TRUE,X164,W164+V164*VLOOKUP(M164,Paramétrage!$C$6:$E$29,3,0)))</f>
        <v>0</v>
      </c>
      <c r="Z164" s="550"/>
      <c r="AA164" s="516"/>
      <c r="AB164" s="551"/>
      <c r="AC164" s="163"/>
      <c r="AD164" s="46"/>
      <c r="AE164" s="73">
        <f>IF(G164="",0,IF(K164="",0,IF(SUMIF(G156:G167,G164,O156:O167)=0,0,IF(OR(L164="",K164="obligatoire"),AF164/SUMIF(G156:G167,G164,O156:O167),AF164/(SUMIF(G156:G167,G164,O156:O167)/L164)))))</f>
        <v>0</v>
      </c>
      <c r="AF164" s="18">
        <f t="shared" si="27"/>
        <v>0</v>
      </c>
    </row>
    <row r="165" spans="1:32" hidden="1">
      <c r="A165" s="565"/>
      <c r="B165" s="525"/>
      <c r="C165" s="509"/>
      <c r="D165" s="510"/>
      <c r="E165" s="492"/>
      <c r="F165" s="492"/>
      <c r="G165" s="160"/>
      <c r="H165" s="65"/>
      <c r="I165" s="66"/>
      <c r="J165" s="61"/>
      <c r="K165" s="60"/>
      <c r="L165" s="42"/>
      <c r="M165" s="43"/>
      <c r="N165" s="54"/>
      <c r="O165" s="51"/>
      <c r="P165" s="59"/>
      <c r="Q165" s="44"/>
      <c r="R165" s="515"/>
      <c r="S165" s="516"/>
      <c r="T165" s="517"/>
      <c r="U165" s="107">
        <f>IF(OR(P165="",M165=Paramétrage!$C$10,M165=Paramétrage!$C$13,M165=Paramétrage!$C$17,M165=Paramétrage!$C$20,M165=Paramétrage!$C$24,M165=Paramétrage!$C$27,AND(M165&lt;&gt;Paramétrage!$C$9,Q165="Mut+ext")),0,ROUNDUP(O165/P165,0))</f>
        <v>0</v>
      </c>
      <c r="V165" s="101">
        <f>IF(OR(M165="",Q165="Mut+ext"),0,IF(VLOOKUP(M165,Paramétrage!$C$6:$E$29,2,0)=0,0,IF(P165="","saisir capacité",N165*U165*VLOOKUP(M165,Paramétrage!$C$6:$E$29,2,0))))</f>
        <v>0</v>
      </c>
      <c r="W165" s="45"/>
      <c r="X165" s="102">
        <f t="shared" si="26"/>
        <v>0</v>
      </c>
      <c r="Y165" s="108">
        <f>IF(OR(M165="",Q165="Mut+ext"),0,IF(ISERROR(W165+V165*VLOOKUP(M165,Paramétrage!$C$6:$E$29,3,0))=TRUE,X165,W165+V165*VLOOKUP(M165,Paramétrage!$C$6:$E$29,3,0)))</f>
        <v>0</v>
      </c>
      <c r="Z165" s="550"/>
      <c r="AA165" s="516"/>
      <c r="AB165" s="551"/>
      <c r="AC165" s="163"/>
      <c r="AD165" s="46"/>
      <c r="AE165" s="73">
        <f>IF(G165="",0,IF(K165="",0,IF(SUMIF(G156:G167,G165,O156:O167)=0,0,IF(OR(L165="",K165="obligatoire"),AF165/SUMIF(G156:G167,G165,O156:O167),AF165/(SUMIF(G156:G167,G165,O156:O167)/L165)))))</f>
        <v>0</v>
      </c>
      <c r="AF165" s="18">
        <f t="shared" si="27"/>
        <v>0</v>
      </c>
    </row>
    <row r="166" spans="1:32" hidden="1">
      <c r="A166" s="565"/>
      <c r="B166" s="525"/>
      <c r="C166" s="509"/>
      <c r="D166" s="510"/>
      <c r="E166" s="492"/>
      <c r="F166" s="492"/>
      <c r="G166" s="160"/>
      <c r="H166" s="65"/>
      <c r="I166" s="66"/>
      <c r="J166" s="61"/>
      <c r="K166" s="60"/>
      <c r="L166" s="42"/>
      <c r="M166" s="43"/>
      <c r="N166" s="54"/>
      <c r="O166" s="51"/>
      <c r="P166" s="59"/>
      <c r="Q166" s="44"/>
      <c r="R166" s="515"/>
      <c r="S166" s="516"/>
      <c r="T166" s="517"/>
      <c r="U166" s="107">
        <f>IF(OR(P166="",M166=Paramétrage!$C$10,M166=Paramétrage!$C$13,M166=Paramétrage!$C$17,M166=Paramétrage!$C$20,M166=Paramétrage!$C$24,M166=Paramétrage!$C$27,AND(M166&lt;&gt;Paramétrage!$C$9,Q166="Mut+ext")),0,ROUNDUP(O166/P166,0))</f>
        <v>0</v>
      </c>
      <c r="V166" s="101">
        <f>IF(OR(M166="",Q166="Mut+ext"),0,IF(VLOOKUP(M166,Paramétrage!$C$6:$E$29,2,0)=0,0,IF(P166="","saisir capacité",N166*U166*VLOOKUP(M166,Paramétrage!$C$6:$E$29,2,0))))</f>
        <v>0</v>
      </c>
      <c r="W166" s="45"/>
      <c r="X166" s="102">
        <f t="shared" si="26"/>
        <v>0</v>
      </c>
      <c r="Y166" s="108">
        <f>IF(OR(M166="",Q166="Mut+ext"),0,IF(ISERROR(W166+V166*VLOOKUP(M166,Paramétrage!$C$6:$E$29,3,0))=TRUE,X166,W166+V166*VLOOKUP(M166,Paramétrage!$C$6:$E$29,3,0)))</f>
        <v>0</v>
      </c>
      <c r="Z166" s="550"/>
      <c r="AA166" s="516"/>
      <c r="AB166" s="551"/>
      <c r="AC166" s="163"/>
      <c r="AD166" s="46"/>
      <c r="AE166" s="73">
        <f>IF(G166="",0,IF(K166="",0,IF(SUMIF(G156:G167,G166,O156:O167)=0,0,IF(OR(L166="",K166="obligatoire"),AF166/SUMIF(G156:G167,G166,O156:O167),AF166/(SUMIF(G156:G167,G166,O156:O167)/L166)))))</f>
        <v>0</v>
      </c>
      <c r="AF166" s="18">
        <f t="shared" si="27"/>
        <v>0</v>
      </c>
    </row>
    <row r="167" spans="1:32" hidden="1">
      <c r="A167" s="565"/>
      <c r="B167" s="525"/>
      <c r="C167" s="511"/>
      <c r="D167" s="512"/>
      <c r="E167" s="493"/>
      <c r="F167" s="493"/>
      <c r="G167" s="160"/>
      <c r="H167" s="65"/>
      <c r="I167" s="66"/>
      <c r="J167" s="61"/>
      <c r="K167" s="60"/>
      <c r="L167" s="42"/>
      <c r="M167" s="43"/>
      <c r="N167" s="54"/>
      <c r="O167" s="51"/>
      <c r="P167" s="59"/>
      <c r="Q167" s="44"/>
      <c r="R167" s="515"/>
      <c r="S167" s="516"/>
      <c r="T167" s="517"/>
      <c r="U167" s="107">
        <f>IF(OR(P167="",M167=Paramétrage!$C$10,M167=Paramétrage!$C$13,M167=Paramétrage!$C$17,M167=Paramétrage!$C$20,M167=Paramétrage!$C$24,M167=Paramétrage!$C$27,AND(M167&lt;&gt;Paramétrage!$C$9,Q167="Mut+ext")),0,ROUNDUP(O167/P167,0))</f>
        <v>0</v>
      </c>
      <c r="V167" s="101">
        <f>IF(OR(M167="",Q167="Mut+ext"),0,IF(VLOOKUP(M167,Paramétrage!$C$6:$E$29,2,0)=0,0,IF(P167="","saisir capacité",N167*U167*VLOOKUP(M167,Paramétrage!$C$6:$E$29,2,0))))</f>
        <v>0</v>
      </c>
      <c r="W167" s="45"/>
      <c r="X167" s="102">
        <f t="shared" si="26"/>
        <v>0</v>
      </c>
      <c r="Y167" s="108">
        <f>IF(OR(M167="",Q167="Mut+ext"),0,IF(ISERROR(W167+V167*VLOOKUP(M167,Paramétrage!$C$6:$E$29,3,0))=TRUE,X167,W167+V167*VLOOKUP(M167,Paramétrage!$C$6:$E$29,3,0)))</f>
        <v>0</v>
      </c>
      <c r="Z167" s="550"/>
      <c r="AA167" s="516"/>
      <c r="AB167" s="551"/>
      <c r="AC167" s="163"/>
      <c r="AD167" s="46"/>
      <c r="AE167" s="73">
        <f>IF(G167="",0,IF(K167="",0,IF(SUMIF(G156:G167,G167,O156:O167)=0,0,IF(OR(L167="",K167="obligatoire"),AF167/SUMIF(G156:G167,G167,O156:O167),AF167/(SUMIF(G156:G167,G167,O156:O167)/L167)))))</f>
        <v>0</v>
      </c>
      <c r="AF167" s="18">
        <f t="shared" si="27"/>
        <v>0</v>
      </c>
    </row>
    <row r="168" spans="1:32" hidden="1">
      <c r="A168" s="565"/>
      <c r="B168" s="525"/>
      <c r="C168" s="174"/>
      <c r="D168" s="88"/>
      <c r="E168" s="87"/>
      <c r="F168" s="88"/>
      <c r="G168" s="88"/>
      <c r="H168" s="168"/>
      <c r="I168" s="166"/>
      <c r="J168" s="157"/>
      <c r="K168" s="89"/>
      <c r="L168" s="91"/>
      <c r="M168" s="92"/>
      <c r="N168" s="93">
        <f>AE168</f>
        <v>0</v>
      </c>
      <c r="O168" s="94"/>
      <c r="P168" s="94"/>
      <c r="Q168" s="97"/>
      <c r="R168" s="95"/>
      <c r="S168" s="95"/>
      <c r="T168" s="96"/>
      <c r="U168" s="149"/>
      <c r="V168" s="98">
        <f>SUM(V156:V167)</f>
        <v>0</v>
      </c>
      <c r="W168" s="92">
        <f>SUM(W156:W167)</f>
        <v>0</v>
      </c>
      <c r="X168" s="99">
        <f>SUM(X156:X167)</f>
        <v>0</v>
      </c>
      <c r="Y168" s="100">
        <f>SUM(Y156:Y167)</f>
        <v>0</v>
      </c>
      <c r="Z168" s="150"/>
      <c r="AA168" s="151"/>
      <c r="AB168" s="152"/>
      <c r="AC168" s="153"/>
      <c r="AD168" s="154"/>
      <c r="AE168" s="155">
        <f>SUM(AE156:AE167)</f>
        <v>0</v>
      </c>
      <c r="AF168" s="156">
        <f>SUM(AF156:AF167)</f>
        <v>0</v>
      </c>
    </row>
    <row r="169" spans="1:32" ht="15.6" hidden="1" customHeight="1">
      <c r="A169" s="565"/>
      <c r="B169" s="525" t="s">
        <v>146</v>
      </c>
      <c r="C169" s="507" t="s">
        <v>223</v>
      </c>
      <c r="D169" s="508"/>
      <c r="E169" s="492"/>
      <c r="F169" s="492" t="s">
        <v>64</v>
      </c>
      <c r="G169" s="161" t="s">
        <v>148</v>
      </c>
      <c r="H169" s="49"/>
      <c r="I169" s="66"/>
      <c r="J169" s="61"/>
      <c r="K169" s="60"/>
      <c r="L169" s="42"/>
      <c r="M169" s="43"/>
      <c r="N169" s="54"/>
      <c r="O169" s="51"/>
      <c r="P169" s="59"/>
      <c r="Q169" s="48"/>
      <c r="R169" s="515"/>
      <c r="S169" s="516"/>
      <c r="T169" s="517"/>
      <c r="U169" s="107">
        <f>IF(OR(P169="",M169=Paramétrage!$C$10,M169=Paramétrage!$C$13,M169=Paramétrage!$C$17,M169=Paramétrage!$C$20,M169=Paramétrage!$C$24,M169=Paramétrage!$C$27,AND(M169&lt;&gt;Paramétrage!$C$9,Q169="Mut+ext")),0,ROUNDUP(O169/P169,0))</f>
        <v>0</v>
      </c>
      <c r="V169" s="101">
        <f>IF(OR(M169="",Q169="Mut+ext"),0,IF(VLOOKUP(M169,Paramétrage!$C$6:$E$29,2,0)=0,0,IF(P169="","saisir capacité",N169*U169*VLOOKUP(M169,Paramétrage!$C$6:$E$29,2,0))))</f>
        <v>0</v>
      </c>
      <c r="W169" s="45"/>
      <c r="X169" s="102">
        <f t="shared" ref="X169:X180" si="28">IF(OR(M169="",Q169="Mut+ext"),0,IF(ISERROR(V169+W169)=TRUE,V169,V169+W169))</f>
        <v>0</v>
      </c>
      <c r="Y169" s="108">
        <f>IF(OR(M169="",Q169="Mut+ext"),0,IF(ISERROR(W169+V169*VLOOKUP(M169,Paramétrage!$C$6:$E$29,3,0))=TRUE,X169,W169+V169*VLOOKUP(M169,Paramétrage!$C$6:$E$29,3,0)))</f>
        <v>0</v>
      </c>
      <c r="Z169" s="550"/>
      <c r="AA169" s="516"/>
      <c r="AB169" s="551"/>
      <c r="AC169" s="163"/>
      <c r="AD169" s="47"/>
      <c r="AE169" s="73">
        <f>IF(G169="",0,IF(K169="",0,IF(SUMIF(G169:G180,G169,O169:O180)=0,0,IF(OR(L169="",K169="obligatoire"),AF169/SUMIF(G169:G180,G169,O169:O180),AF169/(SUMIF(G169:G180,G169,O169:O180)/L169)))))</f>
        <v>0</v>
      </c>
      <c r="AF169" s="17">
        <f t="shared" ref="AF169:AF180" si="29">N169*O169</f>
        <v>0</v>
      </c>
    </row>
    <row r="170" spans="1:32" hidden="1">
      <c r="A170" s="565"/>
      <c r="B170" s="525"/>
      <c r="C170" s="509"/>
      <c r="D170" s="510"/>
      <c r="E170" s="492"/>
      <c r="F170" s="492"/>
      <c r="G170" s="160" t="s">
        <v>151</v>
      </c>
      <c r="H170" s="41"/>
      <c r="I170" s="66"/>
      <c r="J170" s="61"/>
      <c r="K170" s="60"/>
      <c r="L170" s="42"/>
      <c r="M170" s="43"/>
      <c r="N170" s="54"/>
      <c r="O170" s="51"/>
      <c r="P170" s="59"/>
      <c r="Q170" s="44"/>
      <c r="R170" s="515"/>
      <c r="S170" s="516"/>
      <c r="T170" s="517"/>
      <c r="U170" s="107">
        <f>IF(OR(P170="",M170=Paramétrage!$C$10,M170=Paramétrage!$C$13,M170=Paramétrage!$C$17,M170=Paramétrage!$C$20,M170=Paramétrage!$C$24,M170=Paramétrage!$C$27,AND(M170&lt;&gt;Paramétrage!$C$9,Q170="Mut+ext")),0,ROUNDUP(O170/P170,0))</f>
        <v>0</v>
      </c>
      <c r="V170" s="101">
        <f>IF(OR(M170="",Q170="Mut+ext"),0,IF(VLOOKUP(M170,Paramétrage!$C$6:$E$29,2,0)=0,0,IF(P170="","saisir capacité",N170*U170*VLOOKUP(M170,Paramétrage!$C$6:$E$29,2,0))))</f>
        <v>0</v>
      </c>
      <c r="W170" s="45"/>
      <c r="X170" s="102">
        <f t="shared" si="28"/>
        <v>0</v>
      </c>
      <c r="Y170" s="108">
        <f>IF(OR(M170="",Q170="Mut+ext"),0,IF(ISERROR(W170+V170*VLOOKUP(M170,Paramétrage!$C$6:$E$29,3,0))=TRUE,X170,W170+V170*VLOOKUP(M170,Paramétrage!$C$6:$E$29,3,0)))</f>
        <v>0</v>
      </c>
      <c r="Z170" s="550"/>
      <c r="AA170" s="516"/>
      <c r="AB170" s="551"/>
      <c r="AC170" s="163"/>
      <c r="AD170" s="46"/>
      <c r="AE170" s="73">
        <f>IF(G170="",0,IF(K170="",0,IF(SUMIF(G169:G180,G170,O169:O180)=0,0,IF(OR(L170="",K170="obligatoire"),AF170/SUMIF(G169:G180,G170,O169:O180),AF170/(SUMIF(G169:G180,G170,O169:O180)/L170)))))</f>
        <v>0</v>
      </c>
      <c r="AF170" s="18">
        <f t="shared" si="29"/>
        <v>0</v>
      </c>
    </row>
    <row r="171" spans="1:32" hidden="1">
      <c r="A171" s="565"/>
      <c r="B171" s="525"/>
      <c r="C171" s="509"/>
      <c r="D171" s="510"/>
      <c r="E171" s="492"/>
      <c r="F171" s="492"/>
      <c r="G171" s="160" t="s">
        <v>224</v>
      </c>
      <c r="H171" s="41"/>
      <c r="I171" s="66"/>
      <c r="J171" s="61"/>
      <c r="K171" s="60"/>
      <c r="L171" s="42"/>
      <c r="M171" s="43"/>
      <c r="N171" s="54"/>
      <c r="O171" s="51"/>
      <c r="P171" s="59"/>
      <c r="Q171" s="44"/>
      <c r="R171" s="515"/>
      <c r="S171" s="516"/>
      <c r="T171" s="517"/>
      <c r="U171" s="107">
        <f>IF(OR(P171="",M171=Paramétrage!$C$10,M171=Paramétrage!$C$13,M171=Paramétrage!$C$17,M171=Paramétrage!$C$20,M171=Paramétrage!$C$24,M171=Paramétrage!$C$27,AND(M171&lt;&gt;Paramétrage!$C$9,Q171="Mut+ext")),0,ROUNDUP(O171/P171,0))</f>
        <v>0</v>
      </c>
      <c r="V171" s="101">
        <f>IF(OR(M171="",Q171="Mut+ext"),0,IF(VLOOKUP(M171,Paramétrage!$C$6:$E$29,2,0)=0,0,IF(P171="","saisir capacité",N171*U171*VLOOKUP(M171,Paramétrage!$C$6:$E$29,2,0))))</f>
        <v>0</v>
      </c>
      <c r="W171" s="45"/>
      <c r="X171" s="102">
        <f t="shared" si="28"/>
        <v>0</v>
      </c>
      <c r="Y171" s="108">
        <f>IF(OR(M171="",Q171="Mut+ext"),0,IF(ISERROR(W171+V171*VLOOKUP(M171,Paramétrage!$C$6:$E$29,3,0))=TRUE,X171,W171+V171*VLOOKUP(M171,Paramétrage!$C$6:$E$29,3,0)))</f>
        <v>0</v>
      </c>
      <c r="Z171" s="550"/>
      <c r="AA171" s="516"/>
      <c r="AB171" s="551"/>
      <c r="AC171" s="163"/>
      <c r="AD171" s="46"/>
      <c r="AE171" s="73">
        <f>IF(G171="",0,IF(K171="",0,IF(SUMIF(G169:G180,G171,O169:O180)=0,0,IF(OR(L171="",K171="obligatoire"),AF171/SUMIF(G169:G180,G171,O169:O180),AF171/(SUMIF(G169:G180,G171,O169:O180)/L171)))))</f>
        <v>0</v>
      </c>
      <c r="AF171" s="18">
        <f t="shared" si="29"/>
        <v>0</v>
      </c>
    </row>
    <row r="172" spans="1:32" hidden="1">
      <c r="A172" s="565"/>
      <c r="B172" s="525"/>
      <c r="C172" s="509"/>
      <c r="D172" s="510"/>
      <c r="E172" s="492"/>
      <c r="F172" s="492"/>
      <c r="G172" s="162" t="s">
        <v>225</v>
      </c>
      <c r="H172" s="41"/>
      <c r="I172" s="66"/>
      <c r="J172" s="61"/>
      <c r="K172" s="60"/>
      <c r="L172" s="42"/>
      <c r="M172" s="43"/>
      <c r="N172" s="54"/>
      <c r="O172" s="51"/>
      <c r="P172" s="59"/>
      <c r="Q172" s="44"/>
      <c r="R172" s="515"/>
      <c r="S172" s="516"/>
      <c r="T172" s="517"/>
      <c r="U172" s="107">
        <f>IF(OR(P172="",M172=Paramétrage!$C$10,M172=Paramétrage!$C$13,M172=Paramétrage!$C$17,M172=Paramétrage!$C$20,M172=Paramétrage!$C$24,M172=Paramétrage!$C$27,AND(M172&lt;&gt;Paramétrage!$C$9,Q172="Mut+ext")),0,ROUNDUP(O172/P172,0))</f>
        <v>0</v>
      </c>
      <c r="V172" s="101">
        <f>IF(OR(M172="",Q172="Mut+ext"),0,IF(VLOOKUP(M172,Paramétrage!$C$6:$E$29,2,0)=0,0,IF(P172="","saisir capacité",N172*U172*VLOOKUP(M172,Paramétrage!$C$6:$E$29,2,0))))</f>
        <v>0</v>
      </c>
      <c r="W172" s="45"/>
      <c r="X172" s="102">
        <f t="shared" si="28"/>
        <v>0</v>
      </c>
      <c r="Y172" s="108">
        <f>IF(OR(M172="",Q172="Mut+ext"),0,IF(ISERROR(W172+V172*VLOOKUP(M172,Paramétrage!$C$6:$E$29,3,0))=TRUE,X172,W172+V172*VLOOKUP(M172,Paramétrage!$C$6:$E$29,3,0)))</f>
        <v>0</v>
      </c>
      <c r="Z172" s="550"/>
      <c r="AA172" s="516"/>
      <c r="AB172" s="551"/>
      <c r="AC172" s="163"/>
      <c r="AD172" s="46"/>
      <c r="AE172" s="73">
        <f>IF(G172="",0,IF(K172="",0,IF(SUMIF(G169:G180,G172,O169:O180)=0,0,IF(OR(L172="",K172="obligatoire"),AF172/SUMIF(G169:G180,G172,O169:O180),AF172/(SUMIF(G169:G180,G172,O169:O180)/L172)))))</f>
        <v>0</v>
      </c>
      <c r="AF172" s="18">
        <f t="shared" si="29"/>
        <v>0</v>
      </c>
    </row>
    <row r="173" spans="1:32" hidden="1">
      <c r="A173" s="565"/>
      <c r="B173" s="525"/>
      <c r="C173" s="509"/>
      <c r="D173" s="510"/>
      <c r="E173" s="492"/>
      <c r="F173" s="492"/>
      <c r="G173" s="160"/>
      <c r="H173" s="65"/>
      <c r="I173" s="66"/>
      <c r="J173" s="61"/>
      <c r="K173" s="60"/>
      <c r="L173" s="42"/>
      <c r="M173" s="43"/>
      <c r="N173" s="54"/>
      <c r="O173" s="51"/>
      <c r="P173" s="59"/>
      <c r="Q173" s="44"/>
      <c r="R173" s="515"/>
      <c r="S173" s="516"/>
      <c r="T173" s="517"/>
      <c r="U173" s="107">
        <f>IF(OR(P173="",M173=Paramétrage!$C$10,M173=Paramétrage!$C$13,M173=Paramétrage!$C$17,M173=Paramétrage!$C$20,M173=Paramétrage!$C$24,M173=Paramétrage!$C$27,AND(M173&lt;&gt;Paramétrage!$C$9,Q173="Mut+ext")),0,ROUNDUP(O173/P173,0))</f>
        <v>0</v>
      </c>
      <c r="V173" s="101">
        <f>IF(OR(M173="",Q173="Mut+ext"),0,IF(VLOOKUP(M173,Paramétrage!$C$6:$E$29,2,0)=0,0,IF(P173="","saisir capacité",N173*U173*VLOOKUP(M173,Paramétrage!$C$6:$E$29,2,0))))</f>
        <v>0</v>
      </c>
      <c r="W173" s="45"/>
      <c r="X173" s="102">
        <f t="shared" si="28"/>
        <v>0</v>
      </c>
      <c r="Y173" s="108">
        <f>IF(OR(M173="",Q173="Mut+ext"),0,IF(ISERROR(W173+V173*VLOOKUP(M173,Paramétrage!$C$6:$E$29,3,0))=TRUE,X173,W173+V173*VLOOKUP(M173,Paramétrage!$C$6:$E$29,3,0)))</f>
        <v>0</v>
      </c>
      <c r="Z173" s="550"/>
      <c r="AA173" s="516"/>
      <c r="AB173" s="551"/>
      <c r="AC173" s="163"/>
      <c r="AD173" s="46"/>
      <c r="AE173" s="73">
        <f>IF(G173="",0,IF(K173="",0,IF(SUMIF(G165:G176,G173,O165:O176)=0,0,IF(OR(L173="",K173="obligatoire"),AF173/SUMIF(G165:G176,G173,O165:O176),AF173/(SUMIF(G165:G176,G173,O165:O176)/L173)))))</f>
        <v>0</v>
      </c>
      <c r="AF173" s="18">
        <f t="shared" si="29"/>
        <v>0</v>
      </c>
    </row>
    <row r="174" spans="1:32" hidden="1">
      <c r="A174" s="565"/>
      <c r="B174" s="525"/>
      <c r="C174" s="509"/>
      <c r="D174" s="510"/>
      <c r="E174" s="492"/>
      <c r="F174" s="492"/>
      <c r="G174" s="160"/>
      <c r="H174" s="65"/>
      <c r="I174" s="66"/>
      <c r="J174" s="61"/>
      <c r="K174" s="60"/>
      <c r="L174" s="42"/>
      <c r="M174" s="43"/>
      <c r="N174" s="54"/>
      <c r="O174" s="51"/>
      <c r="P174" s="59"/>
      <c r="Q174" s="44"/>
      <c r="R174" s="515"/>
      <c r="S174" s="516"/>
      <c r="T174" s="517"/>
      <c r="U174" s="107">
        <f>IF(OR(P174="",M174=Paramétrage!$C$10,M174=Paramétrage!$C$13,M174=Paramétrage!$C$17,M174=Paramétrage!$C$20,M174=Paramétrage!$C$24,M174=Paramétrage!$C$27,AND(M174&lt;&gt;Paramétrage!$C$9,Q174="Mut+ext")),0,ROUNDUP(O174/P174,0))</f>
        <v>0</v>
      </c>
      <c r="V174" s="101">
        <f>IF(OR(M174="",Q174="Mut+ext"),0,IF(VLOOKUP(M174,Paramétrage!$C$6:$E$29,2,0)=0,0,IF(P174="","saisir capacité",N174*U174*VLOOKUP(M174,Paramétrage!$C$6:$E$29,2,0))))</f>
        <v>0</v>
      </c>
      <c r="W174" s="45"/>
      <c r="X174" s="102">
        <f t="shared" si="28"/>
        <v>0</v>
      </c>
      <c r="Y174" s="108">
        <f>IF(OR(M174="",Q174="Mut+ext"),0,IF(ISERROR(W174+V174*VLOOKUP(M174,Paramétrage!$C$6:$E$29,3,0))=TRUE,X174,W174+V174*VLOOKUP(M174,Paramétrage!$C$6:$E$29,3,0)))</f>
        <v>0</v>
      </c>
      <c r="Z174" s="550"/>
      <c r="AA174" s="516"/>
      <c r="AB174" s="551"/>
      <c r="AC174" s="163"/>
      <c r="AD174" s="46"/>
      <c r="AE174" s="73">
        <f>IF(G174="",0,IF(K174="",0,IF(SUMIF(G165:G176,G174,O165:O176)=0,0,IF(OR(L174="",K174="obligatoire"),AF174/SUMIF(G165:G176,G174,O165:O176),AF174/(SUMIF(G165:G176,G174,O165:O176)/L174)))))</f>
        <v>0</v>
      </c>
      <c r="AF174" s="18">
        <f t="shared" si="29"/>
        <v>0</v>
      </c>
    </row>
    <row r="175" spans="1:32" hidden="1">
      <c r="A175" s="565"/>
      <c r="B175" s="525"/>
      <c r="C175" s="509"/>
      <c r="D175" s="510"/>
      <c r="E175" s="492"/>
      <c r="F175" s="492"/>
      <c r="G175" s="160"/>
      <c r="H175" s="65"/>
      <c r="I175" s="66"/>
      <c r="J175" s="61"/>
      <c r="K175" s="60"/>
      <c r="L175" s="42"/>
      <c r="M175" s="43"/>
      <c r="N175" s="54"/>
      <c r="O175" s="51"/>
      <c r="P175" s="59"/>
      <c r="Q175" s="44"/>
      <c r="R175" s="515"/>
      <c r="S175" s="516"/>
      <c r="T175" s="517"/>
      <c r="U175" s="107">
        <f>IF(OR(P175="",M175=Paramétrage!$C$10,M175=Paramétrage!$C$13,M175=Paramétrage!$C$17,M175=Paramétrage!$C$20,M175=Paramétrage!$C$24,M175=Paramétrage!$C$27,AND(M175&lt;&gt;Paramétrage!$C$9,Q175="Mut+ext")),0,ROUNDUP(O175/P175,0))</f>
        <v>0</v>
      </c>
      <c r="V175" s="101">
        <f>IF(OR(M175="",Q175="Mut+ext"),0,IF(VLOOKUP(M175,Paramétrage!$C$6:$E$29,2,0)=0,0,IF(P175="","saisir capacité",N175*U175*VLOOKUP(M175,Paramétrage!$C$6:$E$29,2,0))))</f>
        <v>0</v>
      </c>
      <c r="W175" s="45"/>
      <c r="X175" s="102">
        <f t="shared" si="28"/>
        <v>0</v>
      </c>
      <c r="Y175" s="108">
        <f>IF(OR(M175="",Q175="Mut+ext"),0,IF(ISERROR(W175+V175*VLOOKUP(M175,Paramétrage!$C$6:$E$29,3,0))=TRUE,X175,W175+V175*VLOOKUP(M175,Paramétrage!$C$6:$E$29,3,0)))</f>
        <v>0</v>
      </c>
      <c r="Z175" s="550"/>
      <c r="AA175" s="516"/>
      <c r="AB175" s="551"/>
      <c r="AC175" s="163"/>
      <c r="AD175" s="46"/>
      <c r="AE175" s="73">
        <f>IF(G175="",0,IF(K175="",0,IF(SUMIF(G165:G176,G175,O165:O176)=0,0,IF(OR(L175="",K175="obligatoire"),AF175/SUMIF(G165:G176,G175,O165:O176),AF175/(SUMIF(G165:G176,G175,O165:O176)/L175)))))</f>
        <v>0</v>
      </c>
      <c r="AF175" s="18">
        <f t="shared" si="29"/>
        <v>0</v>
      </c>
    </row>
    <row r="176" spans="1:32" hidden="1">
      <c r="A176" s="565"/>
      <c r="B176" s="525"/>
      <c r="C176" s="509"/>
      <c r="D176" s="510"/>
      <c r="E176" s="492"/>
      <c r="F176" s="492"/>
      <c r="G176" s="160"/>
      <c r="H176" s="65"/>
      <c r="I176" s="66"/>
      <c r="J176" s="61"/>
      <c r="K176" s="60"/>
      <c r="L176" s="42"/>
      <c r="M176" s="43"/>
      <c r="N176" s="55"/>
      <c r="O176" s="51"/>
      <c r="P176" s="59"/>
      <c r="Q176" s="44"/>
      <c r="R176" s="515"/>
      <c r="S176" s="516"/>
      <c r="T176" s="517"/>
      <c r="U176" s="107">
        <f>IF(OR(P176="",M176=Paramétrage!$C$10,M176=Paramétrage!$C$13,M176=Paramétrage!$C$17,M176=Paramétrage!$C$20,M176=Paramétrage!$C$24,M176=Paramétrage!$C$27,AND(M176&lt;&gt;Paramétrage!$C$9,Q176="Mut+ext")),0,ROUNDUP(O176/P176,0))</f>
        <v>0</v>
      </c>
      <c r="V176" s="101">
        <f>IF(OR(M176="",Q176="Mut+ext"),0,IF(VLOOKUP(M176,Paramétrage!$C$6:$E$29,2,0)=0,0,IF(P176="","saisir capacité",N176*U176*VLOOKUP(M176,Paramétrage!$C$6:$E$29,2,0))))</f>
        <v>0</v>
      </c>
      <c r="W176" s="45"/>
      <c r="X176" s="102">
        <f t="shared" si="28"/>
        <v>0</v>
      </c>
      <c r="Y176" s="108">
        <f>IF(OR(M176="",Q176="Mut+ext"),0,IF(ISERROR(W176+V176*VLOOKUP(M176,Paramétrage!$C$6:$E$29,3,0))=TRUE,X176,W176+V176*VLOOKUP(M176,Paramétrage!$C$6:$E$29,3,0)))</f>
        <v>0</v>
      </c>
      <c r="Z176" s="550"/>
      <c r="AA176" s="516"/>
      <c r="AB176" s="551"/>
      <c r="AC176" s="163"/>
      <c r="AD176" s="46"/>
      <c r="AE176" s="73">
        <f>IF(G176="",0,IF(K176="",0,IF(SUMIF(G165:G176,G176,O165:O176)=0,0,IF(OR(L176="",K176="obligatoire"),AF176/SUMIF(G165:G176,G176,O165:O176),AF176/(SUMIF(G165:G176,G176,O165:O176)/L176)))))</f>
        <v>0</v>
      </c>
      <c r="AF176" s="18">
        <f t="shared" si="29"/>
        <v>0</v>
      </c>
    </row>
    <row r="177" spans="1:32" hidden="1">
      <c r="A177" s="565"/>
      <c r="B177" s="525"/>
      <c r="C177" s="509"/>
      <c r="D177" s="510"/>
      <c r="E177" s="492"/>
      <c r="F177" s="492"/>
      <c r="G177" s="160"/>
      <c r="H177" s="65"/>
      <c r="I177" s="66"/>
      <c r="J177" s="61"/>
      <c r="K177" s="60"/>
      <c r="L177" s="42"/>
      <c r="M177" s="43"/>
      <c r="N177" s="54"/>
      <c r="O177" s="51"/>
      <c r="P177" s="59"/>
      <c r="Q177" s="44"/>
      <c r="R177" s="515"/>
      <c r="S177" s="516"/>
      <c r="T177" s="517"/>
      <c r="U177" s="107">
        <f>IF(OR(P177="",M177=Paramétrage!$C$10,M177=Paramétrage!$C$13,M177=Paramétrage!$C$17,M177=Paramétrage!$C$20,M177=Paramétrage!$C$24,M177=Paramétrage!$C$27,AND(M177&lt;&gt;Paramétrage!$C$9,Q177="Mut+ext")),0,ROUNDUP(O177/P177,0))</f>
        <v>0</v>
      </c>
      <c r="V177" s="101">
        <f>IF(OR(M177="",Q177="Mut+ext"),0,IF(VLOOKUP(M177,Paramétrage!$C$6:$E$29,2,0)=0,0,IF(P177="","saisir capacité",N177*U177*VLOOKUP(M177,Paramétrage!$C$6:$E$29,2,0))))</f>
        <v>0</v>
      </c>
      <c r="W177" s="45"/>
      <c r="X177" s="102">
        <f t="shared" si="28"/>
        <v>0</v>
      </c>
      <c r="Y177" s="108">
        <f>IF(OR(M177="",Q177="Mut+ext"),0,IF(ISERROR(W177+V177*VLOOKUP(M177,Paramétrage!$C$6:$E$29,3,0))=TRUE,X177,W177+V177*VLOOKUP(M177,Paramétrage!$C$6:$E$29,3,0)))</f>
        <v>0</v>
      </c>
      <c r="Z177" s="550"/>
      <c r="AA177" s="516"/>
      <c r="AB177" s="551"/>
      <c r="AC177" s="163"/>
      <c r="AD177" s="46"/>
      <c r="AE177" s="73">
        <f>IF(G177="",0,IF(K177="",0,IF(SUMIF(G169:G180,G177,O169:O180)=0,0,IF(OR(L177="",K177="obligatoire"),AF177/SUMIF(G169:G180,G177,O169:O180),AF177/(SUMIF(G169:G180,G177,O169:O180)/L177)))))</f>
        <v>0</v>
      </c>
      <c r="AF177" s="18">
        <f t="shared" si="29"/>
        <v>0</v>
      </c>
    </row>
    <row r="178" spans="1:32" hidden="1">
      <c r="A178" s="565"/>
      <c r="B178" s="525"/>
      <c r="C178" s="509"/>
      <c r="D178" s="510"/>
      <c r="E178" s="492"/>
      <c r="F178" s="492"/>
      <c r="G178" s="160"/>
      <c r="H178" s="65"/>
      <c r="I178" s="66"/>
      <c r="J178" s="61"/>
      <c r="K178" s="60"/>
      <c r="L178" s="42"/>
      <c r="M178" s="43"/>
      <c r="N178" s="54"/>
      <c r="O178" s="51"/>
      <c r="P178" s="59"/>
      <c r="Q178" s="44"/>
      <c r="R178" s="515"/>
      <c r="S178" s="516"/>
      <c r="T178" s="517"/>
      <c r="U178" s="107">
        <f>IF(OR(P178="",M178=Paramétrage!$C$10,M178=Paramétrage!$C$13,M178=Paramétrage!$C$17,M178=Paramétrage!$C$20,M178=Paramétrage!$C$24,M178=Paramétrage!$C$27,AND(M178&lt;&gt;Paramétrage!$C$9,Q178="Mut+ext")),0,ROUNDUP(O178/P178,0))</f>
        <v>0</v>
      </c>
      <c r="V178" s="101">
        <f>IF(OR(M178="",Q178="Mut+ext"),0,IF(VLOOKUP(M178,Paramétrage!$C$6:$E$29,2,0)=0,0,IF(P178="","saisir capacité",N178*U178*VLOOKUP(M178,Paramétrage!$C$6:$E$29,2,0))))</f>
        <v>0</v>
      </c>
      <c r="W178" s="45"/>
      <c r="X178" s="102">
        <f t="shared" si="28"/>
        <v>0</v>
      </c>
      <c r="Y178" s="108">
        <f>IF(OR(M178="",Q178="Mut+ext"),0,IF(ISERROR(W178+V178*VLOOKUP(M178,Paramétrage!$C$6:$E$29,3,0))=TRUE,X178,W178+V178*VLOOKUP(M178,Paramétrage!$C$6:$E$29,3,0)))</f>
        <v>0</v>
      </c>
      <c r="Z178" s="550"/>
      <c r="AA178" s="516"/>
      <c r="AB178" s="551"/>
      <c r="AC178" s="163"/>
      <c r="AD178" s="46"/>
      <c r="AE178" s="73">
        <f>IF(G178="",0,IF(K178="",0,IF(SUMIF(G169:G180,G178,O169:O180)=0,0,IF(OR(L178="",K178="obligatoire"),AF178/SUMIF(G169:G180,G178,O169:O180),AF178/(SUMIF(G169:G180,G178,O169:O180)/L178)))))</f>
        <v>0</v>
      </c>
      <c r="AF178" s="18">
        <f t="shared" si="29"/>
        <v>0</v>
      </c>
    </row>
    <row r="179" spans="1:32" hidden="1">
      <c r="A179" s="565"/>
      <c r="B179" s="525"/>
      <c r="C179" s="509"/>
      <c r="D179" s="510"/>
      <c r="E179" s="492"/>
      <c r="F179" s="492"/>
      <c r="G179" s="160"/>
      <c r="H179" s="65"/>
      <c r="I179" s="66"/>
      <c r="J179" s="61"/>
      <c r="K179" s="60"/>
      <c r="L179" s="42"/>
      <c r="M179" s="43"/>
      <c r="N179" s="54"/>
      <c r="O179" s="51"/>
      <c r="P179" s="59"/>
      <c r="Q179" s="44"/>
      <c r="R179" s="515"/>
      <c r="S179" s="516"/>
      <c r="T179" s="517"/>
      <c r="U179" s="107">
        <f>IF(OR(P179="",M179=Paramétrage!$C$10,M179=Paramétrage!$C$13,M179=Paramétrage!$C$17,M179=Paramétrage!$C$20,M179=Paramétrage!$C$24,M179=Paramétrage!$C$27,AND(M179&lt;&gt;Paramétrage!$C$9,Q179="Mut+ext")),0,ROUNDUP(O179/P179,0))</f>
        <v>0</v>
      </c>
      <c r="V179" s="101">
        <f>IF(OR(M179="",Q179="Mut+ext"),0,IF(VLOOKUP(M179,Paramétrage!$C$6:$E$29,2,0)=0,0,IF(P179="","saisir capacité",N179*U179*VLOOKUP(M179,Paramétrage!$C$6:$E$29,2,0))))</f>
        <v>0</v>
      </c>
      <c r="W179" s="45"/>
      <c r="X179" s="102">
        <f t="shared" si="28"/>
        <v>0</v>
      </c>
      <c r="Y179" s="108">
        <f>IF(OR(M179="",Q179="Mut+ext"),0,IF(ISERROR(W179+V179*VLOOKUP(M179,Paramétrage!$C$6:$E$29,3,0))=TRUE,X179,W179+V179*VLOOKUP(M179,Paramétrage!$C$6:$E$29,3,0)))</f>
        <v>0</v>
      </c>
      <c r="Z179" s="550"/>
      <c r="AA179" s="516"/>
      <c r="AB179" s="551"/>
      <c r="AC179" s="163"/>
      <c r="AD179" s="46"/>
      <c r="AE179" s="73">
        <f>IF(G179="",0,IF(K179="",0,IF(SUMIF(G169:G180,G179,O169:O180)=0,0,IF(OR(L179="",K179="obligatoire"),AF179/SUMIF(G169:G180,G179,O169:O180),AF179/(SUMIF(G169:G180,G179,O169:O180)/L179)))))</f>
        <v>0</v>
      </c>
      <c r="AF179" s="18">
        <f t="shared" si="29"/>
        <v>0</v>
      </c>
    </row>
    <row r="180" spans="1:32" hidden="1">
      <c r="A180" s="565"/>
      <c r="B180" s="525"/>
      <c r="C180" s="511"/>
      <c r="D180" s="512"/>
      <c r="E180" s="493"/>
      <c r="F180" s="493"/>
      <c r="G180" s="160"/>
      <c r="H180" s="65"/>
      <c r="I180" s="66"/>
      <c r="J180" s="61"/>
      <c r="K180" s="60"/>
      <c r="L180" s="42"/>
      <c r="M180" s="43"/>
      <c r="N180" s="55"/>
      <c r="O180" s="51"/>
      <c r="P180" s="59"/>
      <c r="Q180" s="44"/>
      <c r="R180" s="515"/>
      <c r="S180" s="516"/>
      <c r="T180" s="517"/>
      <c r="U180" s="107">
        <f>IF(OR(P180="",M180=Paramétrage!$C$10,M180=Paramétrage!$C$13,M180=Paramétrage!$C$17,M180=Paramétrage!$C$20,M180=Paramétrage!$C$24,M180=Paramétrage!$C$27,AND(M180&lt;&gt;Paramétrage!$C$9,Q180="Mut+ext")),0,ROUNDUP(O180/P180,0))</f>
        <v>0</v>
      </c>
      <c r="V180" s="101">
        <f>IF(OR(M180="",Q180="Mut+ext"),0,IF(VLOOKUP(M180,Paramétrage!$C$6:$E$29,2,0)=0,0,IF(P180="","saisir capacité",N180*U180*VLOOKUP(M180,Paramétrage!$C$6:$E$29,2,0))))</f>
        <v>0</v>
      </c>
      <c r="W180" s="45"/>
      <c r="X180" s="102">
        <f t="shared" si="28"/>
        <v>0</v>
      </c>
      <c r="Y180" s="108">
        <f>IF(OR(M180="",Q180="Mut+ext"),0,IF(ISERROR(W180+V180*VLOOKUP(M180,Paramétrage!$C$6:$E$29,3,0))=TRUE,X180,W180+V180*VLOOKUP(M180,Paramétrage!$C$6:$E$29,3,0)))</f>
        <v>0</v>
      </c>
      <c r="Z180" s="550"/>
      <c r="AA180" s="516"/>
      <c r="AB180" s="551"/>
      <c r="AC180" s="163"/>
      <c r="AD180" s="46"/>
      <c r="AE180" s="73">
        <f>IF(G180="",0,IF(K180="",0,IF(SUMIF(G169:G180,G180,O169:O180)=0,0,IF(OR(L180="",K180="obligatoire"),AF180/SUMIF(G169:G180,G180,O169:O180),AF180/(SUMIF(G169:G180,G180,O169:O180)/L180)))))</f>
        <v>0</v>
      </c>
      <c r="AF180" s="18">
        <f t="shared" si="29"/>
        <v>0</v>
      </c>
    </row>
    <row r="181" spans="1:32" hidden="1">
      <c r="A181" s="565"/>
      <c r="B181" s="525"/>
      <c r="C181" s="174"/>
      <c r="D181" s="88"/>
      <c r="E181" s="87"/>
      <c r="F181" s="88"/>
      <c r="G181" s="88"/>
      <c r="H181" s="168"/>
      <c r="I181" s="166"/>
      <c r="J181" s="157"/>
      <c r="K181" s="89"/>
      <c r="L181" s="91"/>
      <c r="M181" s="92"/>
      <c r="N181" s="93">
        <f>AE181</f>
        <v>0</v>
      </c>
      <c r="O181" s="94"/>
      <c r="P181" s="94"/>
      <c r="Q181" s="97"/>
      <c r="R181" s="95"/>
      <c r="S181" s="95"/>
      <c r="T181" s="96"/>
      <c r="U181" s="149"/>
      <c r="V181" s="98">
        <f>SUM(V169:V180)</f>
        <v>0</v>
      </c>
      <c r="W181" s="92">
        <f>SUM(W169:W180)</f>
        <v>0</v>
      </c>
      <c r="X181" s="99">
        <f>SUM(X169:X180)</f>
        <v>0</v>
      </c>
      <c r="Y181" s="100">
        <f>SUM(Y169:Y180)</f>
        <v>0</v>
      </c>
      <c r="Z181" s="150"/>
      <c r="AA181" s="151"/>
      <c r="AB181" s="152"/>
      <c r="AC181" s="153"/>
      <c r="AD181" s="154"/>
      <c r="AE181" s="155">
        <f>SUM(AE169:AE180)</f>
        <v>0</v>
      </c>
      <c r="AF181" s="156">
        <f>SUM(AF169:AF180)</f>
        <v>0</v>
      </c>
    </row>
    <row r="182" spans="1:32" ht="15.6" hidden="1" customHeight="1">
      <c r="A182" s="565"/>
      <c r="B182" s="525" t="s">
        <v>153</v>
      </c>
      <c r="C182" s="507" t="s">
        <v>226</v>
      </c>
      <c r="D182" s="508"/>
      <c r="E182" s="492"/>
      <c r="F182" s="492" t="s">
        <v>64</v>
      </c>
      <c r="G182" s="161" t="s">
        <v>227</v>
      </c>
      <c r="H182" s="49"/>
      <c r="I182" s="66"/>
      <c r="J182" s="61"/>
      <c r="K182" s="60"/>
      <c r="L182" s="42"/>
      <c r="M182" s="43"/>
      <c r="N182" s="54"/>
      <c r="O182" s="51"/>
      <c r="P182" s="59"/>
      <c r="Q182" s="48"/>
      <c r="R182" s="515"/>
      <c r="S182" s="516"/>
      <c r="T182" s="517"/>
      <c r="U182" s="107">
        <f>IF(OR(P182="",M182=Paramétrage!$C$10,M182=Paramétrage!$C$13,M182=Paramétrage!$C$17,M182=Paramétrage!$C$20,M182=Paramétrage!$C$24,M182=Paramétrage!$C$27,AND(M182&lt;&gt;Paramétrage!$C$9,Q182="Mut+ext")),0,ROUNDUP(O182/P182,0))</f>
        <v>0</v>
      </c>
      <c r="V182" s="101">
        <f>IF(OR(M182="",Q182="Mut+ext"),0,IF(VLOOKUP(M182,Paramétrage!$C$6:$E$29,2,0)=0,0,IF(P182="","saisir capacité",N182*U182*VLOOKUP(M182,Paramétrage!$C$6:$E$29,2,0))))</f>
        <v>0</v>
      </c>
      <c r="W182" s="45"/>
      <c r="X182" s="102">
        <f t="shared" ref="X182:X193" si="30">IF(OR(M182="",Q182="Mut+ext"),0,IF(ISERROR(V182+W182)=TRUE,V182,V182+W182))</f>
        <v>0</v>
      </c>
      <c r="Y182" s="108">
        <f>IF(OR(M182="",Q182="Mut+ext"),0,IF(ISERROR(W182+V182*VLOOKUP(M182,Paramétrage!$C$6:$E$29,3,0))=TRUE,X182,W182+V182*VLOOKUP(M182,Paramétrage!$C$6:$E$29,3,0)))</f>
        <v>0</v>
      </c>
      <c r="Z182" s="550"/>
      <c r="AA182" s="516"/>
      <c r="AB182" s="551"/>
      <c r="AC182" s="163"/>
      <c r="AD182" s="47"/>
      <c r="AE182" s="73">
        <f>IF(G182="",0,IF(K182="",0,IF(SUMIF(G182:G193,G182,O182:O193)=0,0,IF(OR(L182="",K182="obligatoire"),AF182/SUMIF(G182:G193,G182,O182:O193),AF182/(SUMIF(G182:G193,G182,O182:O193)/L182)))))</f>
        <v>0</v>
      </c>
      <c r="AF182" s="17">
        <f t="shared" ref="AF182:AF193" si="31">N182*O182</f>
        <v>0</v>
      </c>
    </row>
    <row r="183" spans="1:32" hidden="1">
      <c r="A183" s="565"/>
      <c r="B183" s="525"/>
      <c r="C183" s="509"/>
      <c r="D183" s="510"/>
      <c r="E183" s="492"/>
      <c r="F183" s="492"/>
      <c r="G183" s="160" t="s">
        <v>228</v>
      </c>
      <c r="H183" s="41"/>
      <c r="I183" s="66"/>
      <c r="J183" s="61"/>
      <c r="K183" s="60"/>
      <c r="L183" s="42"/>
      <c r="M183" s="43"/>
      <c r="N183" s="54"/>
      <c r="O183" s="51"/>
      <c r="P183" s="59"/>
      <c r="Q183" s="44"/>
      <c r="R183" s="515"/>
      <c r="S183" s="516"/>
      <c r="T183" s="517"/>
      <c r="U183" s="107">
        <f>IF(OR(P183="",M183=Paramétrage!$C$10,M183=Paramétrage!$C$13,M183=Paramétrage!$C$17,M183=Paramétrage!$C$20,M183=Paramétrage!$C$24,M183=Paramétrage!$C$27,AND(M183&lt;&gt;Paramétrage!$C$9,Q183="Mut+ext")),0,ROUNDUP(O183/P183,0))</f>
        <v>0</v>
      </c>
      <c r="V183" s="101">
        <f>IF(OR(M183="",Q183="Mut+ext"),0,IF(VLOOKUP(M183,Paramétrage!$C$6:$E$29,2,0)=0,0,IF(P183="","saisir capacité",N183*U183*VLOOKUP(M183,Paramétrage!$C$6:$E$29,2,0))))</f>
        <v>0</v>
      </c>
      <c r="W183" s="45"/>
      <c r="X183" s="102">
        <f t="shared" si="30"/>
        <v>0</v>
      </c>
      <c r="Y183" s="108">
        <f>IF(OR(M183="",Q183="Mut+ext"),0,IF(ISERROR(W183+V183*VLOOKUP(M183,Paramétrage!$C$6:$E$29,3,0))=TRUE,X183,W183+V183*VLOOKUP(M183,Paramétrage!$C$6:$E$29,3,0)))</f>
        <v>0</v>
      </c>
      <c r="Z183" s="550"/>
      <c r="AA183" s="516"/>
      <c r="AB183" s="551"/>
      <c r="AC183" s="163"/>
      <c r="AD183" s="46"/>
      <c r="AE183" s="73">
        <f>IF(G183="",0,IF(K183="",0,IF(SUMIF(G182:G193,G183,O182:O193)=0,0,IF(OR(L183="",K183="obligatoire"),AF183/SUMIF(G182:G193,G183,O182:O193),AF183/(SUMIF(G182:G193,G183,O182:O193)/L183)))))</f>
        <v>0</v>
      </c>
      <c r="AF183" s="18">
        <f t="shared" si="31"/>
        <v>0</v>
      </c>
    </row>
    <row r="184" spans="1:32" hidden="1">
      <c r="A184" s="565"/>
      <c r="B184" s="525"/>
      <c r="C184" s="509"/>
      <c r="D184" s="510"/>
      <c r="E184" s="492"/>
      <c r="F184" s="492"/>
      <c r="G184" s="160" t="s">
        <v>229</v>
      </c>
      <c r="H184" s="41"/>
      <c r="I184" s="66"/>
      <c r="J184" s="61"/>
      <c r="K184" s="60"/>
      <c r="L184" s="42"/>
      <c r="M184" s="43"/>
      <c r="N184" s="54"/>
      <c r="O184" s="51"/>
      <c r="P184" s="59"/>
      <c r="Q184" s="44"/>
      <c r="R184" s="515"/>
      <c r="S184" s="516"/>
      <c r="T184" s="517"/>
      <c r="U184" s="107">
        <f>IF(OR(P184="",M184=Paramétrage!$C$10,M184=Paramétrage!$C$13,M184=Paramétrage!$C$17,M184=Paramétrage!$C$20,M184=Paramétrage!$C$24,M184=Paramétrage!$C$27,AND(M184&lt;&gt;Paramétrage!$C$9,Q184="Mut+ext")),0,ROUNDUP(O184/P184,0))</f>
        <v>0</v>
      </c>
      <c r="V184" s="101">
        <f>IF(OR(M184="",Q184="Mut+ext"),0,IF(VLOOKUP(M184,Paramétrage!$C$6:$E$29,2,0)=0,0,IF(P184="","saisir capacité",N184*U184*VLOOKUP(M184,Paramétrage!$C$6:$E$29,2,0))))</f>
        <v>0</v>
      </c>
      <c r="W184" s="45"/>
      <c r="X184" s="102">
        <f t="shared" si="30"/>
        <v>0</v>
      </c>
      <c r="Y184" s="108">
        <f>IF(OR(M184="",Q184="Mut+ext"),0,IF(ISERROR(W184+V184*VLOOKUP(M184,Paramétrage!$C$6:$E$29,3,0))=TRUE,X184,W184+V184*VLOOKUP(M184,Paramétrage!$C$6:$E$29,3,0)))</f>
        <v>0</v>
      </c>
      <c r="Z184" s="550"/>
      <c r="AA184" s="516"/>
      <c r="AB184" s="551"/>
      <c r="AC184" s="163"/>
      <c r="AD184" s="46"/>
      <c r="AE184" s="73">
        <f>IF(G184="",0,IF(K184="",0,IF(SUMIF(G182:G193,G184,O182:O193)=0,0,IF(OR(L184="",K184="obligatoire"),AF184/SUMIF(G182:G193,G184,O182:O193),AF184/(SUMIF(G182:G193,G184,O182:O193)/L184)))))</f>
        <v>0</v>
      </c>
      <c r="AF184" s="18">
        <f t="shared" si="31"/>
        <v>0</v>
      </c>
    </row>
    <row r="185" spans="1:32" hidden="1">
      <c r="A185" s="565"/>
      <c r="B185" s="525"/>
      <c r="C185" s="509"/>
      <c r="D185" s="510"/>
      <c r="E185" s="492"/>
      <c r="F185" s="492"/>
      <c r="G185" s="162" t="s">
        <v>230</v>
      </c>
      <c r="H185" s="41"/>
      <c r="I185" s="66"/>
      <c r="J185" s="61"/>
      <c r="K185" s="60"/>
      <c r="L185" s="42"/>
      <c r="M185" s="43"/>
      <c r="N185" s="54"/>
      <c r="O185" s="51"/>
      <c r="P185" s="59"/>
      <c r="Q185" s="44"/>
      <c r="R185" s="515"/>
      <c r="S185" s="516"/>
      <c r="T185" s="517"/>
      <c r="U185" s="107">
        <f>IF(OR(P185="",M185=Paramétrage!$C$10,M185=Paramétrage!$C$13,M185=Paramétrage!$C$17,M185=Paramétrage!$C$20,M185=Paramétrage!$C$24,M185=Paramétrage!$C$27,AND(M185&lt;&gt;Paramétrage!$C$9,Q185="Mut+ext")),0,ROUNDUP(O185/P185,0))</f>
        <v>0</v>
      </c>
      <c r="V185" s="101">
        <f>IF(OR(M185="",Q185="Mut+ext"),0,IF(VLOOKUP(M185,Paramétrage!$C$6:$E$29,2,0)=0,0,IF(P185="","saisir capacité",N185*U185*VLOOKUP(M185,Paramétrage!$C$6:$E$29,2,0))))</f>
        <v>0</v>
      </c>
      <c r="W185" s="45"/>
      <c r="X185" s="102">
        <f t="shared" si="30"/>
        <v>0</v>
      </c>
      <c r="Y185" s="108">
        <f>IF(OR(M185="",Q185="Mut+ext"),0,IF(ISERROR(W185+V185*VLOOKUP(M185,Paramétrage!$C$6:$E$29,3,0))=TRUE,X185,W185+V185*VLOOKUP(M185,Paramétrage!$C$6:$E$29,3,0)))</f>
        <v>0</v>
      </c>
      <c r="Z185" s="550"/>
      <c r="AA185" s="516"/>
      <c r="AB185" s="551"/>
      <c r="AC185" s="163"/>
      <c r="AD185" s="46"/>
      <c r="AE185" s="73">
        <f>IF(G185="",0,IF(K185="",0,IF(SUMIF(G182:G193,G185,O182:O193)=0,0,IF(OR(L185="",K185="obligatoire"),AF185/SUMIF(G182:G193,G185,O182:O193),AF185/(SUMIF(G182:G193,G185,O182:O193)/L185)))))</f>
        <v>0</v>
      </c>
      <c r="AF185" s="18">
        <f t="shared" si="31"/>
        <v>0</v>
      </c>
    </row>
    <row r="186" spans="1:32" hidden="1">
      <c r="A186" s="565"/>
      <c r="B186" s="525"/>
      <c r="C186" s="509"/>
      <c r="D186" s="510"/>
      <c r="E186" s="492"/>
      <c r="F186" s="492"/>
      <c r="G186" s="160"/>
      <c r="H186" s="65"/>
      <c r="I186" s="66"/>
      <c r="J186" s="61"/>
      <c r="K186" s="60"/>
      <c r="L186" s="42"/>
      <c r="M186" s="43"/>
      <c r="N186" s="54"/>
      <c r="O186" s="51"/>
      <c r="P186" s="59"/>
      <c r="Q186" s="44"/>
      <c r="R186" s="515"/>
      <c r="S186" s="516"/>
      <c r="T186" s="517"/>
      <c r="U186" s="107">
        <f>IF(OR(P186="",M186=Paramétrage!$C$10,M186=Paramétrage!$C$13,M186=Paramétrage!$C$17,M186=Paramétrage!$C$20,M186=Paramétrage!$C$24,M186=Paramétrage!$C$27,AND(M186&lt;&gt;Paramétrage!$C$9,Q186="Mut+ext")),0,ROUNDUP(O186/P186,0))</f>
        <v>0</v>
      </c>
      <c r="V186" s="101">
        <f>IF(OR(M186="",Q186="Mut+ext"),0,IF(VLOOKUP(M186,Paramétrage!$C$6:$E$29,2,0)=0,0,IF(P186="","saisir capacité",N186*U186*VLOOKUP(M186,Paramétrage!$C$6:$E$29,2,0))))</f>
        <v>0</v>
      </c>
      <c r="W186" s="45"/>
      <c r="X186" s="102">
        <f t="shared" si="30"/>
        <v>0</v>
      </c>
      <c r="Y186" s="108">
        <f>IF(OR(M186="",Q186="Mut+ext"),0,IF(ISERROR(W186+V186*VLOOKUP(M186,Paramétrage!$C$6:$E$29,3,0))=TRUE,X186,W186+V186*VLOOKUP(M186,Paramétrage!$C$6:$E$29,3,0)))</f>
        <v>0</v>
      </c>
      <c r="Z186" s="550"/>
      <c r="AA186" s="516"/>
      <c r="AB186" s="551"/>
      <c r="AC186" s="163"/>
      <c r="AD186" s="46"/>
      <c r="AE186" s="73">
        <f>IF(G186="",0,IF(K186="",0,IF(SUMIF(G178:G189,G186,O178:O189)=0,0,IF(OR(L186="",K186="obligatoire"),AF186/SUMIF(G178:G189,G186,O178:O189),AF186/(SUMIF(G178:G189,G186,O178:O189)/L186)))))</f>
        <v>0</v>
      </c>
      <c r="AF186" s="18">
        <f t="shared" si="31"/>
        <v>0</v>
      </c>
    </row>
    <row r="187" spans="1:32" hidden="1">
      <c r="A187" s="565"/>
      <c r="B187" s="525"/>
      <c r="C187" s="509"/>
      <c r="D187" s="510"/>
      <c r="E187" s="492"/>
      <c r="F187" s="492"/>
      <c r="G187" s="160"/>
      <c r="H187" s="65"/>
      <c r="I187" s="66"/>
      <c r="J187" s="61"/>
      <c r="K187" s="60"/>
      <c r="L187" s="42"/>
      <c r="M187" s="43"/>
      <c r="N187" s="54"/>
      <c r="O187" s="51"/>
      <c r="P187" s="59"/>
      <c r="Q187" s="44"/>
      <c r="R187" s="515"/>
      <c r="S187" s="516"/>
      <c r="T187" s="517"/>
      <c r="U187" s="107">
        <f>IF(OR(P187="",M187=Paramétrage!$C$10,M187=Paramétrage!$C$13,M187=Paramétrage!$C$17,M187=Paramétrage!$C$20,M187=Paramétrage!$C$24,M187=Paramétrage!$C$27,AND(M187&lt;&gt;Paramétrage!$C$9,Q187="Mut+ext")),0,ROUNDUP(O187/P187,0))</f>
        <v>0</v>
      </c>
      <c r="V187" s="101">
        <f>IF(OR(M187="",Q187="Mut+ext"),0,IF(VLOOKUP(M187,Paramétrage!$C$6:$E$29,2,0)=0,0,IF(P187="","saisir capacité",N187*U187*VLOOKUP(M187,Paramétrage!$C$6:$E$29,2,0))))</f>
        <v>0</v>
      </c>
      <c r="W187" s="45"/>
      <c r="X187" s="102">
        <f t="shared" si="30"/>
        <v>0</v>
      </c>
      <c r="Y187" s="108">
        <f>IF(OR(M187="",Q187="Mut+ext"),0,IF(ISERROR(W187+V187*VLOOKUP(M187,Paramétrage!$C$6:$E$29,3,0))=TRUE,X187,W187+V187*VLOOKUP(M187,Paramétrage!$C$6:$E$29,3,0)))</f>
        <v>0</v>
      </c>
      <c r="Z187" s="550"/>
      <c r="AA187" s="516"/>
      <c r="AB187" s="551"/>
      <c r="AC187" s="163"/>
      <c r="AD187" s="46"/>
      <c r="AE187" s="73">
        <f>IF(G187="",0,IF(K187="",0,IF(SUMIF(G178:G189,G187,O178:O189)=0,0,IF(OR(L187="",K187="obligatoire"),AF187/SUMIF(G178:G189,G187,O178:O189),AF187/(SUMIF(G178:G189,G187,O178:O189)/L187)))))</f>
        <v>0</v>
      </c>
      <c r="AF187" s="18">
        <f t="shared" si="31"/>
        <v>0</v>
      </c>
    </row>
    <row r="188" spans="1:32" hidden="1">
      <c r="A188" s="565"/>
      <c r="B188" s="525"/>
      <c r="C188" s="509"/>
      <c r="D188" s="510"/>
      <c r="E188" s="492"/>
      <c r="F188" s="492"/>
      <c r="G188" s="160"/>
      <c r="H188" s="65"/>
      <c r="I188" s="66"/>
      <c r="J188" s="61"/>
      <c r="K188" s="60"/>
      <c r="L188" s="42"/>
      <c r="M188" s="43"/>
      <c r="N188" s="54"/>
      <c r="O188" s="51"/>
      <c r="P188" s="59"/>
      <c r="Q188" s="44"/>
      <c r="R188" s="515"/>
      <c r="S188" s="516"/>
      <c r="T188" s="517"/>
      <c r="U188" s="107">
        <f>IF(OR(P188="",M188=Paramétrage!$C$10,M188=Paramétrage!$C$13,M188=Paramétrage!$C$17,M188=Paramétrage!$C$20,M188=Paramétrage!$C$24,M188=Paramétrage!$C$27,AND(M188&lt;&gt;Paramétrage!$C$9,Q188="Mut+ext")),0,ROUNDUP(O188/P188,0))</f>
        <v>0</v>
      </c>
      <c r="V188" s="101">
        <f>IF(OR(M188="",Q188="Mut+ext"),0,IF(VLOOKUP(M188,Paramétrage!$C$6:$E$29,2,0)=0,0,IF(P188="","saisir capacité",N188*U188*VLOOKUP(M188,Paramétrage!$C$6:$E$29,2,0))))</f>
        <v>0</v>
      </c>
      <c r="W188" s="45"/>
      <c r="X188" s="102">
        <f t="shared" si="30"/>
        <v>0</v>
      </c>
      <c r="Y188" s="108">
        <f>IF(OR(M188="",Q188="Mut+ext"),0,IF(ISERROR(W188+V188*VLOOKUP(M188,Paramétrage!$C$6:$E$29,3,0))=TRUE,X188,W188+V188*VLOOKUP(M188,Paramétrage!$C$6:$E$29,3,0)))</f>
        <v>0</v>
      </c>
      <c r="Z188" s="550"/>
      <c r="AA188" s="516"/>
      <c r="AB188" s="551"/>
      <c r="AC188" s="163"/>
      <c r="AD188" s="46"/>
      <c r="AE188" s="73">
        <f>IF(G188="",0,IF(K188="",0,IF(SUMIF(G178:G189,G188,O178:O189)=0,0,IF(OR(L188="",K188="obligatoire"),AF188/SUMIF(G178:G189,G188,O178:O189),AF188/(SUMIF(G178:G189,G188,O178:O189)/L188)))))</f>
        <v>0</v>
      </c>
      <c r="AF188" s="18">
        <f t="shared" si="31"/>
        <v>0</v>
      </c>
    </row>
    <row r="189" spans="1:32" hidden="1">
      <c r="A189" s="565"/>
      <c r="B189" s="525"/>
      <c r="C189" s="509"/>
      <c r="D189" s="510"/>
      <c r="E189" s="492"/>
      <c r="F189" s="492"/>
      <c r="G189" s="160"/>
      <c r="H189" s="65"/>
      <c r="I189" s="66"/>
      <c r="J189" s="61"/>
      <c r="K189" s="60"/>
      <c r="L189" s="42"/>
      <c r="M189" s="43"/>
      <c r="N189" s="55"/>
      <c r="O189" s="51"/>
      <c r="P189" s="59"/>
      <c r="Q189" s="44"/>
      <c r="R189" s="515"/>
      <c r="S189" s="516"/>
      <c r="T189" s="517"/>
      <c r="U189" s="107">
        <f>IF(OR(P189="",M189=Paramétrage!$C$10,M189=Paramétrage!$C$13,M189=Paramétrage!$C$17,M189=Paramétrage!$C$20,M189=Paramétrage!$C$24,M189=Paramétrage!$C$27,AND(M189&lt;&gt;Paramétrage!$C$9,Q189="Mut+ext")),0,ROUNDUP(O189/P189,0))</f>
        <v>0</v>
      </c>
      <c r="V189" s="101">
        <f>IF(OR(M189="",Q189="Mut+ext"),0,IF(VLOOKUP(M189,Paramétrage!$C$6:$E$29,2,0)=0,0,IF(P189="","saisir capacité",N189*U189*VLOOKUP(M189,Paramétrage!$C$6:$E$29,2,0))))</f>
        <v>0</v>
      </c>
      <c r="W189" s="45"/>
      <c r="X189" s="102">
        <f t="shared" si="30"/>
        <v>0</v>
      </c>
      <c r="Y189" s="108">
        <f>IF(OR(M189="",Q189="Mut+ext"),0,IF(ISERROR(W189+V189*VLOOKUP(M189,Paramétrage!$C$6:$E$29,3,0))=TRUE,X189,W189+V189*VLOOKUP(M189,Paramétrage!$C$6:$E$29,3,0)))</f>
        <v>0</v>
      </c>
      <c r="Z189" s="550"/>
      <c r="AA189" s="516"/>
      <c r="AB189" s="551"/>
      <c r="AC189" s="163"/>
      <c r="AD189" s="46"/>
      <c r="AE189" s="73">
        <f>IF(G189="",0,IF(K189="",0,IF(SUMIF(G178:G189,G189,O178:O189)=0,0,IF(OR(L189="",K189="obligatoire"),AF189/SUMIF(G178:G189,G189,O178:O189),AF189/(SUMIF(G178:G189,G189,O178:O189)/L189)))))</f>
        <v>0</v>
      </c>
      <c r="AF189" s="18">
        <f t="shared" si="31"/>
        <v>0</v>
      </c>
    </row>
    <row r="190" spans="1:32" hidden="1">
      <c r="A190" s="565"/>
      <c r="B190" s="525"/>
      <c r="C190" s="509"/>
      <c r="D190" s="510"/>
      <c r="E190" s="492"/>
      <c r="F190" s="492"/>
      <c r="G190" s="160"/>
      <c r="H190" s="65"/>
      <c r="I190" s="66"/>
      <c r="J190" s="61"/>
      <c r="K190" s="60"/>
      <c r="L190" s="42"/>
      <c r="M190" s="43"/>
      <c r="N190" s="54"/>
      <c r="O190" s="51"/>
      <c r="P190" s="59"/>
      <c r="Q190" s="44"/>
      <c r="R190" s="515"/>
      <c r="S190" s="516"/>
      <c r="T190" s="517"/>
      <c r="U190" s="107">
        <f>IF(OR(P190="",M190=Paramétrage!$C$10,M190=Paramétrage!$C$13,M190=Paramétrage!$C$17,M190=Paramétrage!$C$20,M190=Paramétrage!$C$24,M190=Paramétrage!$C$27,AND(M190&lt;&gt;Paramétrage!$C$9,Q190="Mut+ext")),0,ROUNDUP(O190/P190,0))</f>
        <v>0</v>
      </c>
      <c r="V190" s="101">
        <f>IF(OR(M190="",Q190="Mut+ext"),0,IF(VLOOKUP(M190,Paramétrage!$C$6:$E$29,2,0)=0,0,IF(P190="","saisir capacité",N190*U190*VLOOKUP(M190,Paramétrage!$C$6:$E$29,2,0))))</f>
        <v>0</v>
      </c>
      <c r="W190" s="45"/>
      <c r="X190" s="102">
        <f t="shared" si="30"/>
        <v>0</v>
      </c>
      <c r="Y190" s="108">
        <f>IF(OR(M190="",Q190="Mut+ext"),0,IF(ISERROR(W190+V190*VLOOKUP(M190,Paramétrage!$C$6:$E$29,3,0))=TRUE,X190,W190+V190*VLOOKUP(M190,Paramétrage!$C$6:$E$29,3,0)))</f>
        <v>0</v>
      </c>
      <c r="Z190" s="550"/>
      <c r="AA190" s="516"/>
      <c r="AB190" s="551"/>
      <c r="AC190" s="163"/>
      <c r="AD190" s="46"/>
      <c r="AE190" s="73">
        <f>IF(G190="",0,IF(K190="",0,IF(SUMIF(G182:G193,G190,O182:O193)=0,0,IF(OR(L190="",K190="obligatoire"),AF190/SUMIF(G182:G193,G190,O182:O193),AF190/(SUMIF(G182:G193,G190,O182:O193)/L190)))))</f>
        <v>0</v>
      </c>
      <c r="AF190" s="18">
        <f t="shared" si="31"/>
        <v>0</v>
      </c>
    </row>
    <row r="191" spans="1:32" hidden="1">
      <c r="A191" s="565"/>
      <c r="B191" s="525"/>
      <c r="C191" s="509"/>
      <c r="D191" s="510"/>
      <c r="E191" s="492"/>
      <c r="F191" s="492"/>
      <c r="G191" s="160"/>
      <c r="H191" s="65"/>
      <c r="I191" s="66"/>
      <c r="J191" s="61"/>
      <c r="K191" s="60"/>
      <c r="L191" s="42"/>
      <c r="M191" s="43"/>
      <c r="N191" s="54"/>
      <c r="O191" s="51"/>
      <c r="P191" s="59"/>
      <c r="Q191" s="44"/>
      <c r="R191" s="515"/>
      <c r="S191" s="516"/>
      <c r="T191" s="517"/>
      <c r="U191" s="107">
        <f>IF(OR(P191="",M191=Paramétrage!$C$10,M191=Paramétrage!$C$13,M191=Paramétrage!$C$17,M191=Paramétrage!$C$20,M191=Paramétrage!$C$24,M191=Paramétrage!$C$27,AND(M191&lt;&gt;Paramétrage!$C$9,Q191="Mut+ext")),0,ROUNDUP(O191/P191,0))</f>
        <v>0</v>
      </c>
      <c r="V191" s="101">
        <f>IF(OR(M191="",Q191="Mut+ext"),0,IF(VLOOKUP(M191,Paramétrage!$C$6:$E$29,2,0)=0,0,IF(P191="","saisir capacité",N191*U191*VLOOKUP(M191,Paramétrage!$C$6:$E$29,2,0))))</f>
        <v>0</v>
      </c>
      <c r="W191" s="45"/>
      <c r="X191" s="102">
        <f t="shared" si="30"/>
        <v>0</v>
      </c>
      <c r="Y191" s="108">
        <f>IF(OR(M191="",Q191="Mut+ext"),0,IF(ISERROR(W191+V191*VLOOKUP(M191,Paramétrage!$C$6:$E$29,3,0))=TRUE,X191,W191+V191*VLOOKUP(M191,Paramétrage!$C$6:$E$29,3,0)))</f>
        <v>0</v>
      </c>
      <c r="Z191" s="550"/>
      <c r="AA191" s="516"/>
      <c r="AB191" s="551"/>
      <c r="AC191" s="163"/>
      <c r="AD191" s="46"/>
      <c r="AE191" s="73">
        <f>IF(G191="",0,IF(K191="",0,IF(SUMIF(G182:G193,G191,O182:O193)=0,0,IF(OR(L191="",K191="obligatoire"),AF191/SUMIF(G182:G193,G191,O182:O193),AF191/(SUMIF(G182:G193,G191,O182:O193)/L191)))))</f>
        <v>0</v>
      </c>
      <c r="AF191" s="18">
        <f t="shared" si="31"/>
        <v>0</v>
      </c>
    </row>
    <row r="192" spans="1:32" hidden="1">
      <c r="A192" s="565"/>
      <c r="B192" s="525"/>
      <c r="C192" s="509"/>
      <c r="D192" s="510"/>
      <c r="E192" s="492"/>
      <c r="F192" s="492"/>
      <c r="G192" s="160"/>
      <c r="H192" s="65"/>
      <c r="I192" s="66"/>
      <c r="J192" s="61"/>
      <c r="K192" s="60"/>
      <c r="L192" s="42"/>
      <c r="M192" s="43"/>
      <c r="N192" s="54"/>
      <c r="O192" s="51"/>
      <c r="P192" s="59"/>
      <c r="Q192" s="44"/>
      <c r="R192" s="515"/>
      <c r="S192" s="516"/>
      <c r="T192" s="517"/>
      <c r="U192" s="107">
        <f>IF(OR(P192="",M192=Paramétrage!$C$10,M192=Paramétrage!$C$13,M192=Paramétrage!$C$17,M192=Paramétrage!$C$20,M192=Paramétrage!$C$24,M192=Paramétrage!$C$27,AND(M192&lt;&gt;Paramétrage!$C$9,Q192="Mut+ext")),0,ROUNDUP(O192/P192,0))</f>
        <v>0</v>
      </c>
      <c r="V192" s="101">
        <f>IF(OR(M192="",Q192="Mut+ext"),0,IF(VLOOKUP(M192,Paramétrage!$C$6:$E$29,2,0)=0,0,IF(P192="","saisir capacité",N192*U192*VLOOKUP(M192,Paramétrage!$C$6:$E$29,2,0))))</f>
        <v>0</v>
      </c>
      <c r="W192" s="45"/>
      <c r="X192" s="102">
        <f t="shared" si="30"/>
        <v>0</v>
      </c>
      <c r="Y192" s="108">
        <f>IF(OR(M192="",Q192="Mut+ext"),0,IF(ISERROR(W192+V192*VLOOKUP(M192,Paramétrage!$C$6:$E$29,3,0))=TRUE,X192,W192+V192*VLOOKUP(M192,Paramétrage!$C$6:$E$29,3,0)))</f>
        <v>0</v>
      </c>
      <c r="Z192" s="550"/>
      <c r="AA192" s="516"/>
      <c r="AB192" s="551"/>
      <c r="AC192" s="163"/>
      <c r="AD192" s="46"/>
      <c r="AE192" s="73">
        <f>IF(G192="",0,IF(K192="",0,IF(SUMIF(G182:G193,G192,O182:O193)=0,0,IF(OR(L192="",K192="obligatoire"),AF192/SUMIF(G182:G193,G192,O182:O193),AF192/(SUMIF(G182:G193,G192,O182:O193)/L192)))))</f>
        <v>0</v>
      </c>
      <c r="AF192" s="18">
        <f t="shared" si="31"/>
        <v>0</v>
      </c>
    </row>
    <row r="193" spans="1:32" hidden="1">
      <c r="A193" s="565"/>
      <c r="B193" s="525"/>
      <c r="C193" s="511"/>
      <c r="D193" s="512"/>
      <c r="E193" s="493"/>
      <c r="F193" s="493"/>
      <c r="G193" s="160"/>
      <c r="H193" s="65"/>
      <c r="I193" s="66"/>
      <c r="J193" s="61"/>
      <c r="K193" s="60"/>
      <c r="L193" s="42"/>
      <c r="M193" s="43"/>
      <c r="N193" s="55"/>
      <c r="O193" s="51"/>
      <c r="P193" s="59"/>
      <c r="Q193" s="44"/>
      <c r="R193" s="515"/>
      <c r="S193" s="516"/>
      <c r="T193" s="517"/>
      <c r="U193" s="107">
        <f>IF(OR(P193="",M193=Paramétrage!$C$10,M193=Paramétrage!$C$13,M193=Paramétrage!$C$17,M193=Paramétrage!$C$20,M193=Paramétrage!$C$24,M193=Paramétrage!$C$27,AND(M193&lt;&gt;Paramétrage!$C$9,Q193="Mut+ext")),0,ROUNDUP(O193/P193,0))</f>
        <v>0</v>
      </c>
      <c r="V193" s="101">
        <f>IF(OR(M193="",Q193="Mut+ext"),0,IF(VLOOKUP(M193,Paramétrage!$C$6:$E$29,2,0)=0,0,IF(P193="","saisir capacité",N193*U193*VLOOKUP(M193,Paramétrage!$C$6:$E$29,2,0))))</f>
        <v>0</v>
      </c>
      <c r="W193" s="45"/>
      <c r="X193" s="102">
        <f t="shared" si="30"/>
        <v>0</v>
      </c>
      <c r="Y193" s="108">
        <f>IF(OR(M193="",Q193="Mut+ext"),0,IF(ISERROR(W193+V193*VLOOKUP(M193,Paramétrage!$C$6:$E$29,3,0))=TRUE,X193,W193+V193*VLOOKUP(M193,Paramétrage!$C$6:$E$29,3,0)))</f>
        <v>0</v>
      </c>
      <c r="Z193" s="550"/>
      <c r="AA193" s="516"/>
      <c r="AB193" s="551"/>
      <c r="AC193" s="163"/>
      <c r="AD193" s="46"/>
      <c r="AE193" s="73">
        <f>IF(G193="",0,IF(K193="",0,IF(SUMIF(G182:G193,G193,O182:O193)=0,0,IF(OR(L193="",K193="obligatoire"),AF193/SUMIF(G182:G193,G193,O182:O193),AF193/(SUMIF(G182:G193,G193,O182:O193)/L193)))))</f>
        <v>0</v>
      </c>
      <c r="AF193" s="18">
        <f t="shared" si="31"/>
        <v>0</v>
      </c>
    </row>
    <row r="194" spans="1:32" hidden="1">
      <c r="A194" s="565"/>
      <c r="B194" s="525"/>
      <c r="C194" s="174"/>
      <c r="D194" s="88"/>
      <c r="E194" s="87"/>
      <c r="F194" s="88"/>
      <c r="G194" s="88"/>
      <c r="H194" s="168"/>
      <c r="I194" s="166"/>
      <c r="J194" s="157"/>
      <c r="K194" s="89"/>
      <c r="L194" s="91"/>
      <c r="M194" s="92"/>
      <c r="N194" s="93">
        <f>AE194</f>
        <v>0</v>
      </c>
      <c r="O194" s="94"/>
      <c r="P194" s="94"/>
      <c r="Q194" s="97"/>
      <c r="R194" s="95"/>
      <c r="S194" s="95"/>
      <c r="T194" s="96"/>
      <c r="U194" s="149"/>
      <c r="V194" s="98">
        <f>SUM(V182:V193)</f>
        <v>0</v>
      </c>
      <c r="W194" s="92">
        <f>SUM(W182:W193)</f>
        <v>0</v>
      </c>
      <c r="X194" s="99">
        <f>SUM(X182:X193)</f>
        <v>0</v>
      </c>
      <c r="Y194" s="100">
        <f>SUM(Y182:Y193)</f>
        <v>0</v>
      </c>
      <c r="Z194" s="150"/>
      <c r="AA194" s="151"/>
      <c r="AB194" s="152"/>
      <c r="AC194" s="153"/>
      <c r="AD194" s="154"/>
      <c r="AE194" s="155">
        <f>SUM(AE182:AE193)</f>
        <v>0</v>
      </c>
      <c r="AF194" s="156">
        <f>SUM(AF182:AF193)</f>
        <v>0</v>
      </c>
    </row>
    <row r="195" spans="1:32" ht="15.6" hidden="1" customHeight="1">
      <c r="A195" s="565"/>
      <c r="B195" s="525" t="s">
        <v>154</v>
      </c>
      <c r="C195" s="507" t="s">
        <v>231</v>
      </c>
      <c r="D195" s="508"/>
      <c r="E195" s="492"/>
      <c r="F195" s="492" t="s">
        <v>64</v>
      </c>
      <c r="G195" s="161" t="s">
        <v>232</v>
      </c>
      <c r="H195" s="49"/>
      <c r="I195" s="66"/>
      <c r="J195" s="61"/>
      <c r="K195" s="60"/>
      <c r="L195" s="42"/>
      <c r="M195" s="43"/>
      <c r="N195" s="54"/>
      <c r="O195" s="51"/>
      <c r="P195" s="59"/>
      <c r="Q195" s="48"/>
      <c r="R195" s="515"/>
      <c r="S195" s="516"/>
      <c r="T195" s="517"/>
      <c r="U195" s="107">
        <f>IF(OR(P195="",M195=Paramétrage!$C$10,M195=Paramétrage!$C$13,M195=Paramétrage!$C$17,M195=Paramétrage!$C$20,M195=Paramétrage!$C$24,M195=Paramétrage!$C$27,AND(M195&lt;&gt;Paramétrage!$C$9,Q195="Mut+ext")),0,ROUNDUP(O195/P195,0))</f>
        <v>0</v>
      </c>
      <c r="V195" s="101">
        <f>IF(OR(M195="",Q195="Mut+ext"),0,IF(VLOOKUP(M195,Paramétrage!$C$6:$E$29,2,0)=0,0,IF(P195="","saisir capacité",N195*U195*VLOOKUP(M195,Paramétrage!$C$6:$E$29,2,0))))</f>
        <v>0</v>
      </c>
      <c r="W195" s="45"/>
      <c r="X195" s="102">
        <f t="shared" ref="X195:X206" si="32">IF(OR(M195="",Q195="Mut+ext"),0,IF(ISERROR(V195+W195)=TRUE,V195,V195+W195))</f>
        <v>0</v>
      </c>
      <c r="Y195" s="108">
        <f>IF(OR(M195="",Q195="Mut+ext"),0,IF(ISERROR(W195+V195*VLOOKUP(M195,Paramétrage!$C$6:$E$29,3,0))=TRUE,X195,W195+V195*VLOOKUP(M195,Paramétrage!$C$6:$E$29,3,0)))</f>
        <v>0</v>
      </c>
      <c r="Z195" s="550"/>
      <c r="AA195" s="516"/>
      <c r="AB195" s="551"/>
      <c r="AC195" s="163"/>
      <c r="AD195" s="47"/>
      <c r="AE195" s="73">
        <f>IF(G195="",0,IF(K195="",0,IF(SUMIF(G195:G206,G195,O195:O206)=0,0,IF(OR(L195="",K195="obligatoire"),AF195/SUMIF(G195:G206,G195,O195:O206),AF195/(SUMIF(G195:G206,G195,O195:O206)/L195)))))</f>
        <v>0</v>
      </c>
      <c r="AF195" s="17">
        <f t="shared" ref="AF195:AF206" si="33">N195*O195</f>
        <v>0</v>
      </c>
    </row>
    <row r="196" spans="1:32" hidden="1">
      <c r="A196" s="565"/>
      <c r="B196" s="525"/>
      <c r="C196" s="509"/>
      <c r="D196" s="510"/>
      <c r="E196" s="492"/>
      <c r="F196" s="492"/>
      <c r="G196" s="160" t="s">
        <v>233</v>
      </c>
      <c r="H196" s="41"/>
      <c r="I196" s="66"/>
      <c r="J196" s="61"/>
      <c r="K196" s="60"/>
      <c r="L196" s="42"/>
      <c r="M196" s="43"/>
      <c r="N196" s="54"/>
      <c r="O196" s="51"/>
      <c r="P196" s="59"/>
      <c r="Q196" s="44"/>
      <c r="R196" s="515"/>
      <c r="S196" s="516"/>
      <c r="T196" s="517"/>
      <c r="U196" s="107">
        <f>IF(OR(P196="",M196=Paramétrage!$C$10,M196=Paramétrage!$C$13,M196=Paramétrage!$C$17,M196=Paramétrage!$C$20,M196=Paramétrage!$C$24,M196=Paramétrage!$C$27,AND(M196&lt;&gt;Paramétrage!$C$9,Q196="Mut+ext")),0,ROUNDUP(O196/P196,0))</f>
        <v>0</v>
      </c>
      <c r="V196" s="101">
        <f>IF(OR(M196="",Q196="Mut+ext"),0,IF(VLOOKUP(M196,Paramétrage!$C$6:$E$29,2,0)=0,0,IF(P196="","saisir capacité",N196*U196*VLOOKUP(M196,Paramétrage!$C$6:$E$29,2,0))))</f>
        <v>0</v>
      </c>
      <c r="W196" s="45"/>
      <c r="X196" s="102">
        <f t="shared" si="32"/>
        <v>0</v>
      </c>
      <c r="Y196" s="108">
        <f>IF(OR(M196="",Q196="Mut+ext"),0,IF(ISERROR(W196+V196*VLOOKUP(M196,Paramétrage!$C$6:$E$29,3,0))=TRUE,X196,W196+V196*VLOOKUP(M196,Paramétrage!$C$6:$E$29,3,0)))</f>
        <v>0</v>
      </c>
      <c r="Z196" s="550"/>
      <c r="AA196" s="516"/>
      <c r="AB196" s="551"/>
      <c r="AC196" s="163"/>
      <c r="AD196" s="46"/>
      <c r="AE196" s="73">
        <f>IF(G196="",0,IF(K196="",0,IF(SUMIF(G195:G206,G196,O195:O206)=0,0,IF(OR(L196="",K196="obligatoire"),AF196/SUMIF(G195:G206,G196,O195:O206),AF196/(SUMIF(G195:G206,G196,O195:O206)/L196)))))</f>
        <v>0</v>
      </c>
      <c r="AF196" s="18">
        <f t="shared" si="33"/>
        <v>0</v>
      </c>
    </row>
    <row r="197" spans="1:32" hidden="1">
      <c r="A197" s="565"/>
      <c r="B197" s="525"/>
      <c r="C197" s="509"/>
      <c r="D197" s="510"/>
      <c r="E197" s="492"/>
      <c r="F197" s="492"/>
      <c r="G197" s="160" t="s">
        <v>234</v>
      </c>
      <c r="H197" s="41"/>
      <c r="I197" s="66"/>
      <c r="J197" s="61"/>
      <c r="K197" s="60"/>
      <c r="L197" s="42"/>
      <c r="M197" s="43"/>
      <c r="N197" s="54"/>
      <c r="O197" s="51"/>
      <c r="P197" s="59"/>
      <c r="Q197" s="44"/>
      <c r="R197" s="515"/>
      <c r="S197" s="516"/>
      <c r="T197" s="517"/>
      <c r="U197" s="107">
        <f>IF(OR(P197="",M197=Paramétrage!$C$10,M197=Paramétrage!$C$13,M197=Paramétrage!$C$17,M197=Paramétrage!$C$20,M197=Paramétrage!$C$24,M197=Paramétrage!$C$27,AND(M197&lt;&gt;Paramétrage!$C$9,Q197="Mut+ext")),0,ROUNDUP(O197/P197,0))</f>
        <v>0</v>
      </c>
      <c r="V197" s="101">
        <f>IF(OR(M197="",Q197="Mut+ext"),0,IF(VLOOKUP(M197,Paramétrage!$C$6:$E$29,2,0)=0,0,IF(P197="","saisir capacité",N197*U197*VLOOKUP(M197,Paramétrage!$C$6:$E$29,2,0))))</f>
        <v>0</v>
      </c>
      <c r="W197" s="45"/>
      <c r="X197" s="102">
        <f t="shared" si="32"/>
        <v>0</v>
      </c>
      <c r="Y197" s="108">
        <f>IF(OR(M197="",Q197="Mut+ext"),0,IF(ISERROR(W197+V197*VLOOKUP(M197,Paramétrage!$C$6:$E$29,3,0))=TRUE,X197,W197+V197*VLOOKUP(M197,Paramétrage!$C$6:$E$29,3,0)))</f>
        <v>0</v>
      </c>
      <c r="Z197" s="550"/>
      <c r="AA197" s="516"/>
      <c r="AB197" s="551"/>
      <c r="AC197" s="163"/>
      <c r="AD197" s="46"/>
      <c r="AE197" s="73">
        <f>IF(G197="",0,IF(K197="",0,IF(SUMIF(G195:G206,G197,O195:O206)=0,0,IF(OR(L197="",K197="obligatoire"),AF197/SUMIF(G195:G206,G197,O195:O206),AF197/(SUMIF(G195:G206,G197,O195:O206)/L197)))))</f>
        <v>0</v>
      </c>
      <c r="AF197" s="18">
        <f t="shared" si="33"/>
        <v>0</v>
      </c>
    </row>
    <row r="198" spans="1:32" hidden="1">
      <c r="A198" s="565"/>
      <c r="B198" s="525"/>
      <c r="C198" s="509"/>
      <c r="D198" s="510"/>
      <c r="E198" s="492"/>
      <c r="F198" s="492"/>
      <c r="G198" s="160" t="s">
        <v>235</v>
      </c>
      <c r="H198" s="41"/>
      <c r="I198" s="66"/>
      <c r="J198" s="61"/>
      <c r="K198" s="60"/>
      <c r="L198" s="42"/>
      <c r="M198" s="43"/>
      <c r="N198" s="54"/>
      <c r="O198" s="51"/>
      <c r="P198" s="59"/>
      <c r="Q198" s="44"/>
      <c r="R198" s="515"/>
      <c r="S198" s="516"/>
      <c r="T198" s="517"/>
      <c r="U198" s="107">
        <f>IF(OR(P198="",M198=Paramétrage!$C$10,M198=Paramétrage!$C$13,M198=Paramétrage!$C$17,M198=Paramétrage!$C$20,M198=Paramétrage!$C$24,M198=Paramétrage!$C$27,AND(M198&lt;&gt;Paramétrage!$C$9,Q198="Mut+ext")),0,ROUNDUP(O198/P198,0))</f>
        <v>0</v>
      </c>
      <c r="V198" s="101">
        <f>IF(OR(M198="",Q198="Mut+ext"),0,IF(VLOOKUP(M198,Paramétrage!$C$6:$E$29,2,0)=0,0,IF(P198="","saisir capacité",N198*U198*VLOOKUP(M198,Paramétrage!$C$6:$E$29,2,0))))</f>
        <v>0</v>
      </c>
      <c r="W198" s="45"/>
      <c r="X198" s="102">
        <f t="shared" si="32"/>
        <v>0</v>
      </c>
      <c r="Y198" s="108">
        <f>IF(OR(M198="",Q198="Mut+ext"),0,IF(ISERROR(W198+V198*VLOOKUP(M198,Paramétrage!$C$6:$E$29,3,0))=TRUE,X198,W198+V198*VLOOKUP(M198,Paramétrage!$C$6:$E$29,3,0)))</f>
        <v>0</v>
      </c>
      <c r="Z198" s="550"/>
      <c r="AA198" s="516"/>
      <c r="AB198" s="551"/>
      <c r="AC198" s="163"/>
      <c r="AD198" s="46"/>
      <c r="AE198" s="73">
        <f>IF(G198="",0,IF(K198="",0,IF(SUMIF(G195:G206,G198,O195:O206)=0,0,IF(OR(L198="",K198="obligatoire"),AF198/SUMIF(G195:G206,G198,O195:O206),AF198/(SUMIF(G195:G206,G198,O195:O206)/L198)))))</f>
        <v>0</v>
      </c>
      <c r="AF198" s="18">
        <f t="shared" si="33"/>
        <v>0</v>
      </c>
    </row>
    <row r="199" spans="1:32" hidden="1">
      <c r="A199" s="565"/>
      <c r="B199" s="525"/>
      <c r="C199" s="509"/>
      <c r="D199" s="510"/>
      <c r="E199" s="492"/>
      <c r="F199" s="492"/>
      <c r="G199" s="160"/>
      <c r="H199" s="65"/>
      <c r="I199" s="66"/>
      <c r="J199" s="61"/>
      <c r="K199" s="60"/>
      <c r="L199" s="42"/>
      <c r="M199" s="43"/>
      <c r="N199" s="54"/>
      <c r="O199" s="51"/>
      <c r="P199" s="59"/>
      <c r="Q199" s="44"/>
      <c r="R199" s="515"/>
      <c r="S199" s="516"/>
      <c r="T199" s="517"/>
      <c r="U199" s="107">
        <f>IF(OR(P199="",M199=Paramétrage!$C$10,M199=Paramétrage!$C$13,M199=Paramétrage!$C$17,M199=Paramétrage!$C$20,M199=Paramétrage!$C$24,M199=Paramétrage!$C$27,AND(M199&lt;&gt;Paramétrage!$C$9,Q199="Mut+ext")),0,ROUNDUP(O199/P199,0))</f>
        <v>0</v>
      </c>
      <c r="V199" s="101">
        <f>IF(OR(M199="",Q199="Mut+ext"),0,IF(VLOOKUP(M199,Paramétrage!$C$6:$E$29,2,0)=0,0,IF(P199="","saisir capacité",N199*U199*VLOOKUP(M199,Paramétrage!$C$6:$E$29,2,0))))</f>
        <v>0</v>
      </c>
      <c r="W199" s="45"/>
      <c r="X199" s="102">
        <f t="shared" si="32"/>
        <v>0</v>
      </c>
      <c r="Y199" s="108">
        <f>IF(OR(M199="",Q199="Mut+ext"),0,IF(ISERROR(W199+V199*VLOOKUP(M199,Paramétrage!$C$6:$E$29,3,0))=TRUE,X199,W199+V199*VLOOKUP(M199,Paramétrage!$C$6:$E$29,3,0)))</f>
        <v>0</v>
      </c>
      <c r="Z199" s="550"/>
      <c r="AA199" s="516"/>
      <c r="AB199" s="551"/>
      <c r="AC199" s="163"/>
      <c r="AD199" s="46"/>
      <c r="AE199" s="73">
        <f>IF(G199="",0,IF(K199="",0,IF(SUMIF(G191:G202,G199,O191:O202)=0,0,IF(OR(L199="",K199="obligatoire"),AF199/SUMIF(G191:G202,G199,O191:O202),AF199/(SUMIF(G191:G202,G199,O191:O202)/L199)))))</f>
        <v>0</v>
      </c>
      <c r="AF199" s="18">
        <f t="shared" si="33"/>
        <v>0</v>
      </c>
    </row>
    <row r="200" spans="1:32" hidden="1">
      <c r="A200" s="565"/>
      <c r="B200" s="525"/>
      <c r="C200" s="509"/>
      <c r="D200" s="510"/>
      <c r="E200" s="492"/>
      <c r="F200" s="492"/>
      <c r="G200" s="160"/>
      <c r="H200" s="65"/>
      <c r="I200" s="66"/>
      <c r="J200" s="61"/>
      <c r="K200" s="60"/>
      <c r="L200" s="42"/>
      <c r="M200" s="43"/>
      <c r="N200" s="54"/>
      <c r="O200" s="51"/>
      <c r="P200" s="59"/>
      <c r="Q200" s="44"/>
      <c r="R200" s="515"/>
      <c r="S200" s="516"/>
      <c r="T200" s="517"/>
      <c r="U200" s="107">
        <f>IF(OR(P200="",M200=Paramétrage!$C$10,M200=Paramétrage!$C$13,M200=Paramétrage!$C$17,M200=Paramétrage!$C$20,M200=Paramétrage!$C$24,M200=Paramétrage!$C$27,AND(M200&lt;&gt;Paramétrage!$C$9,Q200="Mut+ext")),0,ROUNDUP(O200/P200,0))</f>
        <v>0</v>
      </c>
      <c r="V200" s="101">
        <f>IF(OR(M200="",Q200="Mut+ext"),0,IF(VLOOKUP(M200,Paramétrage!$C$6:$E$29,2,0)=0,0,IF(P200="","saisir capacité",N200*U200*VLOOKUP(M200,Paramétrage!$C$6:$E$29,2,0))))</f>
        <v>0</v>
      </c>
      <c r="W200" s="45"/>
      <c r="X200" s="102">
        <f t="shared" si="32"/>
        <v>0</v>
      </c>
      <c r="Y200" s="108">
        <f>IF(OR(M200="",Q200="Mut+ext"),0,IF(ISERROR(W200+V200*VLOOKUP(M200,Paramétrage!$C$6:$E$29,3,0))=TRUE,X200,W200+V200*VLOOKUP(M200,Paramétrage!$C$6:$E$29,3,0)))</f>
        <v>0</v>
      </c>
      <c r="Z200" s="550"/>
      <c r="AA200" s="516"/>
      <c r="AB200" s="551"/>
      <c r="AC200" s="163"/>
      <c r="AD200" s="46"/>
      <c r="AE200" s="73">
        <f>IF(G200="",0,IF(K200="",0,IF(SUMIF(G191:G202,G200,O191:O202)=0,0,IF(OR(L200="",K200="obligatoire"),AF200/SUMIF(G191:G202,G200,O191:O202),AF200/(SUMIF(G191:G202,G200,O191:O202)/L200)))))</f>
        <v>0</v>
      </c>
      <c r="AF200" s="18">
        <f t="shared" si="33"/>
        <v>0</v>
      </c>
    </row>
    <row r="201" spans="1:32" hidden="1">
      <c r="A201" s="565"/>
      <c r="B201" s="525"/>
      <c r="C201" s="509"/>
      <c r="D201" s="510"/>
      <c r="E201" s="492"/>
      <c r="F201" s="492"/>
      <c r="G201" s="160"/>
      <c r="H201" s="65"/>
      <c r="I201" s="66"/>
      <c r="J201" s="61"/>
      <c r="K201" s="60"/>
      <c r="L201" s="42"/>
      <c r="M201" s="43"/>
      <c r="N201" s="54"/>
      <c r="O201" s="51"/>
      <c r="P201" s="59"/>
      <c r="Q201" s="44"/>
      <c r="R201" s="515"/>
      <c r="S201" s="516"/>
      <c r="T201" s="517"/>
      <c r="U201" s="107">
        <f>IF(OR(P201="",M201=Paramétrage!$C$10,M201=Paramétrage!$C$13,M201=Paramétrage!$C$17,M201=Paramétrage!$C$20,M201=Paramétrage!$C$24,M201=Paramétrage!$C$27,AND(M201&lt;&gt;Paramétrage!$C$9,Q201="Mut+ext")),0,ROUNDUP(O201/P201,0))</f>
        <v>0</v>
      </c>
      <c r="V201" s="101">
        <f>IF(OR(M201="",Q201="Mut+ext"),0,IF(VLOOKUP(M201,Paramétrage!$C$6:$E$29,2,0)=0,0,IF(P201="","saisir capacité",N201*U201*VLOOKUP(M201,Paramétrage!$C$6:$E$29,2,0))))</f>
        <v>0</v>
      </c>
      <c r="W201" s="45"/>
      <c r="X201" s="102">
        <f t="shared" si="32"/>
        <v>0</v>
      </c>
      <c r="Y201" s="108">
        <f>IF(OR(M201="",Q201="Mut+ext"),0,IF(ISERROR(W201+V201*VLOOKUP(M201,Paramétrage!$C$6:$E$29,3,0))=TRUE,X201,W201+V201*VLOOKUP(M201,Paramétrage!$C$6:$E$29,3,0)))</f>
        <v>0</v>
      </c>
      <c r="Z201" s="550"/>
      <c r="AA201" s="516"/>
      <c r="AB201" s="551"/>
      <c r="AC201" s="163"/>
      <c r="AD201" s="46"/>
      <c r="AE201" s="73">
        <f>IF(G201="",0,IF(K201="",0,IF(SUMIF(G191:G202,G201,O191:O202)=0,0,IF(OR(L201="",K201="obligatoire"),AF201/SUMIF(G191:G202,G201,O191:O202),AF201/(SUMIF(G191:G202,G201,O191:O202)/L201)))))</f>
        <v>0</v>
      </c>
      <c r="AF201" s="18">
        <f t="shared" si="33"/>
        <v>0</v>
      </c>
    </row>
    <row r="202" spans="1:32" hidden="1">
      <c r="A202" s="565"/>
      <c r="B202" s="525"/>
      <c r="C202" s="509"/>
      <c r="D202" s="510"/>
      <c r="E202" s="492"/>
      <c r="F202" s="492"/>
      <c r="G202" s="160"/>
      <c r="H202" s="65"/>
      <c r="I202" s="66"/>
      <c r="J202" s="61"/>
      <c r="K202" s="60"/>
      <c r="L202" s="42"/>
      <c r="M202" s="43"/>
      <c r="N202" s="55"/>
      <c r="O202" s="51"/>
      <c r="P202" s="59"/>
      <c r="Q202" s="44"/>
      <c r="R202" s="515"/>
      <c r="S202" s="516"/>
      <c r="T202" s="517"/>
      <c r="U202" s="107">
        <f>IF(OR(P202="",M202=Paramétrage!$C$10,M202=Paramétrage!$C$13,M202=Paramétrage!$C$17,M202=Paramétrage!$C$20,M202=Paramétrage!$C$24,M202=Paramétrage!$C$27,AND(M202&lt;&gt;Paramétrage!$C$9,Q202="Mut+ext")),0,ROUNDUP(O202/P202,0))</f>
        <v>0</v>
      </c>
      <c r="V202" s="101">
        <f>IF(OR(M202="",Q202="Mut+ext"),0,IF(VLOOKUP(M202,Paramétrage!$C$6:$E$29,2,0)=0,0,IF(P202="","saisir capacité",N202*U202*VLOOKUP(M202,Paramétrage!$C$6:$E$29,2,0))))</f>
        <v>0</v>
      </c>
      <c r="W202" s="45"/>
      <c r="X202" s="102">
        <f t="shared" si="32"/>
        <v>0</v>
      </c>
      <c r="Y202" s="108">
        <f>IF(OR(M202="",Q202="Mut+ext"),0,IF(ISERROR(W202+V202*VLOOKUP(M202,Paramétrage!$C$6:$E$29,3,0))=TRUE,X202,W202+V202*VLOOKUP(M202,Paramétrage!$C$6:$E$29,3,0)))</f>
        <v>0</v>
      </c>
      <c r="Z202" s="550"/>
      <c r="AA202" s="516"/>
      <c r="AB202" s="551"/>
      <c r="AC202" s="163"/>
      <c r="AD202" s="46"/>
      <c r="AE202" s="73">
        <f>IF(G202="",0,IF(K202="",0,IF(SUMIF(G191:G202,G202,O191:O202)=0,0,IF(OR(L202="",K202="obligatoire"),AF202/SUMIF(G191:G202,G202,O191:O202),AF202/(SUMIF(G191:G202,G202,O191:O202)/L202)))))</f>
        <v>0</v>
      </c>
      <c r="AF202" s="18">
        <f t="shared" si="33"/>
        <v>0</v>
      </c>
    </row>
    <row r="203" spans="1:32" hidden="1">
      <c r="A203" s="565"/>
      <c r="B203" s="525"/>
      <c r="C203" s="509"/>
      <c r="D203" s="510"/>
      <c r="E203" s="492"/>
      <c r="F203" s="492"/>
      <c r="G203" s="160"/>
      <c r="H203" s="65"/>
      <c r="I203" s="66"/>
      <c r="J203" s="61"/>
      <c r="K203" s="60"/>
      <c r="L203" s="42"/>
      <c r="M203" s="43"/>
      <c r="N203" s="54"/>
      <c r="O203" s="51"/>
      <c r="P203" s="59"/>
      <c r="Q203" s="44"/>
      <c r="R203" s="515"/>
      <c r="S203" s="516"/>
      <c r="T203" s="517"/>
      <c r="U203" s="107">
        <f>IF(OR(P203="",M203=Paramétrage!$C$10,M203=Paramétrage!$C$13,M203=Paramétrage!$C$17,M203=Paramétrage!$C$20,M203=Paramétrage!$C$24,M203=Paramétrage!$C$27,AND(M203&lt;&gt;Paramétrage!$C$9,Q203="Mut+ext")),0,ROUNDUP(O203/P203,0))</f>
        <v>0</v>
      </c>
      <c r="V203" s="101">
        <f>IF(OR(M203="",Q203="Mut+ext"),0,IF(VLOOKUP(M203,Paramétrage!$C$6:$E$29,2,0)=0,0,IF(P203="","saisir capacité",N203*U203*VLOOKUP(M203,Paramétrage!$C$6:$E$29,2,0))))</f>
        <v>0</v>
      </c>
      <c r="W203" s="45"/>
      <c r="X203" s="102">
        <f t="shared" si="32"/>
        <v>0</v>
      </c>
      <c r="Y203" s="108">
        <f>IF(OR(M203="",Q203="Mut+ext"),0,IF(ISERROR(W203+V203*VLOOKUP(M203,Paramétrage!$C$6:$E$29,3,0))=TRUE,X203,W203+V203*VLOOKUP(M203,Paramétrage!$C$6:$E$29,3,0)))</f>
        <v>0</v>
      </c>
      <c r="Z203" s="550"/>
      <c r="AA203" s="516"/>
      <c r="AB203" s="551"/>
      <c r="AC203" s="163"/>
      <c r="AD203" s="46"/>
      <c r="AE203" s="73">
        <f>IF(G203="",0,IF(K203="",0,IF(SUMIF(G195:G206,G203,O195:O206)=0,0,IF(OR(L203="",K203="obligatoire"),AF203/SUMIF(G195:G206,G203,O195:O206),AF203/(SUMIF(G195:G206,G203,O195:O206)/L203)))))</f>
        <v>0</v>
      </c>
      <c r="AF203" s="18">
        <f t="shared" si="33"/>
        <v>0</v>
      </c>
    </row>
    <row r="204" spans="1:32" hidden="1">
      <c r="A204" s="565"/>
      <c r="B204" s="525"/>
      <c r="C204" s="509"/>
      <c r="D204" s="510"/>
      <c r="E204" s="492"/>
      <c r="F204" s="492"/>
      <c r="G204" s="160"/>
      <c r="H204" s="65"/>
      <c r="I204" s="66"/>
      <c r="J204" s="61"/>
      <c r="K204" s="60"/>
      <c r="L204" s="42"/>
      <c r="M204" s="43"/>
      <c r="N204" s="54"/>
      <c r="O204" s="51"/>
      <c r="P204" s="59"/>
      <c r="Q204" s="44"/>
      <c r="R204" s="515"/>
      <c r="S204" s="516"/>
      <c r="T204" s="517"/>
      <c r="U204" s="107">
        <f>IF(OR(P204="",M204=Paramétrage!$C$10,M204=Paramétrage!$C$13,M204=Paramétrage!$C$17,M204=Paramétrage!$C$20,M204=Paramétrage!$C$24,M204=Paramétrage!$C$27,AND(M204&lt;&gt;Paramétrage!$C$9,Q204="Mut+ext")),0,ROUNDUP(O204/P204,0))</f>
        <v>0</v>
      </c>
      <c r="V204" s="101">
        <f>IF(OR(M204="",Q204="Mut+ext"),0,IF(VLOOKUP(M204,Paramétrage!$C$6:$E$29,2,0)=0,0,IF(P204="","saisir capacité",N204*U204*VLOOKUP(M204,Paramétrage!$C$6:$E$29,2,0))))</f>
        <v>0</v>
      </c>
      <c r="W204" s="45"/>
      <c r="X204" s="102">
        <f t="shared" si="32"/>
        <v>0</v>
      </c>
      <c r="Y204" s="108">
        <f>IF(OR(M204="",Q204="Mut+ext"),0,IF(ISERROR(W204+V204*VLOOKUP(M204,Paramétrage!$C$6:$E$29,3,0))=TRUE,X204,W204+V204*VLOOKUP(M204,Paramétrage!$C$6:$E$29,3,0)))</f>
        <v>0</v>
      </c>
      <c r="Z204" s="550"/>
      <c r="AA204" s="516"/>
      <c r="AB204" s="551"/>
      <c r="AC204" s="163"/>
      <c r="AD204" s="46"/>
      <c r="AE204" s="73">
        <f>IF(G204="",0,IF(K204="",0,IF(SUMIF(G195:G206,G204,O195:O206)=0,0,IF(OR(L204="",K204="obligatoire"),AF204/SUMIF(G195:G206,G204,O195:O206),AF204/(SUMIF(G195:G206,G204,O195:O206)/L204)))))</f>
        <v>0</v>
      </c>
      <c r="AF204" s="18">
        <f t="shared" si="33"/>
        <v>0</v>
      </c>
    </row>
    <row r="205" spans="1:32" hidden="1">
      <c r="A205" s="565"/>
      <c r="B205" s="525"/>
      <c r="C205" s="509"/>
      <c r="D205" s="510"/>
      <c r="E205" s="492"/>
      <c r="F205" s="492"/>
      <c r="G205" s="160"/>
      <c r="H205" s="65"/>
      <c r="I205" s="66"/>
      <c r="J205" s="61"/>
      <c r="K205" s="60"/>
      <c r="L205" s="42"/>
      <c r="M205" s="43"/>
      <c r="N205" s="54"/>
      <c r="O205" s="51"/>
      <c r="P205" s="59"/>
      <c r="Q205" s="44"/>
      <c r="R205" s="515"/>
      <c r="S205" s="516"/>
      <c r="T205" s="517"/>
      <c r="U205" s="107">
        <f>IF(OR(P205="",M205=Paramétrage!$C$10,M205=Paramétrage!$C$13,M205=Paramétrage!$C$17,M205=Paramétrage!$C$20,M205=Paramétrage!$C$24,M205=Paramétrage!$C$27,AND(M205&lt;&gt;Paramétrage!$C$9,Q205="Mut+ext")),0,ROUNDUP(O205/P205,0))</f>
        <v>0</v>
      </c>
      <c r="V205" s="101">
        <f>IF(OR(M205="",Q205="Mut+ext"),0,IF(VLOOKUP(M205,Paramétrage!$C$6:$E$29,2,0)=0,0,IF(P205="","saisir capacité",N205*U205*VLOOKUP(M205,Paramétrage!$C$6:$E$29,2,0))))</f>
        <v>0</v>
      </c>
      <c r="W205" s="45"/>
      <c r="X205" s="102">
        <f t="shared" si="32"/>
        <v>0</v>
      </c>
      <c r="Y205" s="108">
        <f>IF(OR(M205="",Q205="Mut+ext"),0,IF(ISERROR(W205+V205*VLOOKUP(M205,Paramétrage!$C$6:$E$29,3,0))=TRUE,X205,W205+V205*VLOOKUP(M205,Paramétrage!$C$6:$E$29,3,0)))</f>
        <v>0</v>
      </c>
      <c r="Z205" s="550"/>
      <c r="AA205" s="516"/>
      <c r="AB205" s="551"/>
      <c r="AC205" s="163"/>
      <c r="AD205" s="46"/>
      <c r="AE205" s="73">
        <f>IF(G205="",0,IF(K205="",0,IF(SUMIF(G195:G206,G205,O195:O206)=0,0,IF(OR(L205="",K205="obligatoire"),AF205/SUMIF(G195:G206,G205,O195:O206),AF205/(SUMIF(G195:G206,G205,O195:O206)/L205)))))</f>
        <v>0</v>
      </c>
      <c r="AF205" s="18">
        <f t="shared" si="33"/>
        <v>0</v>
      </c>
    </row>
    <row r="206" spans="1:32" hidden="1">
      <c r="A206" s="565"/>
      <c r="B206" s="525"/>
      <c r="C206" s="511"/>
      <c r="D206" s="512"/>
      <c r="E206" s="493"/>
      <c r="F206" s="493"/>
      <c r="G206" s="160"/>
      <c r="H206" s="65"/>
      <c r="I206" s="66"/>
      <c r="J206" s="61"/>
      <c r="K206" s="60"/>
      <c r="L206" s="42"/>
      <c r="M206" s="43"/>
      <c r="N206" s="55"/>
      <c r="O206" s="51"/>
      <c r="P206" s="59"/>
      <c r="Q206" s="44"/>
      <c r="R206" s="515"/>
      <c r="S206" s="516"/>
      <c r="T206" s="517"/>
      <c r="U206" s="107">
        <f>IF(OR(P206="",M206=Paramétrage!$C$10,M206=Paramétrage!$C$13,M206=Paramétrage!$C$17,M206=Paramétrage!$C$20,M206=Paramétrage!$C$24,M206=Paramétrage!$C$27,AND(M206&lt;&gt;Paramétrage!$C$9,Q206="Mut+ext")),0,ROUNDUP(O206/P206,0))</f>
        <v>0</v>
      </c>
      <c r="V206" s="101">
        <f>IF(OR(M206="",Q206="Mut+ext"),0,IF(VLOOKUP(M206,Paramétrage!$C$6:$E$29,2,0)=0,0,IF(P206="","saisir capacité",N206*U206*VLOOKUP(M206,Paramétrage!$C$6:$E$29,2,0))))</f>
        <v>0</v>
      </c>
      <c r="W206" s="45"/>
      <c r="X206" s="102">
        <f t="shared" si="32"/>
        <v>0</v>
      </c>
      <c r="Y206" s="108">
        <f>IF(OR(M206="",Q206="Mut+ext"),0,IF(ISERROR(W206+V206*VLOOKUP(M206,Paramétrage!$C$6:$E$29,3,0))=TRUE,X206,W206+V206*VLOOKUP(M206,Paramétrage!$C$6:$E$29,3,0)))</f>
        <v>0</v>
      </c>
      <c r="Z206" s="550"/>
      <c r="AA206" s="516"/>
      <c r="AB206" s="551"/>
      <c r="AC206" s="163"/>
      <c r="AD206" s="46"/>
      <c r="AE206" s="73">
        <f>IF(G206="",0,IF(K206="",0,IF(SUMIF(G195:G206,G206,O195:O206)=0,0,IF(OR(L206="",K206="obligatoire"),AF206/SUMIF(G195:G206,G206,O195:O206),AF206/(SUMIF(G195:G206,G206,O195:O206)/L206)))))</f>
        <v>0</v>
      </c>
      <c r="AF206" s="18">
        <f t="shared" si="33"/>
        <v>0</v>
      </c>
    </row>
    <row r="207" spans="1:32" hidden="1">
      <c r="A207" s="565"/>
      <c r="B207" s="525"/>
      <c r="C207" s="174"/>
      <c r="D207" s="88"/>
      <c r="E207" s="87"/>
      <c r="F207" s="88"/>
      <c r="G207" s="88"/>
      <c r="H207" s="168"/>
      <c r="I207" s="166"/>
      <c r="J207" s="157"/>
      <c r="K207" s="89"/>
      <c r="L207" s="91"/>
      <c r="M207" s="92"/>
      <c r="N207" s="93">
        <f>AE207</f>
        <v>0</v>
      </c>
      <c r="O207" s="94"/>
      <c r="P207" s="94"/>
      <c r="Q207" s="97"/>
      <c r="R207" s="95"/>
      <c r="S207" s="95"/>
      <c r="T207" s="96"/>
      <c r="U207" s="149"/>
      <c r="V207" s="98">
        <f>SUM(V195:V206)</f>
        <v>0</v>
      </c>
      <c r="W207" s="92">
        <f>SUM(W195:W206)</f>
        <v>0</v>
      </c>
      <c r="X207" s="99">
        <f>SUM(X195:X206)</f>
        <v>0</v>
      </c>
      <c r="Y207" s="100">
        <f>SUM(Y195:Y206)</f>
        <v>0</v>
      </c>
      <c r="Z207" s="150"/>
      <c r="AA207" s="151"/>
      <c r="AB207" s="152"/>
      <c r="AC207" s="153"/>
      <c r="AD207" s="154"/>
      <c r="AE207" s="155">
        <f>SUM(AE195:AE206)</f>
        <v>0</v>
      </c>
      <c r="AF207" s="156">
        <f>SUM(AF195:AF206)</f>
        <v>0</v>
      </c>
    </row>
    <row r="208" spans="1:32" ht="15.6" hidden="1" customHeight="1">
      <c r="A208" s="565"/>
      <c r="B208" s="525" t="s">
        <v>155</v>
      </c>
      <c r="C208" s="507" t="s">
        <v>188</v>
      </c>
      <c r="D208" s="508"/>
      <c r="E208" s="492"/>
      <c r="F208" s="492" t="s">
        <v>64</v>
      </c>
      <c r="G208" s="161" t="s">
        <v>189</v>
      </c>
      <c r="H208" s="49"/>
      <c r="I208" s="66"/>
      <c r="J208" s="61"/>
      <c r="K208" s="60"/>
      <c r="L208" s="42"/>
      <c r="M208" s="43"/>
      <c r="N208" s="54"/>
      <c r="O208" s="51"/>
      <c r="P208" s="59"/>
      <c r="Q208" s="48"/>
      <c r="R208" s="515"/>
      <c r="S208" s="516"/>
      <c r="T208" s="517"/>
      <c r="U208" s="107">
        <f>IF(OR(P208="",M208=Paramétrage!$C$10,M208=Paramétrage!$C$13,M208=Paramétrage!$C$17,M208=Paramétrage!$C$20,M208=Paramétrage!$C$24,M208=Paramétrage!$C$27,AND(M208&lt;&gt;Paramétrage!$C$9,Q208="Mut+ext")),0,ROUNDUP(O208/P208,0))</f>
        <v>0</v>
      </c>
      <c r="V208" s="101">
        <f>IF(OR(M208="",Q208="Mut+ext"),0,IF(VLOOKUP(M208,Paramétrage!$C$6:$E$29,2,0)=0,0,IF(P208="","saisir capacité",N208*U208*VLOOKUP(M208,Paramétrage!$C$6:$E$29,2,0))))</f>
        <v>0</v>
      </c>
      <c r="W208" s="45"/>
      <c r="X208" s="102">
        <f t="shared" ref="X208:X219" si="34">IF(OR(M208="",Q208="Mut+ext"),0,IF(ISERROR(V208+W208)=TRUE,V208,V208+W208))</f>
        <v>0</v>
      </c>
      <c r="Y208" s="108">
        <f>IF(OR(M208="",Q208="Mut+ext"),0,IF(ISERROR(W208+V208*VLOOKUP(M208,Paramétrage!$C$6:$E$29,3,0))=TRUE,X208,W208+V208*VLOOKUP(M208,Paramétrage!$C$6:$E$29,3,0)))</f>
        <v>0</v>
      </c>
      <c r="Z208" s="550"/>
      <c r="AA208" s="516"/>
      <c r="AB208" s="551"/>
      <c r="AC208" s="163"/>
      <c r="AD208" s="47"/>
      <c r="AE208" s="73">
        <f>IF(G208="",0,IF(K208="",0,IF(SUMIF(G208:G219,G208,O208:O219)=0,0,IF(OR(L208="",K208="obligatoire"),AF208/SUMIF(G208:G219,G208,O208:O219),AF208/(SUMIF(G208:G219,G208,O208:O219)/L208)))))</f>
        <v>0</v>
      </c>
      <c r="AF208" s="17">
        <f>N208*O208</f>
        <v>0</v>
      </c>
    </row>
    <row r="209" spans="1:32" hidden="1">
      <c r="A209" s="565"/>
      <c r="B209" s="525"/>
      <c r="C209" s="509"/>
      <c r="D209" s="510"/>
      <c r="E209" s="492"/>
      <c r="F209" s="492"/>
      <c r="G209" s="160" t="s">
        <v>190</v>
      </c>
      <c r="H209" s="41"/>
      <c r="I209" s="66"/>
      <c r="J209" s="61"/>
      <c r="K209" s="60"/>
      <c r="L209" s="42"/>
      <c r="M209" s="43"/>
      <c r="N209" s="54"/>
      <c r="O209" s="51"/>
      <c r="P209" s="59"/>
      <c r="Q209" s="44"/>
      <c r="R209" s="515"/>
      <c r="S209" s="516"/>
      <c r="T209" s="517"/>
      <c r="U209" s="107">
        <f>IF(OR(P209="",M209=Paramétrage!$C$10,M209=Paramétrage!$C$13,M209=Paramétrage!$C$17,M209=Paramétrage!$C$20,M209=Paramétrage!$C$24,M209=Paramétrage!$C$27,AND(M209&lt;&gt;Paramétrage!$C$9,Q209="Mut+ext")),0,ROUNDUP(O209/P209,0))</f>
        <v>0</v>
      </c>
      <c r="V209" s="101">
        <f>IF(OR(M209="",Q209="Mut+ext"),0,IF(VLOOKUP(M209,Paramétrage!$C$6:$E$29,2,0)=0,0,IF(P209="","saisir capacité",N209*U209*VLOOKUP(M209,Paramétrage!$C$6:$E$29,2,0))))</f>
        <v>0</v>
      </c>
      <c r="W209" s="45"/>
      <c r="X209" s="102">
        <f t="shared" si="34"/>
        <v>0</v>
      </c>
      <c r="Y209" s="108">
        <f>IF(OR(M209="",Q209="Mut+ext"),0,IF(ISERROR(W209+V209*VLOOKUP(M209,Paramétrage!$C$6:$E$29,3,0))=TRUE,X209,W209+V209*VLOOKUP(M209,Paramétrage!$C$6:$E$29,3,0)))</f>
        <v>0</v>
      </c>
      <c r="Z209" s="550"/>
      <c r="AA209" s="516"/>
      <c r="AB209" s="551"/>
      <c r="AC209" s="163"/>
      <c r="AD209" s="46"/>
      <c r="AE209" s="73">
        <f>IF(G209="",0,IF(K209="",0,IF(SUMIF(G208:G219,G209,O208:O219)=0,0,IF(OR(L209="",K209="obligatoire"),AF209/SUMIF(G208:G219,G209,O208:O219),AF209/(SUMIF(G208:G219,G209,O208:O219)/L209)))))</f>
        <v>0</v>
      </c>
      <c r="AF209" s="17">
        <f t="shared" ref="AF209:AF219" si="35">N209*O209</f>
        <v>0</v>
      </c>
    </row>
    <row r="210" spans="1:32" hidden="1">
      <c r="A210" s="565"/>
      <c r="B210" s="525"/>
      <c r="C210" s="509"/>
      <c r="D210" s="510"/>
      <c r="E210" s="492"/>
      <c r="F210" s="492"/>
      <c r="G210" s="160" t="s">
        <v>191</v>
      </c>
      <c r="H210" s="41"/>
      <c r="I210" s="66"/>
      <c r="J210" s="61"/>
      <c r="K210" s="60"/>
      <c r="L210" s="42"/>
      <c r="M210" s="43"/>
      <c r="N210" s="54"/>
      <c r="O210" s="51"/>
      <c r="P210" s="59"/>
      <c r="Q210" s="44"/>
      <c r="R210" s="515"/>
      <c r="S210" s="516"/>
      <c r="T210" s="517"/>
      <c r="U210" s="107">
        <f>IF(OR(P210="",M210=Paramétrage!$C$10,M210=Paramétrage!$C$13,M210=Paramétrage!$C$17,M210=Paramétrage!$C$20,M210=Paramétrage!$C$24,M210=Paramétrage!$C$27,AND(M210&lt;&gt;Paramétrage!$C$9,Q210="Mut+ext")),0,ROUNDUP(O210/P210,0))</f>
        <v>0</v>
      </c>
      <c r="V210" s="101">
        <f>IF(OR(M210="",Q210="Mut+ext"),0,IF(VLOOKUP(M210,Paramétrage!$C$6:$E$29,2,0)=0,0,IF(P210="","saisir capacité",N210*U210*VLOOKUP(M210,Paramétrage!$C$6:$E$29,2,0))))</f>
        <v>0</v>
      </c>
      <c r="W210" s="45"/>
      <c r="X210" s="102">
        <f t="shared" si="34"/>
        <v>0</v>
      </c>
      <c r="Y210" s="108">
        <f>IF(OR(M210="",Q210="Mut+ext"),0,IF(ISERROR(W210+V210*VLOOKUP(M210,Paramétrage!$C$6:$E$29,3,0))=TRUE,X210,W210+V210*VLOOKUP(M210,Paramétrage!$C$6:$E$29,3,0)))</f>
        <v>0</v>
      </c>
      <c r="Z210" s="550"/>
      <c r="AA210" s="516"/>
      <c r="AB210" s="551"/>
      <c r="AC210" s="163"/>
      <c r="AD210" s="46"/>
      <c r="AE210" s="73">
        <f>IF(G210="",0,IF(K210="",0,IF(SUMIF(G208:G219,G210,O208:O219)=0,0,IF(OR(L210="",K210="obligatoire"),AF210/SUMIF(G208:G219,G210,O208:O219),AF210/(SUMIF(G208:G219,G210,O208:O219)/L210)))))</f>
        <v>0</v>
      </c>
      <c r="AF210" s="17">
        <f t="shared" si="35"/>
        <v>0</v>
      </c>
    </row>
    <row r="211" spans="1:32" hidden="1">
      <c r="A211" s="565"/>
      <c r="B211" s="525"/>
      <c r="C211" s="509"/>
      <c r="D211" s="510"/>
      <c r="E211" s="492"/>
      <c r="F211" s="492"/>
      <c r="G211" s="160" t="s">
        <v>192</v>
      </c>
      <c r="H211" s="41"/>
      <c r="I211" s="66"/>
      <c r="J211" s="61"/>
      <c r="K211" s="60"/>
      <c r="L211" s="42"/>
      <c r="M211" s="43"/>
      <c r="N211" s="54"/>
      <c r="O211" s="51"/>
      <c r="P211" s="59"/>
      <c r="Q211" s="44"/>
      <c r="R211" s="515"/>
      <c r="S211" s="516"/>
      <c r="T211" s="517"/>
      <c r="U211" s="107">
        <f>IF(OR(P211="",M211=Paramétrage!$C$10,M211=Paramétrage!$C$13,M211=Paramétrage!$C$17,M211=Paramétrage!$C$20,M211=Paramétrage!$C$24,M211=Paramétrage!$C$27,AND(M211&lt;&gt;Paramétrage!$C$9,Q211="Mut+ext")),0,ROUNDUP(O211/P211,0))</f>
        <v>0</v>
      </c>
      <c r="V211" s="101">
        <f>IF(OR(M211="",Q211="Mut+ext"),0,IF(VLOOKUP(M211,Paramétrage!$C$6:$E$29,2,0)=0,0,IF(P211="","saisir capacité",N211*U211*VLOOKUP(M211,Paramétrage!$C$6:$E$29,2,0))))</f>
        <v>0</v>
      </c>
      <c r="W211" s="45"/>
      <c r="X211" s="102">
        <f t="shared" si="34"/>
        <v>0</v>
      </c>
      <c r="Y211" s="108">
        <f>IF(OR(M211="",Q211="Mut+ext"),0,IF(ISERROR(W211+V211*VLOOKUP(M211,Paramétrage!$C$6:$E$29,3,0))=TRUE,X211,W211+V211*VLOOKUP(M211,Paramétrage!$C$6:$E$29,3,0)))</f>
        <v>0</v>
      </c>
      <c r="Z211" s="550"/>
      <c r="AA211" s="516"/>
      <c r="AB211" s="551"/>
      <c r="AC211" s="163"/>
      <c r="AD211" s="46"/>
      <c r="AE211" s="73">
        <f>IF(G211="",0,IF(K211="",0,IF(SUMIF(G208:G219,G211,O208:O219)=0,0,IF(OR(L211="",K211="obligatoire"),AF211/SUMIF(G208:G219,G211,O208:O219),AF211/(SUMIF(G208:G219,G211,O208:O219)/L211)))))</f>
        <v>0</v>
      </c>
      <c r="AF211" s="17">
        <f t="shared" si="35"/>
        <v>0</v>
      </c>
    </row>
    <row r="212" spans="1:32" hidden="1">
      <c r="A212" s="565"/>
      <c r="B212" s="525"/>
      <c r="C212" s="509"/>
      <c r="D212" s="510"/>
      <c r="E212" s="492"/>
      <c r="F212" s="492"/>
      <c r="G212" s="160"/>
      <c r="H212" s="65"/>
      <c r="I212" s="66"/>
      <c r="J212" s="61"/>
      <c r="K212" s="60"/>
      <c r="L212" s="42"/>
      <c r="M212" s="43"/>
      <c r="N212" s="54"/>
      <c r="O212" s="51"/>
      <c r="P212" s="59"/>
      <c r="Q212" s="44"/>
      <c r="R212" s="515"/>
      <c r="S212" s="516"/>
      <c r="T212" s="517"/>
      <c r="U212" s="107">
        <f>IF(OR(P212="",M212=Paramétrage!$C$10,M212=Paramétrage!$C$13,M212=Paramétrage!$C$17,M212=Paramétrage!$C$20,M212=Paramétrage!$C$24,M212=Paramétrage!$C$27,AND(M212&lt;&gt;Paramétrage!$C$9,Q212="Mut+ext")),0,ROUNDUP(O212/P212,0))</f>
        <v>0</v>
      </c>
      <c r="V212" s="101">
        <f>IF(OR(M212="",Q212="Mut+ext"),0,IF(VLOOKUP(M212,Paramétrage!$C$6:$E$29,2,0)=0,0,IF(P212="","saisir capacité",N212*U212*VLOOKUP(M212,Paramétrage!$C$6:$E$29,2,0))))</f>
        <v>0</v>
      </c>
      <c r="W212" s="45"/>
      <c r="X212" s="102">
        <f t="shared" si="34"/>
        <v>0</v>
      </c>
      <c r="Y212" s="108">
        <f>IF(OR(M212="",Q212="Mut+ext"),0,IF(ISERROR(W212+V212*VLOOKUP(M212,Paramétrage!$C$6:$E$29,3,0))=TRUE,X212,W212+V212*VLOOKUP(M212,Paramétrage!$C$6:$E$29,3,0)))</f>
        <v>0</v>
      </c>
      <c r="Z212" s="550"/>
      <c r="AA212" s="516"/>
      <c r="AB212" s="551"/>
      <c r="AC212" s="163"/>
      <c r="AD212" s="46"/>
      <c r="AE212" s="73">
        <f>IF(G212="",0,IF(K212="",0,IF(SUMIF(G204:G215,G212,O204:O215)=0,0,IF(OR(L212="",K212="obligatoire"),AF212/SUMIF(G204:G215,G212,O204:O215),AF212/(SUMIF(G204:G215,G212,O204:O215)/L212)))))</f>
        <v>0</v>
      </c>
      <c r="AF212" s="17">
        <f t="shared" si="35"/>
        <v>0</v>
      </c>
    </row>
    <row r="213" spans="1:32" hidden="1">
      <c r="A213" s="565"/>
      <c r="B213" s="525"/>
      <c r="C213" s="509"/>
      <c r="D213" s="510"/>
      <c r="E213" s="492"/>
      <c r="F213" s="492"/>
      <c r="G213" s="160"/>
      <c r="H213" s="65"/>
      <c r="I213" s="66"/>
      <c r="J213" s="61"/>
      <c r="K213" s="60"/>
      <c r="L213" s="42"/>
      <c r="M213" s="43"/>
      <c r="N213" s="54"/>
      <c r="O213" s="51"/>
      <c r="P213" s="59"/>
      <c r="Q213" s="44"/>
      <c r="R213" s="515"/>
      <c r="S213" s="516"/>
      <c r="T213" s="517"/>
      <c r="U213" s="107">
        <f>IF(OR(P213="",M213=Paramétrage!$C$10,M213=Paramétrage!$C$13,M213=Paramétrage!$C$17,M213=Paramétrage!$C$20,M213=Paramétrage!$C$24,M213=Paramétrage!$C$27,AND(M213&lt;&gt;Paramétrage!$C$9,Q213="Mut+ext")),0,ROUNDUP(O213/P213,0))</f>
        <v>0</v>
      </c>
      <c r="V213" s="101">
        <f>IF(OR(M213="",Q213="Mut+ext"),0,IF(VLOOKUP(M213,Paramétrage!$C$6:$E$29,2,0)=0,0,IF(P213="","saisir capacité",N213*U213*VLOOKUP(M213,Paramétrage!$C$6:$E$29,2,0))))</f>
        <v>0</v>
      </c>
      <c r="W213" s="45"/>
      <c r="X213" s="102">
        <f t="shared" si="34"/>
        <v>0</v>
      </c>
      <c r="Y213" s="108">
        <f>IF(OR(M213="",Q213="Mut+ext"),0,IF(ISERROR(W213+V213*VLOOKUP(M213,Paramétrage!$C$6:$E$29,3,0))=TRUE,X213,W213+V213*VLOOKUP(M213,Paramétrage!$C$6:$E$29,3,0)))</f>
        <v>0</v>
      </c>
      <c r="Z213" s="550"/>
      <c r="AA213" s="516"/>
      <c r="AB213" s="551"/>
      <c r="AC213" s="163"/>
      <c r="AD213" s="46"/>
      <c r="AE213" s="73">
        <f>IF(G213="",0,IF(K213="",0,IF(SUMIF(G204:G215,G213,O204:O215)=0,0,IF(OR(L213="",K213="obligatoire"),AF213/SUMIF(G204:G215,G213,O204:O215),AF213/(SUMIF(G204:G215,G213,O204:O215)/L213)))))</f>
        <v>0</v>
      </c>
      <c r="AF213" s="17">
        <f t="shared" si="35"/>
        <v>0</v>
      </c>
    </row>
    <row r="214" spans="1:32" hidden="1">
      <c r="A214" s="565"/>
      <c r="B214" s="525"/>
      <c r="C214" s="509"/>
      <c r="D214" s="510"/>
      <c r="E214" s="492"/>
      <c r="F214" s="492"/>
      <c r="G214" s="160"/>
      <c r="H214" s="65"/>
      <c r="I214" s="66"/>
      <c r="J214" s="61"/>
      <c r="K214" s="60"/>
      <c r="L214" s="42"/>
      <c r="M214" s="43"/>
      <c r="N214" s="54"/>
      <c r="O214" s="51"/>
      <c r="P214" s="59"/>
      <c r="Q214" s="44"/>
      <c r="R214" s="515"/>
      <c r="S214" s="516"/>
      <c r="T214" s="517"/>
      <c r="U214" s="107">
        <f>IF(OR(P214="",M214=Paramétrage!$C$10,M214=Paramétrage!$C$13,M214=Paramétrage!$C$17,M214=Paramétrage!$C$20,M214=Paramétrage!$C$24,M214=Paramétrage!$C$27,AND(M214&lt;&gt;Paramétrage!$C$9,Q214="Mut+ext")),0,ROUNDUP(O214/P214,0))</f>
        <v>0</v>
      </c>
      <c r="V214" s="101">
        <f>IF(OR(M214="",Q214="Mut+ext"),0,IF(VLOOKUP(M214,Paramétrage!$C$6:$E$29,2,0)=0,0,IF(P214="","saisir capacité",N214*U214*VLOOKUP(M214,Paramétrage!$C$6:$E$29,2,0))))</f>
        <v>0</v>
      </c>
      <c r="W214" s="45"/>
      <c r="X214" s="102">
        <f t="shared" si="34"/>
        <v>0</v>
      </c>
      <c r="Y214" s="108">
        <f>IF(OR(M214="",Q214="Mut+ext"),0,IF(ISERROR(W214+V214*VLOOKUP(M214,Paramétrage!$C$6:$E$29,3,0))=TRUE,X214,W214+V214*VLOOKUP(M214,Paramétrage!$C$6:$E$29,3,0)))</f>
        <v>0</v>
      </c>
      <c r="Z214" s="550"/>
      <c r="AA214" s="516"/>
      <c r="AB214" s="551"/>
      <c r="AC214" s="163"/>
      <c r="AD214" s="46"/>
      <c r="AE214" s="73">
        <f>IF(G214="",0,IF(K214="",0,IF(SUMIF(G204:G215,G214,O204:O215)=0,0,IF(OR(L214="",K214="obligatoire"),AF214/SUMIF(G204:G215,G214,O204:O215),AF214/(SUMIF(G204:G215,G214,O204:O215)/L214)))))</f>
        <v>0</v>
      </c>
      <c r="AF214" s="17">
        <f t="shared" si="35"/>
        <v>0</v>
      </c>
    </row>
    <row r="215" spans="1:32" hidden="1">
      <c r="A215" s="565"/>
      <c r="B215" s="525"/>
      <c r="C215" s="509"/>
      <c r="D215" s="510"/>
      <c r="E215" s="492"/>
      <c r="F215" s="492"/>
      <c r="G215" s="160"/>
      <c r="H215" s="65"/>
      <c r="I215" s="66"/>
      <c r="J215" s="61"/>
      <c r="K215" s="60"/>
      <c r="L215" s="42"/>
      <c r="M215" s="43"/>
      <c r="N215" s="55"/>
      <c r="O215" s="51"/>
      <c r="P215" s="59"/>
      <c r="Q215" s="44"/>
      <c r="R215" s="515"/>
      <c r="S215" s="516"/>
      <c r="T215" s="517"/>
      <c r="U215" s="107">
        <f>IF(OR(P215="",M215=Paramétrage!$C$10,M215=Paramétrage!$C$13,M215=Paramétrage!$C$17,M215=Paramétrage!$C$20,M215=Paramétrage!$C$24,M215=Paramétrage!$C$27,AND(M215&lt;&gt;Paramétrage!$C$9,Q215="Mut+ext")),0,ROUNDUP(O215/P215,0))</f>
        <v>0</v>
      </c>
      <c r="V215" s="101">
        <f>IF(OR(M215="",Q215="Mut+ext"),0,IF(VLOOKUP(M215,Paramétrage!$C$6:$E$29,2,0)=0,0,IF(P215="","saisir capacité",N215*U215*VLOOKUP(M215,Paramétrage!$C$6:$E$29,2,0))))</f>
        <v>0</v>
      </c>
      <c r="W215" s="45"/>
      <c r="X215" s="102">
        <f t="shared" si="34"/>
        <v>0</v>
      </c>
      <c r="Y215" s="108">
        <f>IF(OR(M215="",Q215="Mut+ext"),0,IF(ISERROR(W215+V215*VLOOKUP(M215,Paramétrage!$C$6:$E$29,3,0))=TRUE,X215,W215+V215*VLOOKUP(M215,Paramétrage!$C$6:$E$29,3,0)))</f>
        <v>0</v>
      </c>
      <c r="Z215" s="550"/>
      <c r="AA215" s="516"/>
      <c r="AB215" s="551"/>
      <c r="AC215" s="163"/>
      <c r="AD215" s="46"/>
      <c r="AE215" s="73">
        <f>IF(G215="",0,IF(K215="",0,IF(SUMIF(G204:G215,G215,O204:O215)=0,0,IF(OR(L215="",K215="obligatoire"),AF215/SUMIF(G204:G215,G215,O204:O215),AF215/(SUMIF(G204:G215,G215,O204:O215)/L215)))))</f>
        <v>0</v>
      </c>
      <c r="AF215" s="17">
        <f t="shared" si="35"/>
        <v>0</v>
      </c>
    </row>
    <row r="216" spans="1:32" hidden="1">
      <c r="A216" s="565"/>
      <c r="B216" s="525"/>
      <c r="C216" s="509"/>
      <c r="D216" s="510"/>
      <c r="E216" s="492"/>
      <c r="F216" s="492"/>
      <c r="G216" s="160"/>
      <c r="H216" s="65"/>
      <c r="I216" s="66"/>
      <c r="J216" s="61"/>
      <c r="K216" s="60"/>
      <c r="L216" s="42"/>
      <c r="M216" s="43"/>
      <c r="N216" s="54"/>
      <c r="O216" s="51"/>
      <c r="P216" s="59"/>
      <c r="Q216" s="44"/>
      <c r="R216" s="515"/>
      <c r="S216" s="516"/>
      <c r="T216" s="517"/>
      <c r="U216" s="107">
        <f>IF(OR(P216="",M216=Paramétrage!$C$10,M216=Paramétrage!$C$13,M216=Paramétrage!$C$17,M216=Paramétrage!$C$20,M216=Paramétrage!$C$24,M216=Paramétrage!$C$27,AND(M216&lt;&gt;Paramétrage!$C$9,Q216="Mut+ext")),0,ROUNDUP(O216/P216,0))</f>
        <v>0</v>
      </c>
      <c r="V216" s="101">
        <f>IF(OR(M216="",Q216="Mut+ext"),0,IF(VLOOKUP(M216,Paramétrage!$C$6:$E$29,2,0)=0,0,IF(P216="","saisir capacité",N216*U216*VLOOKUP(M216,Paramétrage!$C$6:$E$29,2,0))))</f>
        <v>0</v>
      </c>
      <c r="W216" s="45"/>
      <c r="X216" s="102">
        <f t="shared" si="34"/>
        <v>0</v>
      </c>
      <c r="Y216" s="108">
        <f>IF(OR(M216="",Q216="Mut+ext"),0,IF(ISERROR(W216+V216*VLOOKUP(M216,Paramétrage!$C$6:$E$29,3,0))=TRUE,X216,W216+V216*VLOOKUP(M216,Paramétrage!$C$6:$E$29,3,0)))</f>
        <v>0</v>
      </c>
      <c r="Z216" s="550"/>
      <c r="AA216" s="516"/>
      <c r="AB216" s="551"/>
      <c r="AC216" s="163"/>
      <c r="AD216" s="46"/>
      <c r="AE216" s="73">
        <f>IF(G216="",0,IF(K216="",0,IF(SUMIF(G208:G219,G216,O208:O219)=0,0,IF(OR(L216="",K216="obligatoire"),AF216/SUMIF(G208:G219,G216,O208:O219),AF216/(SUMIF(G208:G219,G216,O208:O219)/L216)))))</f>
        <v>0</v>
      </c>
      <c r="AF216" s="17">
        <f t="shared" si="35"/>
        <v>0</v>
      </c>
    </row>
    <row r="217" spans="1:32" hidden="1">
      <c r="A217" s="565"/>
      <c r="B217" s="525"/>
      <c r="C217" s="509"/>
      <c r="D217" s="510"/>
      <c r="E217" s="492"/>
      <c r="F217" s="492"/>
      <c r="G217" s="160"/>
      <c r="H217" s="65"/>
      <c r="I217" s="66"/>
      <c r="J217" s="61"/>
      <c r="K217" s="60"/>
      <c r="L217" s="42"/>
      <c r="M217" s="43"/>
      <c r="N217" s="54"/>
      <c r="O217" s="51"/>
      <c r="P217" s="59"/>
      <c r="Q217" s="44"/>
      <c r="R217" s="515"/>
      <c r="S217" s="516"/>
      <c r="T217" s="517"/>
      <c r="U217" s="107">
        <f>IF(OR(P217="",M217=Paramétrage!$C$10,M217=Paramétrage!$C$13,M217=Paramétrage!$C$17,M217=Paramétrage!$C$20,M217=Paramétrage!$C$24,M217=Paramétrage!$C$27,AND(M217&lt;&gt;Paramétrage!$C$9,Q217="Mut+ext")),0,ROUNDUP(O217/P217,0))</f>
        <v>0</v>
      </c>
      <c r="V217" s="101">
        <f>IF(OR(M217="",Q217="Mut+ext"),0,IF(VLOOKUP(M217,Paramétrage!$C$6:$E$29,2,0)=0,0,IF(P217="","saisir capacité",N217*U217*VLOOKUP(M217,Paramétrage!$C$6:$E$29,2,0))))</f>
        <v>0</v>
      </c>
      <c r="W217" s="45"/>
      <c r="X217" s="102">
        <f t="shared" si="34"/>
        <v>0</v>
      </c>
      <c r="Y217" s="108">
        <f>IF(OR(M217="",Q217="Mut+ext"),0,IF(ISERROR(W217+V217*VLOOKUP(M217,Paramétrage!$C$6:$E$29,3,0))=TRUE,X217,W217+V217*VLOOKUP(M217,Paramétrage!$C$6:$E$29,3,0)))</f>
        <v>0</v>
      </c>
      <c r="Z217" s="550"/>
      <c r="AA217" s="516"/>
      <c r="AB217" s="551"/>
      <c r="AC217" s="163"/>
      <c r="AD217" s="46"/>
      <c r="AE217" s="73">
        <f>IF(G217="",0,IF(K217="",0,IF(SUMIF(G208:G219,G217,O208:O219)=0,0,IF(OR(L217="",K217="obligatoire"),AF217/SUMIF(G208:G219,G217,O208:O219),AF217/(SUMIF(G208:G219,G217,O208:O219)/L217)))))</f>
        <v>0</v>
      </c>
      <c r="AF217" s="17">
        <f t="shared" si="35"/>
        <v>0</v>
      </c>
    </row>
    <row r="218" spans="1:32" hidden="1">
      <c r="A218" s="565"/>
      <c r="B218" s="525"/>
      <c r="C218" s="509"/>
      <c r="D218" s="510"/>
      <c r="E218" s="492"/>
      <c r="F218" s="492"/>
      <c r="G218" s="160"/>
      <c r="H218" s="65"/>
      <c r="I218" s="66"/>
      <c r="J218" s="61"/>
      <c r="K218" s="60"/>
      <c r="L218" s="42"/>
      <c r="M218" s="43"/>
      <c r="N218" s="54"/>
      <c r="O218" s="51"/>
      <c r="P218" s="59"/>
      <c r="Q218" s="44"/>
      <c r="R218" s="515"/>
      <c r="S218" s="516"/>
      <c r="T218" s="517"/>
      <c r="U218" s="107">
        <f>IF(OR(P218="",M218=Paramétrage!$C$10,M218=Paramétrage!$C$13,M218=Paramétrage!$C$17,M218=Paramétrage!$C$20,M218=Paramétrage!$C$24,M218=Paramétrage!$C$27,AND(M218&lt;&gt;Paramétrage!$C$9,Q218="Mut+ext")),0,ROUNDUP(O218/P218,0))</f>
        <v>0</v>
      </c>
      <c r="V218" s="101">
        <f>IF(OR(M218="",Q218="Mut+ext"),0,IF(VLOOKUP(M218,Paramétrage!$C$6:$E$29,2,0)=0,0,IF(P218="","saisir capacité",N218*U218*VLOOKUP(M218,Paramétrage!$C$6:$E$29,2,0))))</f>
        <v>0</v>
      </c>
      <c r="W218" s="45"/>
      <c r="X218" s="102">
        <f t="shared" si="34"/>
        <v>0</v>
      </c>
      <c r="Y218" s="108">
        <f>IF(OR(M218="",Q218="Mut+ext"),0,IF(ISERROR(W218+V218*VLOOKUP(M218,Paramétrage!$C$6:$E$29,3,0))=TRUE,X218,W218+V218*VLOOKUP(M218,Paramétrage!$C$6:$E$29,3,0)))</f>
        <v>0</v>
      </c>
      <c r="Z218" s="550"/>
      <c r="AA218" s="516"/>
      <c r="AB218" s="551"/>
      <c r="AC218" s="163"/>
      <c r="AD218" s="46"/>
      <c r="AE218" s="73">
        <f>IF(G218="",0,IF(K218="",0,IF(SUMIF(G208:G219,G218,O208:O219)=0,0,IF(OR(L218="",K218="obligatoire"),AF218/SUMIF(G208:G219,G218,O208:O219),AF218/(SUMIF(G208:G219,G218,O208:O219)/L218)))))</f>
        <v>0</v>
      </c>
      <c r="AF218" s="17">
        <f t="shared" si="35"/>
        <v>0</v>
      </c>
    </row>
    <row r="219" spans="1:32" hidden="1">
      <c r="A219" s="565"/>
      <c r="B219" s="525"/>
      <c r="C219" s="511"/>
      <c r="D219" s="512"/>
      <c r="E219" s="493"/>
      <c r="F219" s="493"/>
      <c r="G219" s="160"/>
      <c r="H219" s="65"/>
      <c r="I219" s="66"/>
      <c r="J219" s="61"/>
      <c r="K219" s="60"/>
      <c r="L219" s="42"/>
      <c r="M219" s="43"/>
      <c r="N219" s="55"/>
      <c r="O219" s="51"/>
      <c r="P219" s="59"/>
      <c r="Q219" s="44"/>
      <c r="R219" s="515"/>
      <c r="S219" s="516"/>
      <c r="T219" s="517"/>
      <c r="U219" s="107">
        <f>IF(OR(P219="",M219=Paramétrage!$C$10,M219=Paramétrage!$C$13,M219=Paramétrage!$C$17,M219=Paramétrage!$C$20,M219=Paramétrage!$C$24,M219=Paramétrage!$C$27,AND(M219&lt;&gt;Paramétrage!$C$9,Q219="Mut+ext")),0,ROUNDUP(O219/P219,0))</f>
        <v>0</v>
      </c>
      <c r="V219" s="101">
        <f>IF(OR(M219="",Q219="Mut+ext"),0,IF(VLOOKUP(M219,Paramétrage!$C$6:$E$29,2,0)=0,0,IF(P219="","saisir capacité",N219*U219*VLOOKUP(M219,Paramétrage!$C$6:$E$29,2,0))))</f>
        <v>0</v>
      </c>
      <c r="W219" s="45"/>
      <c r="X219" s="102">
        <f t="shared" si="34"/>
        <v>0</v>
      </c>
      <c r="Y219" s="108">
        <f>IF(OR(M219="",Q219="Mut+ext"),0,IF(ISERROR(W219+V219*VLOOKUP(M219,Paramétrage!$C$6:$E$29,3,0))=TRUE,X219,W219+V219*VLOOKUP(M219,Paramétrage!$C$6:$E$29,3,0)))</f>
        <v>0</v>
      </c>
      <c r="Z219" s="550"/>
      <c r="AA219" s="516"/>
      <c r="AB219" s="551"/>
      <c r="AC219" s="163"/>
      <c r="AD219" s="46"/>
      <c r="AE219" s="73">
        <f>IF(G219="",0,IF(K219="",0,IF(SUMIF(G208:G219,G219,O208:O219)=0,0,IF(OR(L219="",K219="obligatoire"),AF219/SUMIF(G208:G219,G219,O208:O219),AF219/(SUMIF(G208:G219,G219,O208:O219)/L219)))))</f>
        <v>0</v>
      </c>
      <c r="AF219" s="17">
        <f t="shared" si="35"/>
        <v>0</v>
      </c>
    </row>
    <row r="220" spans="1:32" hidden="1">
      <c r="A220" s="565"/>
      <c r="B220" s="525"/>
      <c r="C220" s="174"/>
      <c r="D220" s="88"/>
      <c r="E220" s="87"/>
      <c r="F220" s="88"/>
      <c r="G220" s="88"/>
      <c r="H220" s="168"/>
      <c r="I220" s="166"/>
      <c r="J220" s="157"/>
      <c r="K220" s="89"/>
      <c r="L220" s="91"/>
      <c r="M220" s="92"/>
      <c r="N220" s="93">
        <f>AE220</f>
        <v>0</v>
      </c>
      <c r="O220" s="94"/>
      <c r="P220" s="94"/>
      <c r="Q220" s="97"/>
      <c r="R220" s="95"/>
      <c r="S220" s="95"/>
      <c r="T220" s="96"/>
      <c r="U220" s="149"/>
      <c r="V220" s="98">
        <f>SUM(V208:V219)</f>
        <v>0</v>
      </c>
      <c r="W220" s="92">
        <f>SUM(W208:W219)</f>
        <v>0</v>
      </c>
      <c r="X220" s="99">
        <f>SUM(X208:X219)</f>
        <v>0</v>
      </c>
      <c r="Y220" s="100">
        <f>SUM(Y208:Y219)</f>
        <v>0</v>
      </c>
      <c r="Z220" s="150"/>
      <c r="AA220" s="151"/>
      <c r="AB220" s="152"/>
      <c r="AC220" s="153"/>
      <c r="AD220" s="154"/>
      <c r="AE220" s="155">
        <f>SUM(AE208:AE219)</f>
        <v>0</v>
      </c>
      <c r="AF220" s="156">
        <f>SUM(AF208:AF219)</f>
        <v>0</v>
      </c>
    </row>
    <row r="221" spans="1:32" ht="15.6" hidden="1" customHeight="1">
      <c r="A221" s="565"/>
      <c r="B221" s="525" t="s">
        <v>156</v>
      </c>
      <c r="C221" s="507" t="s">
        <v>157</v>
      </c>
      <c r="D221" s="508"/>
      <c r="E221" s="492"/>
      <c r="F221" s="492" t="s">
        <v>64</v>
      </c>
      <c r="G221" s="161" t="s">
        <v>158</v>
      </c>
      <c r="H221" s="49"/>
      <c r="I221" s="66"/>
      <c r="J221" s="61"/>
      <c r="K221" s="60"/>
      <c r="L221" s="42"/>
      <c r="M221" s="43"/>
      <c r="N221" s="54"/>
      <c r="O221" s="51"/>
      <c r="P221" s="59"/>
      <c r="Q221" s="48"/>
      <c r="R221" s="515"/>
      <c r="S221" s="516"/>
      <c r="T221" s="517"/>
      <c r="U221" s="107">
        <f>IF(OR(P221="",M221=Paramétrage!$C$10,M221=Paramétrage!$C$13,M221=Paramétrage!$C$17,M221=Paramétrage!$C$20,M221=Paramétrage!$C$24,M221=Paramétrage!$C$27,AND(M221&lt;&gt;Paramétrage!$C$9,Q221="Mut+ext")),0,ROUNDUP(O221/P221,0))</f>
        <v>0</v>
      </c>
      <c r="V221" s="101">
        <f>IF(OR(M221="",Q221="Mut+ext"),0,IF(VLOOKUP(M221,Paramétrage!$C$6:$E$29,2,0)=0,0,IF(P221="","saisir capacité",N221*U221*VLOOKUP(M221,Paramétrage!$C$6:$E$29,2,0))))</f>
        <v>0</v>
      </c>
      <c r="W221" s="45"/>
      <c r="X221" s="102">
        <f t="shared" ref="X221:X232" si="36">IF(OR(M221="",Q221="Mut+ext"),0,IF(ISERROR(V221+W221)=TRUE,V221,V221+W221))</f>
        <v>0</v>
      </c>
      <c r="Y221" s="108">
        <f>IF(OR(M221="",Q221="Mut+ext"),0,IF(ISERROR(W221+V221*VLOOKUP(M221,Paramétrage!$C$6:$E$29,3,0))=TRUE,X221,W221+V221*VLOOKUP(M221,Paramétrage!$C$6:$E$29,3,0)))</f>
        <v>0</v>
      </c>
      <c r="Z221" s="550"/>
      <c r="AA221" s="516"/>
      <c r="AB221" s="551"/>
      <c r="AC221" s="163"/>
      <c r="AD221" s="47"/>
      <c r="AE221" s="73">
        <f>IF(G221="",0,IF(K221="",0,IF(SUMIF(G221:G232,G221,O221:O232)=0,0,IF(OR(L221="",K221="obligatoire"),AF221/SUMIF(G221:G232,G221,O221:O232),AF221/(SUMIF(G221:G232,G221,O221:O232)/L221)))))</f>
        <v>0</v>
      </c>
      <c r="AF221" s="17">
        <f t="shared" ref="AF221:AF232" si="37">N221*O221</f>
        <v>0</v>
      </c>
    </row>
    <row r="222" spans="1:32" hidden="1">
      <c r="A222" s="565"/>
      <c r="B222" s="525"/>
      <c r="C222" s="509"/>
      <c r="D222" s="510"/>
      <c r="E222" s="492"/>
      <c r="F222" s="492"/>
      <c r="G222" s="160"/>
      <c r="H222" s="41"/>
      <c r="I222" s="66"/>
      <c r="J222" s="61"/>
      <c r="K222" s="60"/>
      <c r="L222" s="42"/>
      <c r="M222" s="43"/>
      <c r="N222" s="54"/>
      <c r="O222" s="51"/>
      <c r="P222" s="59"/>
      <c r="Q222" s="44"/>
      <c r="R222" s="515"/>
      <c r="S222" s="516"/>
      <c r="T222" s="517"/>
      <c r="U222" s="107">
        <f>IF(OR(P222="",M222=Paramétrage!$C$10,M222=Paramétrage!$C$13,M222=Paramétrage!$C$17,M222=Paramétrage!$C$20,M222=Paramétrage!$C$24,M222=Paramétrage!$C$27,AND(M222&lt;&gt;Paramétrage!$C$9,Q222="Mut+ext")),0,ROUNDUP(O222/P222,0))</f>
        <v>0</v>
      </c>
      <c r="V222" s="101">
        <f>IF(OR(M222="",Q222="Mut+ext"),0,IF(VLOOKUP(M222,Paramétrage!$C$6:$E$29,2,0)=0,0,IF(P222="","saisir capacité",N222*U222*VLOOKUP(M222,Paramétrage!$C$6:$E$29,2,0))))</f>
        <v>0</v>
      </c>
      <c r="W222" s="45"/>
      <c r="X222" s="102">
        <f t="shared" si="36"/>
        <v>0</v>
      </c>
      <c r="Y222" s="108">
        <f>IF(OR(M222="",Q222="Mut+ext"),0,IF(ISERROR(W222+V222*VLOOKUP(M222,Paramétrage!$C$6:$E$29,3,0))=TRUE,X222,W222+V222*VLOOKUP(M222,Paramétrage!$C$6:$E$29,3,0)))</f>
        <v>0</v>
      </c>
      <c r="Z222" s="550"/>
      <c r="AA222" s="516"/>
      <c r="AB222" s="551"/>
      <c r="AC222" s="163"/>
      <c r="AD222" s="46"/>
      <c r="AE222" s="73">
        <f>IF(G222="",0,IF(K222="",0,IF(SUMIF(G221:G232,G222,O221:O232)=0,0,IF(OR(L222="",K222="obligatoire"),AF222/SUMIF(G221:G232,G222,O221:O232),AF222/(SUMIF(G221:G232,G222,O221:O232)/L222)))))</f>
        <v>0</v>
      </c>
      <c r="AF222" s="18">
        <f t="shared" si="37"/>
        <v>0</v>
      </c>
    </row>
    <row r="223" spans="1:32" hidden="1">
      <c r="A223" s="565"/>
      <c r="B223" s="525"/>
      <c r="C223" s="509"/>
      <c r="D223" s="510"/>
      <c r="E223" s="492"/>
      <c r="F223" s="492"/>
      <c r="G223" s="160"/>
      <c r="H223" s="41"/>
      <c r="I223" s="66"/>
      <c r="J223" s="61"/>
      <c r="K223" s="60"/>
      <c r="L223" s="42"/>
      <c r="M223" s="43"/>
      <c r="N223" s="54"/>
      <c r="O223" s="51"/>
      <c r="P223" s="59"/>
      <c r="Q223" s="44"/>
      <c r="R223" s="515"/>
      <c r="S223" s="516"/>
      <c r="T223" s="517"/>
      <c r="U223" s="107">
        <f>IF(OR(P223="",M223=Paramétrage!$C$10,M223=Paramétrage!$C$13,M223=Paramétrage!$C$17,M223=Paramétrage!$C$20,M223=Paramétrage!$C$24,M223=Paramétrage!$C$27,AND(M223&lt;&gt;Paramétrage!$C$9,Q223="Mut+ext")),0,ROUNDUP(O223/P223,0))</f>
        <v>0</v>
      </c>
      <c r="V223" s="101">
        <f>IF(OR(M223="",Q223="Mut+ext"),0,IF(VLOOKUP(M223,Paramétrage!$C$6:$E$29,2,0)=0,0,IF(P223="","saisir capacité",N223*U223*VLOOKUP(M223,Paramétrage!$C$6:$E$29,2,0))))</f>
        <v>0</v>
      </c>
      <c r="W223" s="45"/>
      <c r="X223" s="102">
        <f t="shared" si="36"/>
        <v>0</v>
      </c>
      <c r="Y223" s="108">
        <f>IF(OR(M223="",Q223="Mut+ext"),0,IF(ISERROR(W223+V223*VLOOKUP(M223,Paramétrage!$C$6:$E$29,3,0))=TRUE,X223,W223+V223*VLOOKUP(M223,Paramétrage!$C$6:$E$29,3,0)))</f>
        <v>0</v>
      </c>
      <c r="Z223" s="550"/>
      <c r="AA223" s="516"/>
      <c r="AB223" s="551"/>
      <c r="AC223" s="163"/>
      <c r="AD223" s="46"/>
      <c r="AE223" s="73">
        <f>IF(G223="",0,IF(K223="",0,IF(SUMIF(G221:G232,G223,O221:O232)=0,0,IF(OR(L223="",K223="obligatoire"),AF223/SUMIF(G221:G232,G223,O221:O232),AF223/(SUMIF(G221:G232,G223,O221:O232)/L223)))))</f>
        <v>0</v>
      </c>
      <c r="AF223" s="18">
        <f t="shared" si="37"/>
        <v>0</v>
      </c>
    </row>
    <row r="224" spans="1:32" hidden="1">
      <c r="A224" s="565"/>
      <c r="B224" s="525"/>
      <c r="C224" s="509"/>
      <c r="D224" s="510"/>
      <c r="E224" s="492"/>
      <c r="F224" s="492"/>
      <c r="G224" s="162"/>
      <c r="H224" s="41"/>
      <c r="I224" s="66"/>
      <c r="J224" s="61"/>
      <c r="K224" s="60"/>
      <c r="L224" s="42"/>
      <c r="M224" s="43"/>
      <c r="N224" s="54"/>
      <c r="O224" s="51"/>
      <c r="P224" s="59"/>
      <c r="Q224" s="44"/>
      <c r="R224" s="515"/>
      <c r="S224" s="516"/>
      <c r="T224" s="517"/>
      <c r="U224" s="107">
        <f>IF(OR(P224="",M224=Paramétrage!$C$10,M224=Paramétrage!$C$13,M224=Paramétrage!$C$17,M224=Paramétrage!$C$20,M224=Paramétrage!$C$24,M224=Paramétrage!$C$27,AND(M224&lt;&gt;Paramétrage!$C$9,Q224="Mut+ext")),0,ROUNDUP(O224/P224,0))</f>
        <v>0</v>
      </c>
      <c r="V224" s="101">
        <f>IF(OR(M224="",Q224="Mut+ext"),0,IF(VLOOKUP(M224,Paramétrage!$C$6:$E$29,2,0)=0,0,IF(P224="","saisir capacité",N224*U224*VLOOKUP(M224,Paramétrage!$C$6:$E$29,2,0))))</f>
        <v>0</v>
      </c>
      <c r="W224" s="45"/>
      <c r="X224" s="102">
        <f t="shared" si="36"/>
        <v>0</v>
      </c>
      <c r="Y224" s="108">
        <f>IF(OR(M224="",Q224="Mut+ext"),0,IF(ISERROR(W224+V224*VLOOKUP(M224,Paramétrage!$C$6:$E$29,3,0))=TRUE,X224,W224+V224*VLOOKUP(M224,Paramétrage!$C$6:$E$29,3,0)))</f>
        <v>0</v>
      </c>
      <c r="Z224" s="550"/>
      <c r="AA224" s="516"/>
      <c r="AB224" s="551"/>
      <c r="AC224" s="163"/>
      <c r="AD224" s="46"/>
      <c r="AE224" s="73">
        <f>IF(G224="",0,IF(K224="",0,IF(SUMIF(G221:G232,G224,O221:O232)=0,0,IF(OR(L224="",K224="obligatoire"),AF224/SUMIF(G221:G232,G224,O221:O232),AF224/(SUMIF(G221:G232,G224,O221:O232)/L224)))))</f>
        <v>0</v>
      </c>
      <c r="AF224" s="18">
        <f t="shared" si="37"/>
        <v>0</v>
      </c>
    </row>
    <row r="225" spans="1:32" hidden="1">
      <c r="A225" s="565"/>
      <c r="B225" s="525"/>
      <c r="C225" s="509"/>
      <c r="D225" s="510"/>
      <c r="E225" s="492"/>
      <c r="F225" s="492"/>
      <c r="G225" s="160"/>
      <c r="H225" s="65"/>
      <c r="I225" s="66"/>
      <c r="J225" s="61"/>
      <c r="K225" s="60"/>
      <c r="L225" s="42"/>
      <c r="M225" s="43"/>
      <c r="N225" s="54"/>
      <c r="O225" s="51"/>
      <c r="P225" s="59"/>
      <c r="Q225" s="44"/>
      <c r="R225" s="515"/>
      <c r="S225" s="516"/>
      <c r="T225" s="517"/>
      <c r="U225" s="107">
        <f>IF(OR(P225="",M225=Paramétrage!$C$10,M225=Paramétrage!$C$13,M225=Paramétrage!$C$17,M225=Paramétrage!$C$20,M225=Paramétrage!$C$24,M225=Paramétrage!$C$27,AND(M225&lt;&gt;Paramétrage!$C$9,Q225="Mut+ext")),0,ROUNDUP(O225/P225,0))</f>
        <v>0</v>
      </c>
      <c r="V225" s="101">
        <f>IF(OR(M225="",Q225="Mut+ext"),0,IF(VLOOKUP(M225,Paramétrage!$C$6:$E$29,2,0)=0,0,IF(P225="","saisir capacité",N225*U225*VLOOKUP(M225,Paramétrage!$C$6:$E$29,2,0))))</f>
        <v>0</v>
      </c>
      <c r="W225" s="45"/>
      <c r="X225" s="102">
        <f t="shared" si="36"/>
        <v>0</v>
      </c>
      <c r="Y225" s="108">
        <f>IF(OR(M225="",Q225="Mut+ext"),0,IF(ISERROR(W225+V225*VLOOKUP(M225,Paramétrage!$C$6:$E$29,3,0))=TRUE,X225,W225+V225*VLOOKUP(M225,Paramétrage!$C$6:$E$29,3,0)))</f>
        <v>0</v>
      </c>
      <c r="Z225" s="550"/>
      <c r="AA225" s="516"/>
      <c r="AB225" s="551"/>
      <c r="AC225" s="163"/>
      <c r="AD225" s="46"/>
      <c r="AE225" s="73">
        <f>IF(G225="",0,IF(K225="",0,IF(SUMIF(G217:G228,G225,O217:O228)=0,0,IF(OR(L225="",K225="obligatoire"),AF225/SUMIF(G217:G228,G225,O217:O228),AF225/(SUMIF(G217:G228,G225,O217:O228)/L225)))))</f>
        <v>0</v>
      </c>
      <c r="AF225" s="18">
        <f t="shared" si="37"/>
        <v>0</v>
      </c>
    </row>
    <row r="226" spans="1:32" hidden="1">
      <c r="A226" s="565"/>
      <c r="B226" s="525"/>
      <c r="C226" s="509"/>
      <c r="D226" s="510"/>
      <c r="E226" s="492"/>
      <c r="F226" s="492"/>
      <c r="G226" s="160"/>
      <c r="H226" s="65"/>
      <c r="I226" s="66"/>
      <c r="J226" s="61"/>
      <c r="K226" s="60"/>
      <c r="L226" s="42"/>
      <c r="M226" s="43"/>
      <c r="N226" s="54"/>
      <c r="O226" s="51"/>
      <c r="P226" s="59"/>
      <c r="Q226" s="44"/>
      <c r="R226" s="515"/>
      <c r="S226" s="516"/>
      <c r="T226" s="517"/>
      <c r="U226" s="107">
        <f>IF(OR(P226="",M226=Paramétrage!$C$10,M226=Paramétrage!$C$13,M226=Paramétrage!$C$17,M226=Paramétrage!$C$20,M226=Paramétrage!$C$24,M226=Paramétrage!$C$27,AND(M226&lt;&gt;Paramétrage!$C$9,Q226="Mut+ext")),0,ROUNDUP(O226/P226,0))</f>
        <v>0</v>
      </c>
      <c r="V226" s="101">
        <f>IF(OR(M226="",Q226="Mut+ext"),0,IF(VLOOKUP(M226,Paramétrage!$C$6:$E$29,2,0)=0,0,IF(P226="","saisir capacité",N226*U226*VLOOKUP(M226,Paramétrage!$C$6:$E$29,2,0))))</f>
        <v>0</v>
      </c>
      <c r="W226" s="45"/>
      <c r="X226" s="102">
        <f t="shared" si="36"/>
        <v>0</v>
      </c>
      <c r="Y226" s="108">
        <f>IF(OR(M226="",Q226="Mut+ext"),0,IF(ISERROR(W226+V226*VLOOKUP(M226,Paramétrage!$C$6:$E$29,3,0))=TRUE,X226,W226+V226*VLOOKUP(M226,Paramétrage!$C$6:$E$29,3,0)))</f>
        <v>0</v>
      </c>
      <c r="Z226" s="550"/>
      <c r="AA226" s="516"/>
      <c r="AB226" s="551"/>
      <c r="AC226" s="163"/>
      <c r="AD226" s="46"/>
      <c r="AE226" s="73">
        <f>IF(G226="",0,IF(K226="",0,IF(SUMIF(G217:G228,G226,O217:O228)=0,0,IF(OR(L226="",K226="obligatoire"),AF226/SUMIF(G217:G228,G226,O217:O228),AF226/(SUMIF(G217:G228,G226,O217:O228)/L226)))))</f>
        <v>0</v>
      </c>
      <c r="AF226" s="18">
        <f t="shared" si="37"/>
        <v>0</v>
      </c>
    </row>
    <row r="227" spans="1:32" hidden="1">
      <c r="A227" s="565"/>
      <c r="B227" s="525"/>
      <c r="C227" s="509"/>
      <c r="D227" s="510"/>
      <c r="E227" s="492"/>
      <c r="F227" s="492"/>
      <c r="G227" s="160"/>
      <c r="H227" s="65"/>
      <c r="I227" s="66"/>
      <c r="J227" s="61"/>
      <c r="K227" s="60"/>
      <c r="L227" s="42"/>
      <c r="M227" s="43"/>
      <c r="N227" s="54"/>
      <c r="O227" s="51"/>
      <c r="P227" s="59"/>
      <c r="Q227" s="44"/>
      <c r="R227" s="515"/>
      <c r="S227" s="516"/>
      <c r="T227" s="517"/>
      <c r="U227" s="107">
        <f>IF(OR(P227="",M227=Paramétrage!$C$10,M227=Paramétrage!$C$13,M227=Paramétrage!$C$17,M227=Paramétrage!$C$20,M227=Paramétrage!$C$24,M227=Paramétrage!$C$27,AND(M227&lt;&gt;Paramétrage!$C$9,Q227="Mut+ext")),0,ROUNDUP(O227/P227,0))</f>
        <v>0</v>
      </c>
      <c r="V227" s="101">
        <f>IF(OR(M227="",Q227="Mut+ext"),0,IF(VLOOKUP(M227,Paramétrage!$C$6:$E$29,2,0)=0,0,IF(P227="","saisir capacité",N227*U227*VLOOKUP(M227,Paramétrage!$C$6:$E$29,2,0))))</f>
        <v>0</v>
      </c>
      <c r="W227" s="45"/>
      <c r="X227" s="102">
        <f t="shared" si="36"/>
        <v>0</v>
      </c>
      <c r="Y227" s="108">
        <f>IF(OR(M227="",Q227="Mut+ext"),0,IF(ISERROR(W227+V227*VLOOKUP(M227,Paramétrage!$C$6:$E$29,3,0))=TRUE,X227,W227+V227*VLOOKUP(M227,Paramétrage!$C$6:$E$29,3,0)))</f>
        <v>0</v>
      </c>
      <c r="Z227" s="550"/>
      <c r="AA227" s="516"/>
      <c r="AB227" s="551"/>
      <c r="AC227" s="163"/>
      <c r="AD227" s="46"/>
      <c r="AE227" s="73">
        <f>IF(G227="",0,IF(K227="",0,IF(SUMIF(G217:G228,G227,O217:O228)=0,0,IF(OR(L227="",K227="obligatoire"),AF227/SUMIF(G217:G228,G227,O217:O228),AF227/(SUMIF(G217:G228,G227,O217:O228)/L227)))))</f>
        <v>0</v>
      </c>
      <c r="AF227" s="18">
        <f t="shared" si="37"/>
        <v>0</v>
      </c>
    </row>
    <row r="228" spans="1:32" hidden="1">
      <c r="A228" s="565"/>
      <c r="B228" s="525"/>
      <c r="C228" s="509"/>
      <c r="D228" s="510"/>
      <c r="E228" s="492"/>
      <c r="F228" s="492"/>
      <c r="G228" s="160"/>
      <c r="H228" s="65"/>
      <c r="I228" s="66"/>
      <c r="J228" s="61"/>
      <c r="K228" s="60"/>
      <c r="L228" s="42"/>
      <c r="M228" s="43"/>
      <c r="N228" s="55"/>
      <c r="O228" s="51"/>
      <c r="P228" s="59"/>
      <c r="Q228" s="44"/>
      <c r="R228" s="515"/>
      <c r="S228" s="516"/>
      <c r="T228" s="517"/>
      <c r="U228" s="107">
        <f>IF(OR(P228="",M228=Paramétrage!$C$10,M228=Paramétrage!$C$13,M228=Paramétrage!$C$17,M228=Paramétrage!$C$20,M228=Paramétrage!$C$24,M228=Paramétrage!$C$27,AND(M228&lt;&gt;Paramétrage!$C$9,Q228="Mut+ext")),0,ROUNDUP(O228/P228,0))</f>
        <v>0</v>
      </c>
      <c r="V228" s="101">
        <f>IF(OR(M228="",Q228="Mut+ext"),0,IF(VLOOKUP(M228,Paramétrage!$C$6:$E$29,2,0)=0,0,IF(P228="","saisir capacité",N228*U228*VLOOKUP(M228,Paramétrage!$C$6:$E$29,2,0))))</f>
        <v>0</v>
      </c>
      <c r="W228" s="45"/>
      <c r="X228" s="102">
        <f t="shared" si="36"/>
        <v>0</v>
      </c>
      <c r="Y228" s="108">
        <f>IF(OR(M228="",Q228="Mut+ext"),0,IF(ISERROR(W228+V228*VLOOKUP(M228,Paramétrage!$C$6:$E$29,3,0))=TRUE,X228,W228+V228*VLOOKUP(M228,Paramétrage!$C$6:$E$29,3,0)))</f>
        <v>0</v>
      </c>
      <c r="Z228" s="550"/>
      <c r="AA228" s="516"/>
      <c r="AB228" s="551"/>
      <c r="AC228" s="163"/>
      <c r="AD228" s="46"/>
      <c r="AE228" s="73">
        <f>IF(G228="",0,IF(K228="",0,IF(SUMIF(G217:G228,G228,O217:O228)=0,0,IF(OR(L228="",K228="obligatoire"),AF228/SUMIF(G217:G228,G228,O217:O228),AF228/(SUMIF(G217:G228,G228,O217:O228)/L228)))))</f>
        <v>0</v>
      </c>
      <c r="AF228" s="18">
        <f t="shared" si="37"/>
        <v>0</v>
      </c>
    </row>
    <row r="229" spans="1:32" hidden="1">
      <c r="A229" s="565"/>
      <c r="B229" s="525"/>
      <c r="C229" s="509"/>
      <c r="D229" s="510"/>
      <c r="E229" s="492"/>
      <c r="F229" s="492"/>
      <c r="G229" s="160"/>
      <c r="H229" s="65"/>
      <c r="I229" s="66"/>
      <c r="J229" s="61"/>
      <c r="K229" s="60"/>
      <c r="L229" s="42"/>
      <c r="M229" s="43"/>
      <c r="N229" s="54"/>
      <c r="O229" s="51"/>
      <c r="P229" s="59"/>
      <c r="Q229" s="44"/>
      <c r="R229" s="515"/>
      <c r="S229" s="516"/>
      <c r="T229" s="517"/>
      <c r="U229" s="107">
        <f>IF(OR(P229="",M229=Paramétrage!$C$10,M229=Paramétrage!$C$13,M229=Paramétrage!$C$17,M229=Paramétrage!$C$20,M229=Paramétrage!$C$24,M229=Paramétrage!$C$27,AND(M229&lt;&gt;Paramétrage!$C$9,Q229="Mut+ext")),0,ROUNDUP(O229/P229,0))</f>
        <v>0</v>
      </c>
      <c r="V229" s="101">
        <f>IF(OR(M229="",Q229="Mut+ext"),0,IF(VLOOKUP(M229,Paramétrage!$C$6:$E$29,2,0)=0,0,IF(P229="","saisir capacité",N229*U229*VLOOKUP(M229,Paramétrage!$C$6:$E$29,2,0))))</f>
        <v>0</v>
      </c>
      <c r="W229" s="45"/>
      <c r="X229" s="102">
        <f t="shared" si="36"/>
        <v>0</v>
      </c>
      <c r="Y229" s="108">
        <f>IF(OR(M229="",Q229="Mut+ext"),0,IF(ISERROR(W229+V229*VLOOKUP(M229,Paramétrage!$C$6:$E$29,3,0))=TRUE,X229,W229+V229*VLOOKUP(M229,Paramétrage!$C$6:$E$29,3,0)))</f>
        <v>0</v>
      </c>
      <c r="Z229" s="550"/>
      <c r="AA229" s="516"/>
      <c r="AB229" s="551"/>
      <c r="AC229" s="163"/>
      <c r="AD229" s="46"/>
      <c r="AE229" s="73">
        <f>IF(G229="",0,IF(K229="",0,IF(SUMIF(G221:G232,G229,O221:O232)=0,0,IF(OR(L229="",K229="obligatoire"),AF229/SUMIF(G221:G232,G229,O221:O232),AF229/(SUMIF(G221:G232,G229,O221:O232)/L229)))))</f>
        <v>0</v>
      </c>
      <c r="AF229" s="18">
        <f t="shared" si="37"/>
        <v>0</v>
      </c>
    </row>
    <row r="230" spans="1:32" hidden="1">
      <c r="A230" s="565"/>
      <c r="B230" s="525"/>
      <c r="C230" s="509"/>
      <c r="D230" s="510"/>
      <c r="E230" s="492"/>
      <c r="F230" s="492"/>
      <c r="G230" s="160"/>
      <c r="H230" s="65"/>
      <c r="I230" s="66"/>
      <c r="J230" s="61"/>
      <c r="K230" s="60"/>
      <c r="L230" s="42"/>
      <c r="M230" s="43"/>
      <c r="N230" s="54"/>
      <c r="O230" s="51"/>
      <c r="P230" s="59"/>
      <c r="Q230" s="44"/>
      <c r="R230" s="515"/>
      <c r="S230" s="516"/>
      <c r="T230" s="517"/>
      <c r="U230" s="107">
        <f>IF(OR(P230="",M230=Paramétrage!$C$10,M230=Paramétrage!$C$13,M230=Paramétrage!$C$17,M230=Paramétrage!$C$20,M230=Paramétrage!$C$24,M230=Paramétrage!$C$27,AND(M230&lt;&gt;Paramétrage!$C$9,Q230="Mut+ext")),0,ROUNDUP(O230/P230,0))</f>
        <v>0</v>
      </c>
      <c r="V230" s="101">
        <f>IF(OR(M230="",Q230="Mut+ext"),0,IF(VLOOKUP(M230,Paramétrage!$C$6:$E$29,2,0)=0,0,IF(P230="","saisir capacité",N230*U230*VLOOKUP(M230,Paramétrage!$C$6:$E$29,2,0))))</f>
        <v>0</v>
      </c>
      <c r="W230" s="45"/>
      <c r="X230" s="102">
        <f t="shared" si="36"/>
        <v>0</v>
      </c>
      <c r="Y230" s="108">
        <f>IF(OR(M230="",Q230="Mut+ext"),0,IF(ISERROR(W230+V230*VLOOKUP(M230,Paramétrage!$C$6:$E$29,3,0))=TRUE,X230,W230+V230*VLOOKUP(M230,Paramétrage!$C$6:$E$29,3,0)))</f>
        <v>0</v>
      </c>
      <c r="Z230" s="550"/>
      <c r="AA230" s="516"/>
      <c r="AB230" s="551"/>
      <c r="AC230" s="163"/>
      <c r="AD230" s="46"/>
      <c r="AE230" s="73">
        <f>IF(G230="",0,IF(K230="",0,IF(SUMIF(G221:G232,G230,O221:O232)=0,0,IF(OR(L230="",K230="obligatoire"),AF230/SUMIF(G221:G232,G230,O221:O232),AF230/(SUMIF(G221:G232,G230,O221:O232)/L230)))))</f>
        <v>0</v>
      </c>
      <c r="AF230" s="18">
        <f t="shared" si="37"/>
        <v>0</v>
      </c>
    </row>
    <row r="231" spans="1:32" hidden="1">
      <c r="A231" s="565"/>
      <c r="B231" s="525"/>
      <c r="C231" s="509"/>
      <c r="D231" s="510"/>
      <c r="E231" s="492"/>
      <c r="F231" s="492"/>
      <c r="G231" s="160"/>
      <c r="H231" s="65"/>
      <c r="I231" s="66"/>
      <c r="J231" s="61"/>
      <c r="K231" s="60"/>
      <c r="L231" s="42"/>
      <c r="M231" s="43"/>
      <c r="N231" s="54"/>
      <c r="O231" s="51"/>
      <c r="P231" s="59"/>
      <c r="Q231" s="44"/>
      <c r="R231" s="515"/>
      <c r="S231" s="516"/>
      <c r="T231" s="517"/>
      <c r="U231" s="107">
        <f>IF(OR(P231="",M231=Paramétrage!$C$10,M231=Paramétrage!$C$13,M231=Paramétrage!$C$17,M231=Paramétrage!$C$20,M231=Paramétrage!$C$24,M231=Paramétrage!$C$27,AND(M231&lt;&gt;Paramétrage!$C$9,Q231="Mut+ext")),0,ROUNDUP(O231/P231,0))</f>
        <v>0</v>
      </c>
      <c r="V231" s="101">
        <f>IF(OR(M231="",Q231="Mut+ext"),0,IF(VLOOKUP(M231,Paramétrage!$C$6:$E$29,2,0)=0,0,IF(P231="","saisir capacité",N231*U231*VLOOKUP(M231,Paramétrage!$C$6:$E$29,2,0))))</f>
        <v>0</v>
      </c>
      <c r="W231" s="45"/>
      <c r="X231" s="102">
        <f t="shared" si="36"/>
        <v>0</v>
      </c>
      <c r="Y231" s="108">
        <f>IF(OR(M231="",Q231="Mut+ext"),0,IF(ISERROR(W231+V231*VLOOKUP(M231,Paramétrage!$C$6:$E$29,3,0))=TRUE,X231,W231+V231*VLOOKUP(M231,Paramétrage!$C$6:$E$29,3,0)))</f>
        <v>0</v>
      </c>
      <c r="Z231" s="550"/>
      <c r="AA231" s="516"/>
      <c r="AB231" s="551"/>
      <c r="AC231" s="163"/>
      <c r="AD231" s="46"/>
      <c r="AE231" s="73">
        <f>IF(G231="",0,IF(K231="",0,IF(SUMIF(G221:G232,G231,O221:O232)=0,0,IF(OR(L231="",K231="obligatoire"),AF231/SUMIF(G221:G232,G231,O221:O232),AF231/(SUMIF(G221:G232,G231,O221:O232)/L231)))))</f>
        <v>0</v>
      </c>
      <c r="AF231" s="18">
        <f t="shared" si="37"/>
        <v>0</v>
      </c>
    </row>
    <row r="232" spans="1:32" hidden="1">
      <c r="A232" s="565"/>
      <c r="B232" s="525"/>
      <c r="C232" s="511"/>
      <c r="D232" s="512"/>
      <c r="E232" s="493"/>
      <c r="F232" s="493"/>
      <c r="G232" s="160"/>
      <c r="H232" s="65"/>
      <c r="I232" s="66"/>
      <c r="J232" s="61"/>
      <c r="K232" s="60"/>
      <c r="L232" s="42"/>
      <c r="M232" s="43"/>
      <c r="N232" s="55"/>
      <c r="O232" s="51"/>
      <c r="P232" s="59"/>
      <c r="Q232" s="44"/>
      <c r="R232" s="515"/>
      <c r="S232" s="516"/>
      <c r="T232" s="517"/>
      <c r="U232" s="107">
        <f>IF(OR(P232="",M232=Paramétrage!$C$10,M232=Paramétrage!$C$13,M232=Paramétrage!$C$17,M232=Paramétrage!$C$20,M232=Paramétrage!$C$24,M232=Paramétrage!$C$27,AND(M232&lt;&gt;Paramétrage!$C$9,Q232="Mut+ext")),0,ROUNDUP(O232/P232,0))</f>
        <v>0</v>
      </c>
      <c r="V232" s="101">
        <f>IF(OR(M232="",Q232="Mut+ext"),0,IF(VLOOKUP(M232,Paramétrage!$C$6:$E$29,2,0)=0,0,IF(P232="","saisir capacité",N232*U232*VLOOKUP(M232,Paramétrage!$C$6:$E$29,2,0))))</f>
        <v>0</v>
      </c>
      <c r="W232" s="45"/>
      <c r="X232" s="102">
        <f t="shared" si="36"/>
        <v>0</v>
      </c>
      <c r="Y232" s="108">
        <f>IF(OR(M232="",Q232="Mut+ext"),0,IF(ISERROR(W232+V232*VLOOKUP(M232,Paramétrage!$C$6:$E$29,3,0))=TRUE,X232,W232+V232*VLOOKUP(M232,Paramétrage!$C$6:$E$29,3,0)))</f>
        <v>0</v>
      </c>
      <c r="Z232" s="550"/>
      <c r="AA232" s="516"/>
      <c r="AB232" s="551"/>
      <c r="AC232" s="163"/>
      <c r="AD232" s="46"/>
      <c r="AE232" s="73">
        <f>IF(G232="",0,IF(K232="",0,IF(SUMIF(G221:G232,G232,O221:O232)=0,0,IF(OR(L232="",K232="obligatoire"),AF232/SUMIF(G221:G232,G232,O221:O232),AF232/(SUMIF(G221:G232,G232,O221:O232)/L232)))))</f>
        <v>0</v>
      </c>
      <c r="AF232" s="18">
        <f t="shared" si="37"/>
        <v>0</v>
      </c>
    </row>
    <row r="233" spans="1:32" hidden="1">
      <c r="A233" s="565"/>
      <c r="B233" s="525"/>
      <c r="C233" s="174"/>
      <c r="D233" s="88"/>
      <c r="E233" s="87"/>
      <c r="F233" s="88"/>
      <c r="G233" s="88"/>
      <c r="H233" s="168"/>
      <c r="I233" s="166"/>
      <c r="J233" s="157"/>
      <c r="K233" s="89"/>
      <c r="L233" s="91"/>
      <c r="M233" s="92"/>
      <c r="N233" s="93">
        <f>AE233</f>
        <v>0</v>
      </c>
      <c r="O233" s="94"/>
      <c r="P233" s="94"/>
      <c r="Q233" s="97"/>
      <c r="R233" s="95"/>
      <c r="S233" s="95"/>
      <c r="T233" s="96"/>
      <c r="U233" s="149"/>
      <c r="V233" s="98">
        <f>SUM(V221:V232)</f>
        <v>0</v>
      </c>
      <c r="W233" s="92">
        <f>SUM(W221:W232)</f>
        <v>0</v>
      </c>
      <c r="X233" s="99">
        <f>SUM(X221:X232)</f>
        <v>0</v>
      </c>
      <c r="Y233" s="100">
        <f>SUM(Y221:Y232)</f>
        <v>0</v>
      </c>
      <c r="Z233" s="150"/>
      <c r="AA233" s="151"/>
      <c r="AB233" s="152"/>
      <c r="AC233" s="153"/>
      <c r="AD233" s="154"/>
      <c r="AE233" s="155">
        <f>SUM(AE221:AE232)</f>
        <v>0</v>
      </c>
      <c r="AF233" s="156">
        <f>SUM(AF221:AF232)</f>
        <v>0</v>
      </c>
    </row>
    <row r="234" spans="1:32" ht="15.6" hidden="1" customHeight="1">
      <c r="A234" s="565"/>
      <c r="B234" s="525" t="s">
        <v>159</v>
      </c>
      <c r="C234" s="507" t="s">
        <v>160</v>
      </c>
      <c r="D234" s="508"/>
      <c r="E234" s="492"/>
      <c r="F234" s="492" t="s">
        <v>64</v>
      </c>
      <c r="G234" s="161" t="s">
        <v>161</v>
      </c>
      <c r="H234" s="49"/>
      <c r="I234" s="66"/>
      <c r="J234" s="61"/>
      <c r="K234" s="60"/>
      <c r="L234" s="42"/>
      <c r="M234" s="43"/>
      <c r="N234" s="54"/>
      <c r="O234" s="51"/>
      <c r="P234" s="59"/>
      <c r="Q234" s="48"/>
      <c r="R234" s="515"/>
      <c r="S234" s="516"/>
      <c r="T234" s="517"/>
      <c r="U234" s="107">
        <f>IF(OR(P234="",M234=Paramétrage!$C$10,M234=Paramétrage!$C$13,M234=Paramétrage!$C$17,M234=Paramétrage!$C$20,M234=Paramétrage!$C$24,M234=Paramétrage!$C$27,AND(M234&lt;&gt;Paramétrage!$C$9,Q234="Mut+ext")),0,ROUNDUP(O234/P234,0))</f>
        <v>0</v>
      </c>
      <c r="V234" s="101">
        <f>IF(OR(M234="",Q234="Mut+ext"),0,IF(VLOOKUP(M234,Paramétrage!$C$6:$E$29,2,0)=0,0,IF(P234="","saisir capacité",N234*U234*VLOOKUP(M234,Paramétrage!$C$6:$E$29,2,0))))</f>
        <v>0</v>
      </c>
      <c r="W234" s="45"/>
      <c r="X234" s="102">
        <f t="shared" ref="X234:X245" si="38">IF(OR(M234="",Q234="Mut+ext"),0,IF(ISERROR(V234+W234)=TRUE,V234,V234+W234))</f>
        <v>0</v>
      </c>
      <c r="Y234" s="108">
        <f>IF(OR(M234="",Q234="Mut+ext"),0,IF(ISERROR(W234+V234*VLOOKUP(M234,Paramétrage!$C$6:$E$29,3,0))=TRUE,X234,W234+V234*VLOOKUP(M234,Paramétrage!$C$6:$E$29,3,0)))</f>
        <v>0</v>
      </c>
      <c r="Z234" s="550"/>
      <c r="AA234" s="516"/>
      <c r="AB234" s="551"/>
      <c r="AC234" s="163"/>
      <c r="AD234" s="47"/>
      <c r="AE234" s="73">
        <f>IF(G234="",0,IF(K234="",0,IF(SUMIF(G234:G245,G234,O234:O245)=0,0,IF(OR(L234="",K234="obligatoire"),AF234/SUMIF(G234:G245,G234,O234:O245),AF234/(SUMIF(G234:G245,G234,O234:O245)/L234)))))</f>
        <v>0</v>
      </c>
      <c r="AF234" s="17">
        <f t="shared" ref="AF234:AF245" si="39">N234*O234</f>
        <v>0</v>
      </c>
    </row>
    <row r="235" spans="1:32" hidden="1">
      <c r="A235" s="565"/>
      <c r="B235" s="525"/>
      <c r="C235" s="509"/>
      <c r="D235" s="510"/>
      <c r="E235" s="492"/>
      <c r="F235" s="492"/>
      <c r="G235" s="160"/>
      <c r="H235" s="41"/>
      <c r="I235" s="66"/>
      <c r="J235" s="61"/>
      <c r="K235" s="60"/>
      <c r="L235" s="42"/>
      <c r="M235" s="43"/>
      <c r="N235" s="54"/>
      <c r="O235" s="51"/>
      <c r="P235" s="59"/>
      <c r="Q235" s="44"/>
      <c r="R235" s="515"/>
      <c r="S235" s="516"/>
      <c r="T235" s="517"/>
      <c r="U235" s="107">
        <f>IF(OR(P235="",M235=Paramétrage!$C$10,M235=Paramétrage!$C$13,M235=Paramétrage!$C$17,M235=Paramétrage!$C$20,M235=Paramétrage!$C$24,M235=Paramétrage!$C$27,AND(M235&lt;&gt;Paramétrage!$C$9,Q235="Mut+ext")),0,ROUNDUP(O235/P235,0))</f>
        <v>0</v>
      </c>
      <c r="V235" s="101">
        <f>IF(OR(M235="",Q235="Mut+ext"),0,IF(VLOOKUP(M235,Paramétrage!$C$6:$E$29,2,0)=0,0,IF(P235="","saisir capacité",N235*U235*VLOOKUP(M235,Paramétrage!$C$6:$E$29,2,0))))</f>
        <v>0</v>
      </c>
      <c r="W235" s="45"/>
      <c r="X235" s="102">
        <f t="shared" si="38"/>
        <v>0</v>
      </c>
      <c r="Y235" s="108">
        <f>IF(OR(M235="",Q235="Mut+ext"),0,IF(ISERROR(W235+V235*VLOOKUP(M235,Paramétrage!$C$6:$E$29,3,0))=TRUE,X235,W235+V235*VLOOKUP(M235,Paramétrage!$C$6:$E$29,3,0)))</f>
        <v>0</v>
      </c>
      <c r="Z235" s="550"/>
      <c r="AA235" s="516"/>
      <c r="AB235" s="551"/>
      <c r="AC235" s="163"/>
      <c r="AD235" s="46"/>
      <c r="AE235" s="73">
        <f>IF(G235="",0,IF(K235="",0,IF(SUMIF(G234:G245,G235,O234:O245)=0,0,IF(OR(L235="",K235="obligatoire"),AF235/SUMIF(G234:G245,G235,O234:O245),AF235/(SUMIF(G234:G245,G235,O234:O245)/L235)))))</f>
        <v>0</v>
      </c>
      <c r="AF235" s="18">
        <f t="shared" si="39"/>
        <v>0</v>
      </c>
    </row>
    <row r="236" spans="1:32" hidden="1">
      <c r="A236" s="565"/>
      <c r="B236" s="525"/>
      <c r="C236" s="509"/>
      <c r="D236" s="510"/>
      <c r="E236" s="492"/>
      <c r="F236" s="492"/>
      <c r="G236" s="160"/>
      <c r="H236" s="41"/>
      <c r="I236" s="66"/>
      <c r="J236" s="61"/>
      <c r="K236" s="60"/>
      <c r="L236" s="42"/>
      <c r="M236" s="43"/>
      <c r="N236" s="54"/>
      <c r="O236" s="51"/>
      <c r="P236" s="59"/>
      <c r="Q236" s="44"/>
      <c r="R236" s="515"/>
      <c r="S236" s="516"/>
      <c r="T236" s="517"/>
      <c r="U236" s="107">
        <f>IF(OR(P236="",M236=Paramétrage!$C$10,M236=Paramétrage!$C$13,M236=Paramétrage!$C$17,M236=Paramétrage!$C$20,M236=Paramétrage!$C$24,M236=Paramétrage!$C$27,AND(M236&lt;&gt;Paramétrage!$C$9,Q236="Mut+ext")),0,ROUNDUP(O236/P236,0))</f>
        <v>0</v>
      </c>
      <c r="V236" s="101">
        <f>IF(OR(M236="",Q236="Mut+ext"),0,IF(VLOOKUP(M236,Paramétrage!$C$6:$E$29,2,0)=0,0,IF(P236="","saisir capacité",N236*U236*VLOOKUP(M236,Paramétrage!$C$6:$E$29,2,0))))</f>
        <v>0</v>
      </c>
      <c r="W236" s="45"/>
      <c r="X236" s="102">
        <f t="shared" si="38"/>
        <v>0</v>
      </c>
      <c r="Y236" s="108">
        <f>IF(OR(M236="",Q236="Mut+ext"),0,IF(ISERROR(W236+V236*VLOOKUP(M236,Paramétrage!$C$6:$E$29,3,0))=TRUE,X236,W236+V236*VLOOKUP(M236,Paramétrage!$C$6:$E$29,3,0)))</f>
        <v>0</v>
      </c>
      <c r="Z236" s="550"/>
      <c r="AA236" s="516"/>
      <c r="AB236" s="551"/>
      <c r="AC236" s="163"/>
      <c r="AD236" s="46"/>
      <c r="AE236" s="73">
        <f>IF(G236="",0,IF(K236="",0,IF(SUMIF(G234:G245,G236,O234:O245)=0,0,IF(OR(L236="",K236="obligatoire"),AF236/SUMIF(G234:G245,G236,O234:O245),AF236/(SUMIF(G234:G245,G236,O234:O245)/L236)))))</f>
        <v>0</v>
      </c>
      <c r="AF236" s="18">
        <f t="shared" si="39"/>
        <v>0</v>
      </c>
    </row>
    <row r="237" spans="1:32" hidden="1">
      <c r="A237" s="565"/>
      <c r="B237" s="525"/>
      <c r="C237" s="509"/>
      <c r="D237" s="510"/>
      <c r="E237" s="492"/>
      <c r="F237" s="492"/>
      <c r="G237" s="162"/>
      <c r="H237" s="41"/>
      <c r="I237" s="66"/>
      <c r="J237" s="61"/>
      <c r="K237" s="60"/>
      <c r="L237" s="42"/>
      <c r="M237" s="43"/>
      <c r="N237" s="54"/>
      <c r="O237" s="51"/>
      <c r="P237" s="59"/>
      <c r="Q237" s="44"/>
      <c r="R237" s="515"/>
      <c r="S237" s="516"/>
      <c r="T237" s="517"/>
      <c r="U237" s="107">
        <f>IF(OR(P237="",M237=Paramétrage!$C$10,M237=Paramétrage!$C$13,M237=Paramétrage!$C$17,M237=Paramétrage!$C$20,M237=Paramétrage!$C$24,M237=Paramétrage!$C$27,AND(M237&lt;&gt;Paramétrage!$C$9,Q237="Mut+ext")),0,ROUNDUP(O237/P237,0))</f>
        <v>0</v>
      </c>
      <c r="V237" s="101">
        <f>IF(OR(M237="",Q237="Mut+ext"),0,IF(VLOOKUP(M237,Paramétrage!$C$6:$E$29,2,0)=0,0,IF(P237="","saisir capacité",N237*U237*VLOOKUP(M237,Paramétrage!$C$6:$E$29,2,0))))</f>
        <v>0</v>
      </c>
      <c r="W237" s="45"/>
      <c r="X237" s="102">
        <f t="shared" si="38"/>
        <v>0</v>
      </c>
      <c r="Y237" s="108">
        <f>IF(OR(M237="",Q237="Mut+ext"),0,IF(ISERROR(W237+V237*VLOOKUP(M237,Paramétrage!$C$6:$E$29,3,0))=TRUE,X237,W237+V237*VLOOKUP(M237,Paramétrage!$C$6:$E$29,3,0)))</f>
        <v>0</v>
      </c>
      <c r="Z237" s="550"/>
      <c r="AA237" s="516"/>
      <c r="AB237" s="551"/>
      <c r="AC237" s="163"/>
      <c r="AD237" s="46"/>
      <c r="AE237" s="73">
        <f>IF(G237="",0,IF(K237="",0,IF(SUMIF(G230:G241,G237,O230:O241)=0,0,IF(OR(L237="",K237="obligatoire"),AF237/SUMIF(G230:G241,G237,O230:O241),AF237/(SUMIF(G230:G241,G237,O230:O241)/L237)))))</f>
        <v>0</v>
      </c>
      <c r="AF237" s="18">
        <f t="shared" si="39"/>
        <v>0</v>
      </c>
    </row>
    <row r="238" spans="1:32" hidden="1">
      <c r="A238" s="565"/>
      <c r="B238" s="525"/>
      <c r="C238" s="509"/>
      <c r="D238" s="510"/>
      <c r="E238" s="492"/>
      <c r="F238" s="492"/>
      <c r="G238" s="160"/>
      <c r="H238" s="65"/>
      <c r="I238" s="66"/>
      <c r="J238" s="61"/>
      <c r="K238" s="60"/>
      <c r="L238" s="42"/>
      <c r="M238" s="43"/>
      <c r="N238" s="54"/>
      <c r="O238" s="51"/>
      <c r="P238" s="59"/>
      <c r="Q238" s="44"/>
      <c r="R238" s="515"/>
      <c r="S238" s="516"/>
      <c r="T238" s="517"/>
      <c r="U238" s="107">
        <f>IF(OR(P238="",M238=Paramétrage!$C$10,M238=Paramétrage!$C$13,M238=Paramétrage!$C$17,M238=Paramétrage!$C$20,M238=Paramétrage!$C$24,M238=Paramétrage!$C$27,AND(M238&lt;&gt;Paramétrage!$C$9,Q238="Mut+ext")),0,ROUNDUP(O238/P238,0))</f>
        <v>0</v>
      </c>
      <c r="V238" s="101">
        <f>IF(OR(M238="",Q238="Mut+ext"),0,IF(VLOOKUP(M238,Paramétrage!$C$6:$E$29,2,0)=0,0,IF(P238="","saisir capacité",N238*U238*VLOOKUP(M238,Paramétrage!$C$6:$E$29,2,0))))</f>
        <v>0</v>
      </c>
      <c r="W238" s="45"/>
      <c r="X238" s="102">
        <f t="shared" si="38"/>
        <v>0</v>
      </c>
      <c r="Y238" s="108">
        <f>IF(OR(M238="",Q238="Mut+ext"),0,IF(ISERROR(W238+V238*VLOOKUP(M238,Paramétrage!$C$6:$E$29,3,0))=TRUE,X238,W238+V238*VLOOKUP(M238,Paramétrage!$C$6:$E$29,3,0)))</f>
        <v>0</v>
      </c>
      <c r="Z238" s="550"/>
      <c r="AA238" s="516"/>
      <c r="AB238" s="551"/>
      <c r="AC238" s="163"/>
      <c r="AD238" s="46"/>
      <c r="AE238" s="73">
        <f>IF(G238="",0,IF(K238="",0,IF(SUMIF(G230:G241,G238,O230:O241)=0,0,IF(OR(L238="",K238="obligatoire"),AF238/SUMIF(G230:G241,G238,O230:O241),AF238/(SUMIF(G230:G241,G238,O230:O241)/L238)))))</f>
        <v>0</v>
      </c>
      <c r="AF238" s="18">
        <f t="shared" si="39"/>
        <v>0</v>
      </c>
    </row>
    <row r="239" spans="1:32" hidden="1">
      <c r="A239" s="565"/>
      <c r="B239" s="525"/>
      <c r="C239" s="509"/>
      <c r="D239" s="510"/>
      <c r="E239" s="492"/>
      <c r="F239" s="492"/>
      <c r="G239" s="160"/>
      <c r="H239" s="65"/>
      <c r="I239" s="66"/>
      <c r="J239" s="61"/>
      <c r="K239" s="60"/>
      <c r="L239" s="42"/>
      <c r="M239" s="43"/>
      <c r="N239" s="54"/>
      <c r="O239" s="51"/>
      <c r="P239" s="59"/>
      <c r="Q239" s="44"/>
      <c r="R239" s="515"/>
      <c r="S239" s="516"/>
      <c r="T239" s="517"/>
      <c r="U239" s="107">
        <f>IF(OR(P239="",M239=Paramétrage!$C$10,M239=Paramétrage!$C$13,M239=Paramétrage!$C$17,M239=Paramétrage!$C$20,M239=Paramétrage!$C$24,M239=Paramétrage!$C$27,AND(M239&lt;&gt;Paramétrage!$C$9,Q239="Mut+ext")),0,ROUNDUP(O239/P239,0))</f>
        <v>0</v>
      </c>
      <c r="V239" s="101">
        <f>IF(OR(M239="",Q239="Mut+ext"),0,IF(VLOOKUP(M239,Paramétrage!$C$6:$E$29,2,0)=0,0,IF(P239="","saisir capacité",N239*U239*VLOOKUP(M239,Paramétrage!$C$6:$E$29,2,0))))</f>
        <v>0</v>
      </c>
      <c r="W239" s="45"/>
      <c r="X239" s="102">
        <f t="shared" si="38"/>
        <v>0</v>
      </c>
      <c r="Y239" s="108">
        <f>IF(OR(M239="",Q239="Mut+ext"),0,IF(ISERROR(W239+V239*VLOOKUP(M239,Paramétrage!$C$6:$E$29,3,0))=TRUE,X239,W239+V239*VLOOKUP(M239,Paramétrage!$C$6:$E$29,3,0)))</f>
        <v>0</v>
      </c>
      <c r="Z239" s="550"/>
      <c r="AA239" s="516"/>
      <c r="AB239" s="551"/>
      <c r="AC239" s="163"/>
      <c r="AD239" s="46"/>
      <c r="AE239" s="73">
        <f>IF(G239="",0,IF(K239="",0,IF(SUMIF(G230:G241,G239,O230:O241)=0,0,IF(OR(L239="",K239="obligatoire"),AF239/SUMIF(G230:G241,G239,O230:O241),AF239/(SUMIF(G230:G241,G239,O230:O241)/L239)))))</f>
        <v>0</v>
      </c>
      <c r="AF239" s="18">
        <f t="shared" si="39"/>
        <v>0</v>
      </c>
    </row>
    <row r="240" spans="1:32" hidden="1">
      <c r="A240" s="565"/>
      <c r="B240" s="525"/>
      <c r="C240" s="509"/>
      <c r="D240" s="510"/>
      <c r="E240" s="492"/>
      <c r="F240" s="492"/>
      <c r="G240" s="160"/>
      <c r="H240" s="65"/>
      <c r="I240" s="66"/>
      <c r="J240" s="61"/>
      <c r="K240" s="60"/>
      <c r="L240" s="42"/>
      <c r="M240" s="43"/>
      <c r="N240" s="54"/>
      <c r="O240" s="51"/>
      <c r="P240" s="59"/>
      <c r="Q240" s="44"/>
      <c r="R240" s="515"/>
      <c r="S240" s="516"/>
      <c r="T240" s="517"/>
      <c r="U240" s="107">
        <f>IF(OR(P240="",M240=Paramétrage!$C$10,M240=Paramétrage!$C$13,M240=Paramétrage!$C$17,M240=Paramétrage!$C$20,M240=Paramétrage!$C$24,M240=Paramétrage!$C$27,AND(M240&lt;&gt;Paramétrage!$C$9,Q240="Mut+ext")),0,ROUNDUP(O240/P240,0))</f>
        <v>0</v>
      </c>
      <c r="V240" s="101">
        <f>IF(OR(M240="",Q240="Mut+ext"),0,IF(VLOOKUP(M240,Paramétrage!$C$6:$E$29,2,0)=0,0,IF(P240="","saisir capacité",N240*U240*VLOOKUP(M240,Paramétrage!$C$6:$E$29,2,0))))</f>
        <v>0</v>
      </c>
      <c r="W240" s="45"/>
      <c r="X240" s="102">
        <f t="shared" si="38"/>
        <v>0</v>
      </c>
      <c r="Y240" s="108">
        <f>IF(OR(M240="",Q240="Mut+ext"),0,IF(ISERROR(W240+V240*VLOOKUP(M240,Paramétrage!$C$6:$E$29,3,0))=TRUE,X240,W240+V240*VLOOKUP(M240,Paramétrage!$C$6:$E$29,3,0)))</f>
        <v>0</v>
      </c>
      <c r="Z240" s="550"/>
      <c r="AA240" s="516"/>
      <c r="AB240" s="551"/>
      <c r="AC240" s="163"/>
      <c r="AD240" s="46"/>
      <c r="AE240" s="73">
        <f>IF(G240="",0,IF(K240="",0,IF(SUMIF(G230:G241,G240,O230:O241)=0,0,IF(OR(L240="",K240="obligatoire"),AF240/SUMIF(G230:G241,G240,O230:O241),AF240/(SUMIF(G230:G241,G240,O230:O241)/L240)))))</f>
        <v>0</v>
      </c>
      <c r="AF240" s="18">
        <f t="shared" si="39"/>
        <v>0</v>
      </c>
    </row>
    <row r="241" spans="1:32" hidden="1">
      <c r="A241" s="565"/>
      <c r="B241" s="525"/>
      <c r="C241" s="509"/>
      <c r="D241" s="510"/>
      <c r="E241" s="492"/>
      <c r="F241" s="492"/>
      <c r="G241" s="162"/>
      <c r="H241" s="65"/>
      <c r="I241" s="66"/>
      <c r="J241" s="61"/>
      <c r="K241" s="60"/>
      <c r="L241" s="42"/>
      <c r="M241" s="43"/>
      <c r="N241" s="54"/>
      <c r="O241" s="51"/>
      <c r="P241" s="59"/>
      <c r="Q241" s="44"/>
      <c r="R241" s="515"/>
      <c r="S241" s="516"/>
      <c r="T241" s="517"/>
      <c r="U241" s="107">
        <f>IF(OR(P241="",M241=Paramétrage!$C$10,M241=Paramétrage!$C$13,M241=Paramétrage!$C$17,M241=Paramétrage!$C$20,M241=Paramétrage!$C$24,M241=Paramétrage!$C$27,AND(M241&lt;&gt;Paramétrage!$C$9,Q241="Mut+ext")),0,ROUNDUP(O241/P241,0))</f>
        <v>0</v>
      </c>
      <c r="V241" s="101">
        <f>IF(OR(M241="",Q241="Mut+ext"),0,IF(VLOOKUP(M241,Paramétrage!$C$6:$E$29,2,0)=0,0,IF(P241="","saisir capacité",N241*U241*VLOOKUP(M241,Paramétrage!$C$6:$E$29,2,0))))</f>
        <v>0</v>
      </c>
      <c r="W241" s="45"/>
      <c r="X241" s="102">
        <f t="shared" si="38"/>
        <v>0</v>
      </c>
      <c r="Y241" s="108">
        <f>IF(OR(M241="",Q241="Mut+ext"),0,IF(ISERROR(W241+V241*VLOOKUP(M241,Paramétrage!$C$6:$E$29,3,0))=TRUE,X241,W241+V241*VLOOKUP(M241,Paramétrage!$C$6:$E$29,3,0)))</f>
        <v>0</v>
      </c>
      <c r="Z241" s="550"/>
      <c r="AA241" s="516"/>
      <c r="AB241" s="551"/>
      <c r="AC241" s="163"/>
      <c r="AD241" s="46"/>
      <c r="AE241" s="73">
        <f>IF(G241="",0,IF(K241="",0,IF(SUMIF(G234:G245,G241,O234:O245)=0,0,IF(OR(L241="",K241="obligatoire"),AF241/SUMIF(G234:G245,G241,O234:O245),AF241/(SUMIF(G234:G245,G241,O234:O245)/L241)))))</f>
        <v>0</v>
      </c>
      <c r="AF241" s="18">
        <f t="shared" si="39"/>
        <v>0</v>
      </c>
    </row>
    <row r="242" spans="1:32" hidden="1">
      <c r="A242" s="565"/>
      <c r="B242" s="525"/>
      <c r="C242" s="509"/>
      <c r="D242" s="510"/>
      <c r="E242" s="492"/>
      <c r="F242" s="492"/>
      <c r="G242" s="160"/>
      <c r="H242" s="65"/>
      <c r="I242" s="66"/>
      <c r="J242" s="61"/>
      <c r="K242" s="60"/>
      <c r="L242" s="42"/>
      <c r="M242" s="43"/>
      <c r="N242" s="54"/>
      <c r="O242" s="51"/>
      <c r="P242" s="59"/>
      <c r="Q242" s="44"/>
      <c r="R242" s="515"/>
      <c r="S242" s="516"/>
      <c r="T242" s="517"/>
      <c r="U242" s="107">
        <f>IF(OR(P242="",M242=Paramétrage!$C$10,M242=Paramétrage!$C$13,M242=Paramétrage!$C$17,M242=Paramétrage!$C$20,M242=Paramétrage!$C$24,M242=Paramétrage!$C$27,AND(M242&lt;&gt;Paramétrage!$C$9,Q242="Mut+ext")),0,ROUNDUP(O242/P242,0))</f>
        <v>0</v>
      </c>
      <c r="V242" s="101">
        <f>IF(OR(M242="",Q242="Mut+ext"),0,IF(VLOOKUP(M242,Paramétrage!$C$6:$E$29,2,0)=0,0,IF(P242="","saisir capacité",N242*U242*VLOOKUP(M242,Paramétrage!$C$6:$E$29,2,0))))</f>
        <v>0</v>
      </c>
      <c r="W242" s="45"/>
      <c r="X242" s="102">
        <f t="shared" si="38"/>
        <v>0</v>
      </c>
      <c r="Y242" s="108">
        <f>IF(OR(M242="",Q242="Mut+ext"),0,IF(ISERROR(W242+V242*VLOOKUP(M242,Paramétrage!$C$6:$E$29,3,0))=TRUE,X242,W242+V242*VLOOKUP(M242,Paramétrage!$C$6:$E$29,3,0)))</f>
        <v>0</v>
      </c>
      <c r="Z242" s="550"/>
      <c r="AA242" s="516"/>
      <c r="AB242" s="551"/>
      <c r="AC242" s="163"/>
      <c r="AD242" s="46"/>
      <c r="AE242" s="73">
        <f>IF(G242="",0,IF(K242="",0,IF(SUMIF(G234:G245,G242,O234:O245)=0,0,IF(OR(L242="",K242="obligatoire"),AF242/SUMIF(G234:G245,G242,O234:O245),AF242/(SUMIF(G234:G245,G242,O234:O245)/L242)))))</f>
        <v>0</v>
      </c>
      <c r="AF242" s="18">
        <f t="shared" si="39"/>
        <v>0</v>
      </c>
    </row>
    <row r="243" spans="1:32" hidden="1">
      <c r="A243" s="565"/>
      <c r="B243" s="525"/>
      <c r="C243" s="509"/>
      <c r="D243" s="510"/>
      <c r="E243" s="492"/>
      <c r="F243" s="492"/>
      <c r="G243" s="160"/>
      <c r="H243" s="65"/>
      <c r="I243" s="66"/>
      <c r="J243" s="61"/>
      <c r="K243" s="60"/>
      <c r="L243" s="42"/>
      <c r="M243" s="43"/>
      <c r="N243" s="54"/>
      <c r="O243" s="51"/>
      <c r="P243" s="59"/>
      <c r="Q243" s="44"/>
      <c r="R243" s="515"/>
      <c r="S243" s="516"/>
      <c r="T243" s="517"/>
      <c r="U243" s="107">
        <f>IF(OR(P243="",M243=Paramétrage!$C$10,M243=Paramétrage!$C$13,M243=Paramétrage!$C$17,M243=Paramétrage!$C$20,M243=Paramétrage!$C$24,M243=Paramétrage!$C$27,AND(M243&lt;&gt;Paramétrage!$C$9,Q243="Mut+ext")),0,ROUNDUP(O243/P243,0))</f>
        <v>0</v>
      </c>
      <c r="V243" s="101">
        <f>IF(OR(M243="",Q243="Mut+ext"),0,IF(VLOOKUP(M243,Paramétrage!$C$6:$E$29,2,0)=0,0,IF(P243="","saisir capacité",N243*U243*VLOOKUP(M243,Paramétrage!$C$6:$E$29,2,0))))</f>
        <v>0</v>
      </c>
      <c r="W243" s="45"/>
      <c r="X243" s="102">
        <f t="shared" si="38"/>
        <v>0</v>
      </c>
      <c r="Y243" s="108">
        <f>IF(OR(M243="",Q243="Mut+ext"),0,IF(ISERROR(W243+V243*VLOOKUP(M243,Paramétrage!$C$6:$E$29,3,0))=TRUE,X243,W243+V243*VLOOKUP(M243,Paramétrage!$C$6:$E$29,3,0)))</f>
        <v>0</v>
      </c>
      <c r="Z243" s="550"/>
      <c r="AA243" s="516"/>
      <c r="AB243" s="551"/>
      <c r="AC243" s="163"/>
      <c r="AD243" s="46"/>
      <c r="AE243" s="73">
        <f>IF(G243="",0,IF(K243="",0,IF(SUMIF(G234:G245,G243,O234:O245)=0,0,IF(OR(L243="",K243="obligatoire"),AF243/SUMIF(G234:G245,G243,O234:O245),AF243/(SUMIF(G234:G245,G243,O234:O245)/L243)))))</f>
        <v>0</v>
      </c>
      <c r="AF243" s="18">
        <f t="shared" si="39"/>
        <v>0</v>
      </c>
    </row>
    <row r="244" spans="1:32" hidden="1">
      <c r="A244" s="565"/>
      <c r="B244" s="525"/>
      <c r="C244" s="509"/>
      <c r="D244" s="510"/>
      <c r="E244" s="492"/>
      <c r="F244" s="492"/>
      <c r="G244" s="160"/>
      <c r="H244" s="65"/>
      <c r="I244" s="66"/>
      <c r="J244" s="61"/>
      <c r="K244" s="60"/>
      <c r="L244" s="42"/>
      <c r="M244" s="43"/>
      <c r="N244" s="54"/>
      <c r="O244" s="51"/>
      <c r="P244" s="59"/>
      <c r="Q244" s="44"/>
      <c r="R244" s="515"/>
      <c r="S244" s="516"/>
      <c r="T244" s="517"/>
      <c r="U244" s="107">
        <f>IF(OR(P244="",M244=Paramétrage!$C$10,M244=Paramétrage!$C$13,M244=Paramétrage!$C$17,M244=Paramétrage!$C$20,M244=Paramétrage!$C$24,M244=Paramétrage!$C$27,AND(M244&lt;&gt;Paramétrage!$C$9,Q244="Mut+ext")),0,ROUNDUP(O244/P244,0))</f>
        <v>0</v>
      </c>
      <c r="V244" s="101">
        <f>IF(OR(M244="",Q244="Mut+ext"),0,IF(VLOOKUP(M244,Paramétrage!$C$6:$E$29,2,0)=0,0,IF(P244="","saisir capacité",N244*U244*VLOOKUP(M244,Paramétrage!$C$6:$E$29,2,0))))</f>
        <v>0</v>
      </c>
      <c r="W244" s="45"/>
      <c r="X244" s="102">
        <f t="shared" si="38"/>
        <v>0</v>
      </c>
      <c r="Y244" s="108">
        <f>IF(OR(M244="",Q244="Mut+ext"),0,IF(ISERROR(W244+V244*VLOOKUP(M244,Paramétrage!$C$6:$E$29,3,0))=TRUE,X244,W244+V244*VLOOKUP(M244,Paramétrage!$C$6:$E$29,3,0)))</f>
        <v>0</v>
      </c>
      <c r="Z244" s="550"/>
      <c r="AA244" s="516"/>
      <c r="AB244" s="551"/>
      <c r="AC244" s="163"/>
      <c r="AD244" s="46"/>
      <c r="AE244" s="73">
        <f>IF(G244="",0,IF(K244="",0,IF(SUMIF(G234:G245,G244,O234:O245)=0,0,IF(OR(L244="",K244="obligatoire"),AF244/SUMIF(G234:G245,G244,O234:O245),AF244/(SUMIF(G234:G245,G244,O234:O245)/L244)))))</f>
        <v>0</v>
      </c>
      <c r="AF244" s="18">
        <f t="shared" si="39"/>
        <v>0</v>
      </c>
    </row>
    <row r="245" spans="1:32" hidden="1">
      <c r="A245" s="565"/>
      <c r="B245" s="525"/>
      <c r="C245" s="511"/>
      <c r="D245" s="512"/>
      <c r="E245" s="493"/>
      <c r="F245" s="493"/>
      <c r="G245" s="160"/>
      <c r="H245" s="65"/>
      <c r="I245" s="66"/>
      <c r="J245" s="61"/>
      <c r="K245" s="60"/>
      <c r="L245" s="42"/>
      <c r="M245" s="43"/>
      <c r="N245" s="55"/>
      <c r="O245" s="51"/>
      <c r="P245" s="59"/>
      <c r="Q245" s="44"/>
      <c r="R245" s="515"/>
      <c r="S245" s="516"/>
      <c r="T245" s="517"/>
      <c r="U245" s="107">
        <f>IF(OR(P245="",M245=Paramétrage!$C$10,M245=Paramétrage!$C$13,M245=Paramétrage!$C$17,M245=Paramétrage!$C$20,M245=Paramétrage!$C$24,M245=Paramétrage!$C$27,AND(M245&lt;&gt;Paramétrage!$C$9,Q245="Mut+ext")),0,ROUNDUP(O245/P245,0))</f>
        <v>0</v>
      </c>
      <c r="V245" s="101">
        <f>IF(OR(M245="",Q245="Mut+ext"),0,IF(VLOOKUP(M245,Paramétrage!$C$6:$E$29,2,0)=0,0,IF(P245="","saisir capacité",N245*U245*VLOOKUP(M245,Paramétrage!$C$6:$E$29,2,0))))</f>
        <v>0</v>
      </c>
      <c r="W245" s="45"/>
      <c r="X245" s="102">
        <f t="shared" si="38"/>
        <v>0</v>
      </c>
      <c r="Y245" s="108">
        <f>IF(OR(M245="",Q245="Mut+ext"),0,IF(ISERROR(W245+V245*VLOOKUP(M245,Paramétrage!$C$6:$E$29,3,0))=TRUE,X245,W245+V245*VLOOKUP(M245,Paramétrage!$C$6:$E$29,3,0)))</f>
        <v>0</v>
      </c>
      <c r="Z245" s="550"/>
      <c r="AA245" s="516"/>
      <c r="AB245" s="551"/>
      <c r="AC245" s="163"/>
      <c r="AD245" s="46"/>
      <c r="AE245" s="73">
        <f>IF(G245="",0,IF(K245="",0,IF(SUMIF(G234:G245,G245,O234:O245)=0,0,IF(OR(L245="",K245="obligatoire"),AF245/SUMIF(G234:G245,G245,O234:O245),AF245/(SUMIF(G234:G245,G245,O234:O245)/L245)))))</f>
        <v>0</v>
      </c>
      <c r="AF245" s="18">
        <f t="shared" si="39"/>
        <v>0</v>
      </c>
    </row>
    <row r="246" spans="1:32" hidden="1">
      <c r="A246" s="565"/>
      <c r="B246" s="525"/>
      <c r="C246" s="174"/>
      <c r="D246" s="88"/>
      <c r="E246" s="87"/>
      <c r="F246" s="88"/>
      <c r="G246" s="88"/>
      <c r="H246" s="168"/>
      <c r="I246" s="166"/>
      <c r="J246" s="157"/>
      <c r="K246" s="89"/>
      <c r="L246" s="91"/>
      <c r="M246" s="92"/>
      <c r="N246" s="93">
        <f>AE246</f>
        <v>0</v>
      </c>
      <c r="O246" s="94"/>
      <c r="P246" s="94"/>
      <c r="Q246" s="97"/>
      <c r="R246" s="95"/>
      <c r="S246" s="95"/>
      <c r="T246" s="96"/>
      <c r="U246" s="149"/>
      <c r="V246" s="98">
        <f>SUM(V234:V245)</f>
        <v>0</v>
      </c>
      <c r="W246" s="92">
        <f>SUM(W234:W245)</f>
        <v>0</v>
      </c>
      <c r="X246" s="99">
        <f>SUM(X234:X245)</f>
        <v>0</v>
      </c>
      <c r="Y246" s="100">
        <f>SUM(Y234:Y245)</f>
        <v>0</v>
      </c>
      <c r="Z246" s="150"/>
      <c r="AA246" s="151"/>
      <c r="AB246" s="152"/>
      <c r="AC246" s="153"/>
      <c r="AD246" s="154"/>
      <c r="AE246" s="155">
        <f>SUM(AE234:AE245)</f>
        <v>0</v>
      </c>
      <c r="AF246" s="156">
        <f>SUM(AF234:AF245)</f>
        <v>0</v>
      </c>
    </row>
    <row r="247" spans="1:32" ht="15.6" hidden="1" customHeight="1">
      <c r="A247" s="565"/>
      <c r="B247" s="525" t="s">
        <v>162</v>
      </c>
      <c r="C247" s="507" t="s">
        <v>163</v>
      </c>
      <c r="D247" s="508"/>
      <c r="E247" s="492"/>
      <c r="F247" s="492" t="s">
        <v>64</v>
      </c>
      <c r="G247" s="161" t="s">
        <v>164</v>
      </c>
      <c r="H247" s="49"/>
      <c r="I247" s="66"/>
      <c r="J247" s="61"/>
      <c r="K247" s="60"/>
      <c r="L247" s="42"/>
      <c r="M247" s="43"/>
      <c r="N247" s="54"/>
      <c r="O247" s="51"/>
      <c r="P247" s="59"/>
      <c r="Q247" s="48"/>
      <c r="R247" s="515"/>
      <c r="S247" s="516"/>
      <c r="T247" s="517"/>
      <c r="U247" s="107">
        <f>IF(OR(P247="",M247=Paramétrage!$C$10,M247=Paramétrage!$C$13,M247=Paramétrage!$C$17,M247=Paramétrage!$C$20,M247=Paramétrage!$C$24,M247=Paramétrage!$C$27,AND(M247&lt;&gt;Paramétrage!$C$9,Q247="Mut+ext")),0,ROUNDUP(O247/P247,0))</f>
        <v>0</v>
      </c>
      <c r="V247" s="101">
        <f>IF(OR(M247="",Q247="Mut+ext"),0,IF(VLOOKUP(M247,Paramétrage!$C$6:$E$29,2,0)=0,0,IF(P247="","saisir capacité",N247*U247*VLOOKUP(M247,Paramétrage!$C$6:$E$29,2,0))))</f>
        <v>0</v>
      </c>
      <c r="W247" s="45"/>
      <c r="X247" s="102">
        <f t="shared" ref="X247:X258" si="40">IF(OR(M247="",Q247="Mut+ext"),0,IF(ISERROR(V247+W247)=TRUE,V247,V247+W247))</f>
        <v>0</v>
      </c>
      <c r="Y247" s="108">
        <f>IF(OR(M247="",Q247="Mut+ext"),0,IF(ISERROR(W247+V247*VLOOKUP(M247,Paramétrage!$C$6:$E$29,3,0))=TRUE,X247,W247+V247*VLOOKUP(M247,Paramétrage!$C$6:$E$29,3,0)))</f>
        <v>0</v>
      </c>
      <c r="Z247" s="550"/>
      <c r="AA247" s="516"/>
      <c r="AB247" s="551"/>
      <c r="AC247" s="163"/>
      <c r="AD247" s="47"/>
      <c r="AE247" s="73">
        <f>IF(G247="",0,IF(K247="",0,IF(SUMIF(G247:G258,G247,O247:O258)=0,0,IF(OR(L247="",K247="obligatoire"),AF247/SUMIF(G247:G258,G247,O247:O258),AF247/(SUMIF(G247:G258,G247,O247:O258)/L247)))))</f>
        <v>0</v>
      </c>
      <c r="AF247" s="17">
        <f t="shared" ref="AF247:AF258" si="41">N247*O247</f>
        <v>0</v>
      </c>
    </row>
    <row r="248" spans="1:32" hidden="1">
      <c r="A248" s="565"/>
      <c r="B248" s="525"/>
      <c r="C248" s="509"/>
      <c r="D248" s="510"/>
      <c r="E248" s="492"/>
      <c r="F248" s="492"/>
      <c r="G248" s="160"/>
      <c r="H248" s="41"/>
      <c r="I248" s="66"/>
      <c r="J248" s="61"/>
      <c r="K248" s="60"/>
      <c r="L248" s="42"/>
      <c r="M248" s="43"/>
      <c r="N248" s="54"/>
      <c r="O248" s="51"/>
      <c r="P248" s="59"/>
      <c r="Q248" s="44"/>
      <c r="R248" s="515"/>
      <c r="S248" s="516"/>
      <c r="T248" s="517"/>
      <c r="U248" s="107">
        <f>IF(OR(P248="",M248=Paramétrage!$C$10,M248=Paramétrage!$C$13,M248=Paramétrage!$C$17,M248=Paramétrage!$C$20,M248=Paramétrage!$C$24,M248=Paramétrage!$C$27,AND(M248&lt;&gt;Paramétrage!$C$9,Q248="Mut+ext")),0,ROUNDUP(O248/P248,0))</f>
        <v>0</v>
      </c>
      <c r="V248" s="101">
        <f>IF(OR(M248="",Q248="Mut+ext"),0,IF(VLOOKUP(M248,Paramétrage!$C$6:$E$29,2,0)=0,0,IF(P248="","saisir capacité",N248*U248*VLOOKUP(M248,Paramétrage!$C$6:$E$29,2,0))))</f>
        <v>0</v>
      </c>
      <c r="W248" s="45"/>
      <c r="X248" s="102">
        <f t="shared" si="40"/>
        <v>0</v>
      </c>
      <c r="Y248" s="108">
        <f>IF(OR(M248="",Q248="Mut+ext"),0,IF(ISERROR(W248+V248*VLOOKUP(M248,Paramétrage!$C$6:$E$29,3,0))=TRUE,X248,W248+V248*VLOOKUP(M248,Paramétrage!$C$6:$E$29,3,0)))</f>
        <v>0</v>
      </c>
      <c r="Z248" s="550"/>
      <c r="AA248" s="516"/>
      <c r="AB248" s="551"/>
      <c r="AC248" s="163"/>
      <c r="AD248" s="46"/>
      <c r="AE248" s="73">
        <f>IF(G248="",0,IF(K248="",0,IF(SUMIF(G247:G258,G248,O247:O258)=0,0,IF(OR(L248="",K248="obligatoire"),AF248/SUMIF(G247:G258,G248,O247:O258),AF248/(SUMIF(G247:G258,G248,O247:O258)/L248)))))</f>
        <v>0</v>
      </c>
      <c r="AF248" s="18">
        <f t="shared" si="41"/>
        <v>0</v>
      </c>
    </row>
    <row r="249" spans="1:32" hidden="1">
      <c r="A249" s="565"/>
      <c r="B249" s="525"/>
      <c r="C249" s="509"/>
      <c r="D249" s="510"/>
      <c r="E249" s="492"/>
      <c r="F249" s="492"/>
      <c r="G249" s="160"/>
      <c r="H249" s="41"/>
      <c r="I249" s="66"/>
      <c r="J249" s="61"/>
      <c r="K249" s="60"/>
      <c r="L249" s="42"/>
      <c r="M249" s="43"/>
      <c r="N249" s="54"/>
      <c r="O249" s="51"/>
      <c r="P249" s="59"/>
      <c r="Q249" s="44"/>
      <c r="R249" s="515"/>
      <c r="S249" s="516"/>
      <c r="T249" s="517"/>
      <c r="U249" s="107">
        <f>IF(OR(P249="",M249=Paramétrage!$C$10,M249=Paramétrage!$C$13,M249=Paramétrage!$C$17,M249=Paramétrage!$C$20,M249=Paramétrage!$C$24,M249=Paramétrage!$C$27,AND(M249&lt;&gt;Paramétrage!$C$9,Q249="Mut+ext")),0,ROUNDUP(O249/P249,0))</f>
        <v>0</v>
      </c>
      <c r="V249" s="101">
        <f>IF(OR(M249="",Q249="Mut+ext"),0,IF(VLOOKUP(M249,Paramétrage!$C$6:$E$29,2,0)=0,0,IF(P249="","saisir capacité",N249*U249*VLOOKUP(M249,Paramétrage!$C$6:$E$29,2,0))))</f>
        <v>0</v>
      </c>
      <c r="W249" s="45"/>
      <c r="X249" s="102">
        <f t="shared" si="40"/>
        <v>0</v>
      </c>
      <c r="Y249" s="108">
        <f>IF(OR(M249="",Q249="Mut+ext"),0,IF(ISERROR(W249+V249*VLOOKUP(M249,Paramétrage!$C$6:$E$29,3,0))=TRUE,X249,W249+V249*VLOOKUP(M249,Paramétrage!$C$6:$E$29,3,0)))</f>
        <v>0</v>
      </c>
      <c r="Z249" s="550"/>
      <c r="AA249" s="516"/>
      <c r="AB249" s="551"/>
      <c r="AC249" s="163"/>
      <c r="AD249" s="46"/>
      <c r="AE249" s="73">
        <f>IF(G249="",0,IF(K249="",0,IF(SUMIF(G247:G258,G249,O247:O258)=0,0,IF(OR(L249="",K249="obligatoire"),AF249/SUMIF(G247:G258,G249,O247:O258),AF249/(SUMIF(G247:G258,G249,O247:O258)/L249)))))</f>
        <v>0</v>
      </c>
      <c r="AF249" s="18">
        <f t="shared" si="41"/>
        <v>0</v>
      </c>
    </row>
    <row r="250" spans="1:32" hidden="1">
      <c r="A250" s="565"/>
      <c r="B250" s="525"/>
      <c r="C250" s="509"/>
      <c r="D250" s="510"/>
      <c r="E250" s="492"/>
      <c r="F250" s="492"/>
      <c r="G250" s="162"/>
      <c r="H250" s="41"/>
      <c r="I250" s="66"/>
      <c r="J250" s="61"/>
      <c r="K250" s="60"/>
      <c r="L250" s="42"/>
      <c r="M250" s="43"/>
      <c r="N250" s="54"/>
      <c r="O250" s="51"/>
      <c r="P250" s="59"/>
      <c r="Q250" s="44"/>
      <c r="R250" s="515"/>
      <c r="S250" s="516"/>
      <c r="T250" s="517"/>
      <c r="U250" s="107">
        <f>IF(OR(P250="",M250=Paramétrage!$C$10,M250=Paramétrage!$C$13,M250=Paramétrage!$C$17,M250=Paramétrage!$C$20,M250=Paramétrage!$C$24,M250=Paramétrage!$C$27,AND(M250&lt;&gt;Paramétrage!$C$9,Q250="Mut+ext")),0,ROUNDUP(O250/P250,0))</f>
        <v>0</v>
      </c>
      <c r="V250" s="101">
        <f>IF(OR(M250="",Q250="Mut+ext"),0,IF(VLOOKUP(M250,Paramétrage!$C$6:$E$29,2,0)=0,0,IF(P250="","saisir capacité",N250*U250*VLOOKUP(M250,Paramétrage!$C$6:$E$29,2,0))))</f>
        <v>0</v>
      </c>
      <c r="W250" s="45"/>
      <c r="X250" s="102">
        <f t="shared" si="40"/>
        <v>0</v>
      </c>
      <c r="Y250" s="108">
        <f>IF(OR(M250="",Q250="Mut+ext"),0,IF(ISERROR(W250+V250*VLOOKUP(M250,Paramétrage!$C$6:$E$29,3,0))=TRUE,X250,W250+V250*VLOOKUP(M250,Paramétrage!$C$6:$E$29,3,0)))</f>
        <v>0</v>
      </c>
      <c r="Z250" s="550"/>
      <c r="AA250" s="516"/>
      <c r="AB250" s="551"/>
      <c r="AC250" s="163"/>
      <c r="AD250" s="46"/>
      <c r="AE250" s="73">
        <f>IF(G250="",0,IF(K250="",0,IF(SUMIF(G247:G258,G250,O247:O258)=0,0,IF(OR(L250="",K250="obligatoire"),AF250/SUMIF(G247:G258,G250,O247:O258),AF250/(SUMIF(G247:G258,G250,O247:O258)/L250)))))</f>
        <v>0</v>
      </c>
      <c r="AF250" s="18">
        <f t="shared" si="41"/>
        <v>0</v>
      </c>
    </row>
    <row r="251" spans="1:32" hidden="1">
      <c r="A251" s="565"/>
      <c r="B251" s="525"/>
      <c r="C251" s="509"/>
      <c r="D251" s="510"/>
      <c r="E251" s="492"/>
      <c r="F251" s="492"/>
      <c r="G251" s="160"/>
      <c r="H251" s="65"/>
      <c r="I251" s="66"/>
      <c r="J251" s="61"/>
      <c r="K251" s="60"/>
      <c r="L251" s="42"/>
      <c r="M251" s="43"/>
      <c r="N251" s="54"/>
      <c r="O251" s="51"/>
      <c r="P251" s="59"/>
      <c r="Q251" s="44"/>
      <c r="R251" s="515"/>
      <c r="S251" s="516"/>
      <c r="T251" s="517"/>
      <c r="U251" s="107">
        <f>IF(OR(P251="",M251=Paramétrage!$C$10,M251=Paramétrage!$C$13,M251=Paramétrage!$C$17,M251=Paramétrage!$C$20,M251=Paramétrage!$C$24,M251=Paramétrage!$C$27,AND(M251&lt;&gt;Paramétrage!$C$9,Q251="Mut+ext")),0,ROUNDUP(O251/P251,0))</f>
        <v>0</v>
      </c>
      <c r="V251" s="101">
        <f>IF(OR(M251="",Q251="Mut+ext"),0,IF(VLOOKUP(M251,Paramétrage!$C$6:$E$29,2,0)=0,0,IF(P251="","saisir capacité",N251*U251*VLOOKUP(M251,Paramétrage!$C$6:$E$29,2,0))))</f>
        <v>0</v>
      </c>
      <c r="W251" s="45"/>
      <c r="X251" s="102">
        <f t="shared" si="40"/>
        <v>0</v>
      </c>
      <c r="Y251" s="108">
        <f>IF(OR(M251="",Q251="Mut+ext"),0,IF(ISERROR(W251+V251*VLOOKUP(M251,Paramétrage!$C$6:$E$29,3,0))=TRUE,X251,W251+V251*VLOOKUP(M251,Paramétrage!$C$6:$E$29,3,0)))</f>
        <v>0</v>
      </c>
      <c r="Z251" s="550"/>
      <c r="AA251" s="516"/>
      <c r="AB251" s="551"/>
      <c r="AC251" s="163"/>
      <c r="AD251" s="46"/>
      <c r="AE251" s="73">
        <f>IF(G251="",0,IF(K251="",0,IF(SUMIF(G243:G254,G251,O243:O254)=0,0,IF(OR(L251="",K251="obligatoire"),AF251/SUMIF(G243:G254,G251,O243:O254),AF251/(SUMIF(G243:G254,G251,O243:O254)/L251)))))</f>
        <v>0</v>
      </c>
      <c r="AF251" s="18">
        <f t="shared" si="41"/>
        <v>0</v>
      </c>
    </row>
    <row r="252" spans="1:32" hidden="1">
      <c r="A252" s="565"/>
      <c r="B252" s="525"/>
      <c r="C252" s="509"/>
      <c r="D252" s="510"/>
      <c r="E252" s="492"/>
      <c r="F252" s="492"/>
      <c r="G252" s="160"/>
      <c r="H252" s="65"/>
      <c r="I252" s="66"/>
      <c r="J252" s="61"/>
      <c r="K252" s="60"/>
      <c r="L252" s="42"/>
      <c r="M252" s="43"/>
      <c r="N252" s="54"/>
      <c r="O252" s="51"/>
      <c r="P252" s="59"/>
      <c r="Q252" s="44"/>
      <c r="R252" s="515"/>
      <c r="S252" s="516"/>
      <c r="T252" s="517"/>
      <c r="U252" s="107">
        <f>IF(OR(P252="",M252=Paramétrage!$C$10,M252=Paramétrage!$C$13,M252=Paramétrage!$C$17,M252=Paramétrage!$C$20,M252=Paramétrage!$C$24,M252=Paramétrage!$C$27,AND(M252&lt;&gt;Paramétrage!$C$9,Q252="Mut+ext")),0,ROUNDUP(O252/P252,0))</f>
        <v>0</v>
      </c>
      <c r="V252" s="101">
        <f>IF(OR(M252="",Q252="Mut+ext"),0,IF(VLOOKUP(M252,Paramétrage!$C$6:$E$29,2,0)=0,0,IF(P252="","saisir capacité",N252*U252*VLOOKUP(M252,Paramétrage!$C$6:$E$29,2,0))))</f>
        <v>0</v>
      </c>
      <c r="W252" s="45"/>
      <c r="X252" s="102">
        <f t="shared" si="40"/>
        <v>0</v>
      </c>
      <c r="Y252" s="108">
        <f>IF(OR(M252="",Q252="Mut+ext"),0,IF(ISERROR(W252+V252*VLOOKUP(M252,Paramétrage!$C$6:$E$29,3,0))=TRUE,X252,W252+V252*VLOOKUP(M252,Paramétrage!$C$6:$E$29,3,0)))</f>
        <v>0</v>
      </c>
      <c r="Z252" s="550"/>
      <c r="AA252" s="516"/>
      <c r="AB252" s="551"/>
      <c r="AC252" s="163"/>
      <c r="AD252" s="46"/>
      <c r="AE252" s="73">
        <f>IF(G252="",0,IF(K252="",0,IF(SUMIF(G243:G254,G252,O243:O254)=0,0,IF(OR(L252="",K252="obligatoire"),AF252/SUMIF(G243:G254,G252,O243:O254),AF252/(SUMIF(G243:G254,G252,O243:O254)/L252)))))</f>
        <v>0</v>
      </c>
      <c r="AF252" s="18">
        <f t="shared" si="41"/>
        <v>0</v>
      </c>
    </row>
    <row r="253" spans="1:32" hidden="1">
      <c r="A253" s="565"/>
      <c r="B253" s="525"/>
      <c r="C253" s="509"/>
      <c r="D253" s="510"/>
      <c r="E253" s="492"/>
      <c r="F253" s="492"/>
      <c r="G253" s="160"/>
      <c r="H253" s="65"/>
      <c r="I253" s="66"/>
      <c r="J253" s="61"/>
      <c r="K253" s="60"/>
      <c r="L253" s="42"/>
      <c r="M253" s="43"/>
      <c r="N253" s="54"/>
      <c r="O253" s="51"/>
      <c r="P253" s="59"/>
      <c r="Q253" s="44"/>
      <c r="R253" s="515"/>
      <c r="S253" s="516"/>
      <c r="T253" s="517"/>
      <c r="U253" s="107">
        <f>IF(OR(P253="",M253=Paramétrage!$C$10,M253=Paramétrage!$C$13,M253=Paramétrage!$C$17,M253=Paramétrage!$C$20,M253=Paramétrage!$C$24,M253=Paramétrage!$C$27,AND(M253&lt;&gt;Paramétrage!$C$9,Q253="Mut+ext")),0,ROUNDUP(O253/P253,0))</f>
        <v>0</v>
      </c>
      <c r="V253" s="101">
        <f>IF(OR(M253="",Q253="Mut+ext"),0,IF(VLOOKUP(M253,Paramétrage!$C$6:$E$29,2,0)=0,0,IF(P253="","saisir capacité",N253*U253*VLOOKUP(M253,Paramétrage!$C$6:$E$29,2,0))))</f>
        <v>0</v>
      </c>
      <c r="W253" s="45"/>
      <c r="X253" s="102">
        <f t="shared" si="40"/>
        <v>0</v>
      </c>
      <c r="Y253" s="108">
        <f>IF(OR(M253="",Q253="Mut+ext"),0,IF(ISERROR(W253+V253*VLOOKUP(M253,Paramétrage!$C$6:$E$29,3,0))=TRUE,X253,W253+V253*VLOOKUP(M253,Paramétrage!$C$6:$E$29,3,0)))</f>
        <v>0</v>
      </c>
      <c r="Z253" s="550"/>
      <c r="AA253" s="516"/>
      <c r="AB253" s="551"/>
      <c r="AC253" s="163"/>
      <c r="AD253" s="46"/>
      <c r="AE253" s="73">
        <f>IF(G253="",0,IF(K253="",0,IF(SUMIF(G243:G254,G253,O243:O254)=0,0,IF(OR(L253="",K253="obligatoire"),AF253/SUMIF(G243:G254,G253,O243:O254),AF253/(SUMIF(G243:G254,G253,O243:O254)/L253)))))</f>
        <v>0</v>
      </c>
      <c r="AF253" s="18">
        <f t="shared" si="41"/>
        <v>0</v>
      </c>
    </row>
    <row r="254" spans="1:32" hidden="1">
      <c r="A254" s="565"/>
      <c r="B254" s="525"/>
      <c r="C254" s="509"/>
      <c r="D254" s="510"/>
      <c r="E254" s="492"/>
      <c r="F254" s="492"/>
      <c r="G254" s="160"/>
      <c r="H254" s="65"/>
      <c r="I254" s="66"/>
      <c r="J254" s="61"/>
      <c r="K254" s="60"/>
      <c r="L254" s="42"/>
      <c r="M254" s="43"/>
      <c r="N254" s="55"/>
      <c r="O254" s="51"/>
      <c r="P254" s="59"/>
      <c r="Q254" s="44"/>
      <c r="R254" s="515"/>
      <c r="S254" s="516"/>
      <c r="T254" s="517"/>
      <c r="U254" s="107">
        <f>IF(OR(P254="",M254=Paramétrage!$C$10,M254=Paramétrage!$C$13,M254=Paramétrage!$C$17,M254=Paramétrage!$C$20,M254=Paramétrage!$C$24,M254=Paramétrage!$C$27,AND(M254&lt;&gt;Paramétrage!$C$9,Q254="Mut+ext")),0,ROUNDUP(O254/P254,0))</f>
        <v>0</v>
      </c>
      <c r="V254" s="101">
        <f>IF(OR(M254="",Q254="Mut+ext"),0,IF(VLOOKUP(M254,Paramétrage!$C$6:$E$29,2,0)=0,0,IF(P254="","saisir capacité",N254*U254*VLOOKUP(M254,Paramétrage!$C$6:$E$29,2,0))))</f>
        <v>0</v>
      </c>
      <c r="W254" s="45"/>
      <c r="X254" s="102">
        <f t="shared" si="40"/>
        <v>0</v>
      </c>
      <c r="Y254" s="108">
        <f>IF(OR(M254="",Q254="Mut+ext"),0,IF(ISERROR(W254+V254*VLOOKUP(M254,Paramétrage!$C$6:$E$29,3,0))=TRUE,X254,W254+V254*VLOOKUP(M254,Paramétrage!$C$6:$E$29,3,0)))</f>
        <v>0</v>
      </c>
      <c r="Z254" s="550"/>
      <c r="AA254" s="516"/>
      <c r="AB254" s="551"/>
      <c r="AC254" s="163"/>
      <c r="AD254" s="46"/>
      <c r="AE254" s="73">
        <f>IF(G254="",0,IF(K254="",0,IF(SUMIF(G243:G254,G254,O243:O254)=0,0,IF(OR(L254="",K254="obligatoire"),AF254/SUMIF(G243:G254,G254,O243:O254),AF254/(SUMIF(G243:G254,G254,O243:O254)/L254)))))</f>
        <v>0</v>
      </c>
      <c r="AF254" s="18">
        <f t="shared" si="41"/>
        <v>0</v>
      </c>
    </row>
    <row r="255" spans="1:32" hidden="1">
      <c r="A255" s="565"/>
      <c r="B255" s="525"/>
      <c r="C255" s="509"/>
      <c r="D255" s="510"/>
      <c r="E255" s="492"/>
      <c r="F255" s="492"/>
      <c r="G255" s="160"/>
      <c r="H255" s="65"/>
      <c r="I255" s="66"/>
      <c r="J255" s="61"/>
      <c r="K255" s="60"/>
      <c r="L255" s="42"/>
      <c r="M255" s="43"/>
      <c r="N255" s="54"/>
      <c r="O255" s="51"/>
      <c r="P255" s="59"/>
      <c r="Q255" s="44"/>
      <c r="R255" s="515"/>
      <c r="S255" s="516"/>
      <c r="T255" s="517"/>
      <c r="U255" s="107">
        <f>IF(OR(P255="",M255=Paramétrage!$C$10,M255=Paramétrage!$C$13,M255=Paramétrage!$C$17,M255=Paramétrage!$C$20,M255=Paramétrage!$C$24,M255=Paramétrage!$C$27,AND(M255&lt;&gt;Paramétrage!$C$9,Q255="Mut+ext")),0,ROUNDUP(O255/P255,0))</f>
        <v>0</v>
      </c>
      <c r="V255" s="101">
        <f>IF(OR(M255="",Q255="Mut+ext"),0,IF(VLOOKUP(M255,Paramétrage!$C$6:$E$29,2,0)=0,0,IF(P255="","saisir capacité",N255*U255*VLOOKUP(M255,Paramétrage!$C$6:$E$29,2,0))))</f>
        <v>0</v>
      </c>
      <c r="W255" s="45"/>
      <c r="X255" s="102">
        <f t="shared" si="40"/>
        <v>0</v>
      </c>
      <c r="Y255" s="108">
        <f>IF(OR(M255="",Q255="Mut+ext"),0,IF(ISERROR(W255+V255*VLOOKUP(M255,Paramétrage!$C$6:$E$29,3,0))=TRUE,X255,W255+V255*VLOOKUP(M255,Paramétrage!$C$6:$E$29,3,0)))</f>
        <v>0</v>
      </c>
      <c r="Z255" s="550"/>
      <c r="AA255" s="516"/>
      <c r="AB255" s="551"/>
      <c r="AC255" s="163"/>
      <c r="AD255" s="46"/>
      <c r="AE255" s="73">
        <f>IF(G255="",0,IF(K255="",0,IF(SUMIF(G247:G258,G255,O247:O258)=0,0,IF(OR(L255="",K255="obligatoire"),AF255/SUMIF(G247:G258,G255,O247:O258),AF255/(SUMIF(G247:G258,G255,O247:O258)/L255)))))</f>
        <v>0</v>
      </c>
      <c r="AF255" s="18">
        <f t="shared" si="41"/>
        <v>0</v>
      </c>
    </row>
    <row r="256" spans="1:32" hidden="1">
      <c r="A256" s="565"/>
      <c r="B256" s="525"/>
      <c r="C256" s="509"/>
      <c r="D256" s="510"/>
      <c r="E256" s="492"/>
      <c r="F256" s="492"/>
      <c r="G256" s="160"/>
      <c r="H256" s="65"/>
      <c r="I256" s="66"/>
      <c r="J256" s="61"/>
      <c r="K256" s="60"/>
      <c r="L256" s="42"/>
      <c r="M256" s="43"/>
      <c r="N256" s="54"/>
      <c r="O256" s="51"/>
      <c r="P256" s="59"/>
      <c r="Q256" s="44"/>
      <c r="R256" s="515"/>
      <c r="S256" s="516"/>
      <c r="T256" s="517"/>
      <c r="U256" s="107">
        <f>IF(OR(P256="",M256=Paramétrage!$C$10,M256=Paramétrage!$C$13,M256=Paramétrage!$C$17,M256=Paramétrage!$C$20,M256=Paramétrage!$C$24,M256=Paramétrage!$C$27,AND(M256&lt;&gt;Paramétrage!$C$9,Q256="Mut+ext")),0,ROUNDUP(O256/P256,0))</f>
        <v>0</v>
      </c>
      <c r="V256" s="101">
        <f>IF(OR(M256="",Q256="Mut+ext"),0,IF(VLOOKUP(M256,Paramétrage!$C$6:$E$29,2,0)=0,0,IF(P256="","saisir capacité",N256*U256*VLOOKUP(M256,Paramétrage!$C$6:$E$29,2,0))))</f>
        <v>0</v>
      </c>
      <c r="W256" s="45"/>
      <c r="X256" s="102">
        <f t="shared" si="40"/>
        <v>0</v>
      </c>
      <c r="Y256" s="108">
        <f>IF(OR(M256="",Q256="Mut+ext"),0,IF(ISERROR(W256+V256*VLOOKUP(M256,Paramétrage!$C$6:$E$29,3,0))=TRUE,X256,W256+V256*VLOOKUP(M256,Paramétrage!$C$6:$E$29,3,0)))</f>
        <v>0</v>
      </c>
      <c r="Z256" s="550"/>
      <c r="AA256" s="516"/>
      <c r="AB256" s="551"/>
      <c r="AC256" s="163"/>
      <c r="AD256" s="46"/>
      <c r="AE256" s="73">
        <f>IF(G256="",0,IF(K256="",0,IF(SUMIF(G247:G258,G256,O247:O258)=0,0,IF(OR(L256="",K256="obligatoire"),AF256/SUMIF(G247:G258,G256,O247:O258),AF256/(SUMIF(G247:G258,G256,O247:O258)/L256)))))</f>
        <v>0</v>
      </c>
      <c r="AF256" s="18">
        <f t="shared" si="41"/>
        <v>0</v>
      </c>
    </row>
    <row r="257" spans="1:32" hidden="1">
      <c r="A257" s="565"/>
      <c r="B257" s="525"/>
      <c r="C257" s="509"/>
      <c r="D257" s="510"/>
      <c r="E257" s="492"/>
      <c r="F257" s="492"/>
      <c r="G257" s="160"/>
      <c r="H257" s="65"/>
      <c r="I257" s="66"/>
      <c r="J257" s="61"/>
      <c r="K257" s="60"/>
      <c r="L257" s="42"/>
      <c r="M257" s="43"/>
      <c r="N257" s="54"/>
      <c r="O257" s="51"/>
      <c r="P257" s="59"/>
      <c r="Q257" s="44"/>
      <c r="R257" s="515"/>
      <c r="S257" s="516"/>
      <c r="T257" s="517"/>
      <c r="U257" s="107">
        <f>IF(OR(P257="",M257=Paramétrage!$C$10,M257=Paramétrage!$C$13,M257=Paramétrage!$C$17,M257=Paramétrage!$C$20,M257=Paramétrage!$C$24,M257=Paramétrage!$C$27,AND(M257&lt;&gt;Paramétrage!$C$9,Q257="Mut+ext")),0,ROUNDUP(O257/P257,0))</f>
        <v>0</v>
      </c>
      <c r="V257" s="101">
        <f>IF(OR(M257="",Q257="Mut+ext"),0,IF(VLOOKUP(M257,Paramétrage!$C$6:$E$29,2,0)=0,0,IF(P257="","saisir capacité",N257*U257*VLOOKUP(M257,Paramétrage!$C$6:$E$29,2,0))))</f>
        <v>0</v>
      </c>
      <c r="W257" s="45"/>
      <c r="X257" s="102">
        <f t="shared" si="40"/>
        <v>0</v>
      </c>
      <c r="Y257" s="108">
        <f>IF(OR(M257="",Q257="Mut+ext"),0,IF(ISERROR(W257+V257*VLOOKUP(M257,Paramétrage!$C$6:$E$29,3,0))=TRUE,X257,W257+V257*VLOOKUP(M257,Paramétrage!$C$6:$E$29,3,0)))</f>
        <v>0</v>
      </c>
      <c r="Z257" s="550"/>
      <c r="AA257" s="516"/>
      <c r="AB257" s="551"/>
      <c r="AC257" s="163"/>
      <c r="AD257" s="46"/>
      <c r="AE257" s="73">
        <f>IF(G257="",0,IF(K257="",0,IF(SUMIF(G247:G258,G257,O247:O258)=0,0,IF(OR(L257="",K257="obligatoire"),AF257/SUMIF(G247:G258,G257,O247:O258),AF257/(SUMIF(G247:G258,G257,O247:O258)/L257)))))</f>
        <v>0</v>
      </c>
      <c r="AF257" s="18">
        <f t="shared" si="41"/>
        <v>0</v>
      </c>
    </row>
    <row r="258" spans="1:32" hidden="1">
      <c r="A258" s="565"/>
      <c r="B258" s="525"/>
      <c r="C258" s="511"/>
      <c r="D258" s="512"/>
      <c r="E258" s="493"/>
      <c r="F258" s="493"/>
      <c r="G258" s="160"/>
      <c r="H258" s="65"/>
      <c r="I258" s="66"/>
      <c r="J258" s="61"/>
      <c r="K258" s="60"/>
      <c r="L258" s="42"/>
      <c r="M258" s="43"/>
      <c r="N258" s="55"/>
      <c r="O258" s="51"/>
      <c r="P258" s="59"/>
      <c r="Q258" s="44"/>
      <c r="R258" s="515"/>
      <c r="S258" s="516"/>
      <c r="T258" s="517"/>
      <c r="U258" s="107">
        <f>IF(OR(P258="",M258=Paramétrage!$C$10,M258=Paramétrage!$C$13,M258=Paramétrage!$C$17,M258=Paramétrage!$C$20,M258=Paramétrage!$C$24,M258=Paramétrage!$C$27,AND(M258&lt;&gt;Paramétrage!$C$9,Q258="Mut+ext")),0,ROUNDUP(O258/P258,0))</f>
        <v>0</v>
      </c>
      <c r="V258" s="101">
        <f>IF(OR(M258="",Q258="Mut+ext"),0,IF(VLOOKUP(M258,Paramétrage!$C$6:$E$29,2,0)=0,0,IF(P258="","saisir capacité",N258*U258*VLOOKUP(M258,Paramétrage!$C$6:$E$29,2,0))))</f>
        <v>0</v>
      </c>
      <c r="W258" s="45"/>
      <c r="X258" s="102">
        <f t="shared" si="40"/>
        <v>0</v>
      </c>
      <c r="Y258" s="108">
        <f>IF(OR(M258="",Q258="Mut+ext"),0,IF(ISERROR(W258+V258*VLOOKUP(M258,Paramétrage!$C$6:$E$29,3,0))=TRUE,X258,W258+V258*VLOOKUP(M258,Paramétrage!$C$6:$E$29,3,0)))</f>
        <v>0</v>
      </c>
      <c r="Z258" s="550"/>
      <c r="AA258" s="516"/>
      <c r="AB258" s="551"/>
      <c r="AC258" s="163"/>
      <c r="AD258" s="46"/>
      <c r="AE258" s="73">
        <f>IF(G258="",0,IF(K258="",0,IF(SUMIF(G247:G258,G258,O247:O258)=0,0,IF(OR(L258="",K258="obligatoire"),AF258/SUMIF(G247:G258,G258,O247:O258),AF258/(SUMIF(G247:G258,G258,O247:O258)/L258)))))</f>
        <v>0</v>
      </c>
      <c r="AF258" s="18">
        <f t="shared" si="41"/>
        <v>0</v>
      </c>
    </row>
    <row r="259" spans="1:32" hidden="1">
      <c r="A259" s="565"/>
      <c r="B259" s="525"/>
      <c r="C259" s="174"/>
      <c r="D259" s="88"/>
      <c r="E259" s="87"/>
      <c r="F259" s="88"/>
      <c r="G259" s="88"/>
      <c r="H259" s="168"/>
      <c r="I259" s="166"/>
      <c r="J259" s="157"/>
      <c r="K259" s="89"/>
      <c r="L259" s="91"/>
      <c r="M259" s="92"/>
      <c r="N259" s="93">
        <f>AE259</f>
        <v>0</v>
      </c>
      <c r="O259" s="94"/>
      <c r="P259" s="94"/>
      <c r="Q259" s="97"/>
      <c r="R259" s="95"/>
      <c r="S259" s="95"/>
      <c r="T259" s="96"/>
      <c r="U259" s="149"/>
      <c r="V259" s="98">
        <f>SUM(V247:V258)</f>
        <v>0</v>
      </c>
      <c r="W259" s="92">
        <f>SUM(W247:W258)</f>
        <v>0</v>
      </c>
      <c r="X259" s="99">
        <f>SUM(X247:X258)</f>
        <v>0</v>
      </c>
      <c r="Y259" s="100">
        <f>SUM(Y247:Y258)</f>
        <v>0</v>
      </c>
      <c r="Z259" s="150"/>
      <c r="AA259" s="151"/>
      <c r="AB259" s="152"/>
      <c r="AC259" s="153"/>
      <c r="AD259" s="154"/>
      <c r="AE259" s="155">
        <f>SUM(AE247:AE258)</f>
        <v>0</v>
      </c>
      <c r="AF259" s="156">
        <f>SUM(AF247:AF258)</f>
        <v>0</v>
      </c>
    </row>
    <row r="260" spans="1:32" ht="15.6" hidden="1" customHeight="1">
      <c r="A260" s="565"/>
      <c r="B260" s="525" t="s">
        <v>165</v>
      </c>
      <c r="C260" s="507" t="s">
        <v>166</v>
      </c>
      <c r="D260" s="508"/>
      <c r="E260" s="492"/>
      <c r="F260" s="492" t="s">
        <v>64</v>
      </c>
      <c r="G260" s="161" t="s">
        <v>167</v>
      </c>
      <c r="H260" s="49"/>
      <c r="I260" s="66"/>
      <c r="J260" s="61"/>
      <c r="K260" s="60"/>
      <c r="L260" s="42"/>
      <c r="M260" s="43"/>
      <c r="N260" s="54"/>
      <c r="O260" s="51"/>
      <c r="P260" s="59"/>
      <c r="Q260" s="48"/>
      <c r="R260" s="515"/>
      <c r="S260" s="516"/>
      <c r="T260" s="517"/>
      <c r="U260" s="107">
        <f>IF(OR(P260="",M260=Paramétrage!$C$10,M260=Paramétrage!$C$13,M260=Paramétrage!$C$17,M260=Paramétrage!$C$20,M260=Paramétrage!$C$24,M260=Paramétrage!$C$27,AND(M260&lt;&gt;Paramétrage!$C$9,Q260="Mut+ext")),0,ROUNDUP(O260/P260,0))</f>
        <v>0</v>
      </c>
      <c r="V260" s="101">
        <f>IF(OR(M260="",Q260="Mut+ext"),0,IF(VLOOKUP(M260,Paramétrage!$C$6:$E$29,2,0)=0,0,IF(P260="","saisir capacité",N260*U260*VLOOKUP(M260,Paramétrage!$C$6:$E$29,2,0))))</f>
        <v>0</v>
      </c>
      <c r="W260" s="45"/>
      <c r="X260" s="102">
        <f t="shared" ref="X260:X271" si="42">IF(OR(M260="",Q260="Mut+ext"),0,IF(ISERROR(V260+W260)=TRUE,V260,V260+W260))</f>
        <v>0</v>
      </c>
      <c r="Y260" s="108">
        <f>IF(OR(M260="",Q260="Mut+ext"),0,IF(ISERROR(W260+V260*VLOOKUP(M260,Paramétrage!$C$6:$E$29,3,0))=TRUE,X260,W260+V260*VLOOKUP(M260,Paramétrage!$C$6:$E$29,3,0)))</f>
        <v>0</v>
      </c>
      <c r="Z260" s="550"/>
      <c r="AA260" s="516"/>
      <c r="AB260" s="551"/>
      <c r="AC260" s="163"/>
      <c r="AD260" s="47"/>
      <c r="AE260" s="73">
        <f>IF(G260="",0,IF(K260="",0,IF(SUMIF(G260:G271,G260,O260:O271)=0,0,IF(OR(L260="",K260="obligatoire"),AF260/SUMIF(G260:G271,G260,O260:O271),AF260/(SUMIF(G260:G271,G260,O260:O271)/L260)))))</f>
        <v>0</v>
      </c>
      <c r="AF260" s="17">
        <f t="shared" ref="AF260:AF271" si="43">N260*O260</f>
        <v>0</v>
      </c>
    </row>
    <row r="261" spans="1:32" hidden="1">
      <c r="A261" s="565"/>
      <c r="B261" s="525"/>
      <c r="C261" s="509"/>
      <c r="D261" s="510"/>
      <c r="E261" s="492"/>
      <c r="F261" s="492"/>
      <c r="G261" s="160"/>
      <c r="H261" s="41"/>
      <c r="I261" s="66"/>
      <c r="J261" s="61"/>
      <c r="K261" s="60"/>
      <c r="L261" s="42"/>
      <c r="M261" s="43"/>
      <c r="N261" s="54"/>
      <c r="O261" s="51"/>
      <c r="P261" s="59"/>
      <c r="Q261" s="44"/>
      <c r="R261" s="515"/>
      <c r="S261" s="516"/>
      <c r="T261" s="517"/>
      <c r="U261" s="107">
        <f>IF(OR(P261="",M261=Paramétrage!$C$10,M261=Paramétrage!$C$13,M261=Paramétrage!$C$17,M261=Paramétrage!$C$20,M261=Paramétrage!$C$24,M261=Paramétrage!$C$27,AND(M261&lt;&gt;Paramétrage!$C$9,Q261="Mut+ext")),0,ROUNDUP(O261/P261,0))</f>
        <v>0</v>
      </c>
      <c r="V261" s="101">
        <f>IF(OR(M261="",Q261="Mut+ext"),0,IF(VLOOKUP(M261,Paramétrage!$C$6:$E$29,2,0)=0,0,IF(P261="","saisir capacité",N261*U261*VLOOKUP(M261,Paramétrage!$C$6:$E$29,2,0))))</f>
        <v>0</v>
      </c>
      <c r="W261" s="45"/>
      <c r="X261" s="102">
        <f t="shared" si="42"/>
        <v>0</v>
      </c>
      <c r="Y261" s="108">
        <f>IF(OR(M261="",Q261="Mut+ext"),0,IF(ISERROR(W261+V261*VLOOKUP(M261,Paramétrage!$C$6:$E$29,3,0))=TRUE,X261,W261+V261*VLOOKUP(M261,Paramétrage!$C$6:$E$29,3,0)))</f>
        <v>0</v>
      </c>
      <c r="Z261" s="550"/>
      <c r="AA261" s="516"/>
      <c r="AB261" s="551"/>
      <c r="AC261" s="163"/>
      <c r="AD261" s="46"/>
      <c r="AE261" s="73">
        <f>IF(G261="",0,IF(K261="",0,IF(SUMIF(G260:G271,G261,O260:O271)=0,0,IF(OR(L261="",K261="obligatoire"),AF261/SUMIF(G260:G271,G261,O260:O271),AF261/(SUMIF(G260:G271,G261,O260:O271)/L261)))))</f>
        <v>0</v>
      </c>
      <c r="AF261" s="18">
        <f t="shared" si="43"/>
        <v>0</v>
      </c>
    </row>
    <row r="262" spans="1:32" hidden="1">
      <c r="A262" s="565"/>
      <c r="B262" s="525"/>
      <c r="C262" s="509"/>
      <c r="D262" s="510"/>
      <c r="E262" s="492"/>
      <c r="F262" s="492"/>
      <c r="G262" s="160"/>
      <c r="H262" s="41"/>
      <c r="I262" s="66"/>
      <c r="J262" s="61"/>
      <c r="K262" s="60"/>
      <c r="L262" s="42"/>
      <c r="M262" s="43"/>
      <c r="N262" s="54"/>
      <c r="O262" s="51"/>
      <c r="P262" s="59"/>
      <c r="Q262" s="44"/>
      <c r="R262" s="515"/>
      <c r="S262" s="516"/>
      <c r="T262" s="517"/>
      <c r="U262" s="107">
        <f>IF(OR(P262="",M262=Paramétrage!$C$10,M262=Paramétrage!$C$13,M262=Paramétrage!$C$17,M262=Paramétrage!$C$20,M262=Paramétrage!$C$24,M262=Paramétrage!$C$27,AND(M262&lt;&gt;Paramétrage!$C$9,Q262="Mut+ext")),0,ROUNDUP(O262/P262,0))</f>
        <v>0</v>
      </c>
      <c r="V262" s="101">
        <f>IF(OR(M262="",Q262="Mut+ext"),0,IF(VLOOKUP(M262,Paramétrage!$C$6:$E$29,2,0)=0,0,IF(P262="","saisir capacité",N262*U262*VLOOKUP(M262,Paramétrage!$C$6:$E$29,2,0))))</f>
        <v>0</v>
      </c>
      <c r="W262" s="45"/>
      <c r="X262" s="102">
        <f t="shared" si="42"/>
        <v>0</v>
      </c>
      <c r="Y262" s="108">
        <f>IF(OR(M262="",Q262="Mut+ext"),0,IF(ISERROR(W262+V262*VLOOKUP(M262,Paramétrage!$C$6:$E$29,3,0))=TRUE,X262,W262+V262*VLOOKUP(M262,Paramétrage!$C$6:$E$29,3,0)))</f>
        <v>0</v>
      </c>
      <c r="Z262" s="550"/>
      <c r="AA262" s="516"/>
      <c r="AB262" s="551"/>
      <c r="AC262" s="163"/>
      <c r="AD262" s="46"/>
      <c r="AE262" s="73">
        <f>IF(G262="",0,IF(K262="",0,IF(SUMIF(G260:G271,G262,O260:O271)=0,0,IF(OR(L262="",K262="obligatoire"),AF262/SUMIF(G260:G271,G262,O260:O271),AF262/(SUMIF(G260:G271,G262,O260:O271)/L262)))))</f>
        <v>0</v>
      </c>
      <c r="AF262" s="18">
        <f t="shared" si="43"/>
        <v>0</v>
      </c>
    </row>
    <row r="263" spans="1:32" hidden="1">
      <c r="A263" s="565"/>
      <c r="B263" s="525"/>
      <c r="C263" s="509"/>
      <c r="D263" s="510"/>
      <c r="E263" s="492"/>
      <c r="F263" s="492"/>
      <c r="G263" s="162"/>
      <c r="H263" s="41"/>
      <c r="I263" s="66"/>
      <c r="J263" s="61"/>
      <c r="K263" s="60"/>
      <c r="L263" s="42"/>
      <c r="M263" s="43"/>
      <c r="N263" s="54"/>
      <c r="O263" s="51"/>
      <c r="P263" s="59"/>
      <c r="Q263" s="44"/>
      <c r="R263" s="515"/>
      <c r="S263" s="516"/>
      <c r="T263" s="517"/>
      <c r="U263" s="107">
        <v>0</v>
      </c>
      <c r="V263" s="101">
        <v>0</v>
      </c>
      <c r="W263" s="45"/>
      <c r="X263" s="102">
        <v>0</v>
      </c>
      <c r="Y263" s="108">
        <v>0</v>
      </c>
      <c r="Z263" s="550"/>
      <c r="AA263" s="516"/>
      <c r="AB263" s="551"/>
      <c r="AC263" s="163"/>
      <c r="AD263" s="46"/>
      <c r="AE263" s="73">
        <v>0</v>
      </c>
      <c r="AF263" s="18">
        <v>0</v>
      </c>
    </row>
    <row r="264" spans="1:32" hidden="1">
      <c r="A264" s="565"/>
      <c r="B264" s="525"/>
      <c r="C264" s="509"/>
      <c r="D264" s="510"/>
      <c r="E264" s="492"/>
      <c r="F264" s="492"/>
      <c r="G264" s="160"/>
      <c r="H264" s="65"/>
      <c r="I264" s="66"/>
      <c r="J264" s="61"/>
      <c r="K264" s="60"/>
      <c r="L264" s="42"/>
      <c r="M264" s="43"/>
      <c r="N264" s="54"/>
      <c r="O264" s="51"/>
      <c r="P264" s="59"/>
      <c r="Q264" s="44"/>
      <c r="R264" s="515"/>
      <c r="S264" s="516"/>
      <c r="T264" s="517"/>
      <c r="U264" s="107">
        <v>0</v>
      </c>
      <c r="V264" s="101">
        <v>0</v>
      </c>
      <c r="W264" s="45"/>
      <c r="X264" s="102">
        <v>0</v>
      </c>
      <c r="Y264" s="108">
        <v>0</v>
      </c>
      <c r="Z264" s="550"/>
      <c r="AA264" s="516"/>
      <c r="AB264" s="551"/>
      <c r="AC264" s="163"/>
      <c r="AD264" s="46"/>
      <c r="AE264" s="73">
        <v>0</v>
      </c>
      <c r="AF264" s="18">
        <v>0</v>
      </c>
    </row>
    <row r="265" spans="1:32" hidden="1">
      <c r="A265" s="565"/>
      <c r="B265" s="525"/>
      <c r="C265" s="509"/>
      <c r="D265" s="510"/>
      <c r="E265" s="492"/>
      <c r="F265" s="492"/>
      <c r="G265" s="160"/>
      <c r="H265" s="65"/>
      <c r="I265" s="66"/>
      <c r="J265" s="61"/>
      <c r="K265" s="60"/>
      <c r="L265" s="42"/>
      <c r="M265" s="43"/>
      <c r="N265" s="54"/>
      <c r="O265" s="51"/>
      <c r="P265" s="59"/>
      <c r="Q265" s="44"/>
      <c r="R265" s="515"/>
      <c r="S265" s="516"/>
      <c r="T265" s="517"/>
      <c r="U265" s="107">
        <v>0</v>
      </c>
      <c r="V265" s="101">
        <v>0</v>
      </c>
      <c r="W265" s="45"/>
      <c r="X265" s="102">
        <v>0</v>
      </c>
      <c r="Y265" s="108">
        <v>0</v>
      </c>
      <c r="Z265" s="550"/>
      <c r="AA265" s="516"/>
      <c r="AB265" s="551"/>
      <c r="AC265" s="163"/>
      <c r="AD265" s="46"/>
      <c r="AE265" s="73">
        <v>0</v>
      </c>
      <c r="AF265" s="18">
        <v>0</v>
      </c>
    </row>
    <row r="266" spans="1:32" hidden="1">
      <c r="A266" s="565"/>
      <c r="B266" s="525"/>
      <c r="C266" s="509"/>
      <c r="D266" s="510"/>
      <c r="E266" s="492"/>
      <c r="F266" s="492"/>
      <c r="G266" s="160"/>
      <c r="H266" s="65"/>
      <c r="I266" s="66"/>
      <c r="J266" s="61"/>
      <c r="K266" s="60"/>
      <c r="L266" s="42"/>
      <c r="M266" s="43"/>
      <c r="N266" s="54"/>
      <c r="O266" s="51"/>
      <c r="P266" s="59"/>
      <c r="Q266" s="44"/>
      <c r="R266" s="515"/>
      <c r="S266" s="516"/>
      <c r="T266" s="517"/>
      <c r="U266" s="107">
        <v>0</v>
      </c>
      <c r="V266" s="101">
        <v>0</v>
      </c>
      <c r="W266" s="45"/>
      <c r="X266" s="102">
        <v>0</v>
      </c>
      <c r="Y266" s="108">
        <v>0</v>
      </c>
      <c r="Z266" s="550"/>
      <c r="AA266" s="516"/>
      <c r="AB266" s="551"/>
      <c r="AC266" s="163"/>
      <c r="AD266" s="46"/>
      <c r="AE266" s="73">
        <v>0</v>
      </c>
      <c r="AF266" s="18">
        <v>0</v>
      </c>
    </row>
    <row r="267" spans="1:32" hidden="1">
      <c r="A267" s="565"/>
      <c r="B267" s="525"/>
      <c r="C267" s="509"/>
      <c r="D267" s="510"/>
      <c r="E267" s="492"/>
      <c r="F267" s="492"/>
      <c r="G267" s="162"/>
      <c r="H267" s="65"/>
      <c r="I267" s="66"/>
      <c r="J267" s="61"/>
      <c r="K267" s="60"/>
      <c r="L267" s="42"/>
      <c r="M267" s="43"/>
      <c r="N267" s="54"/>
      <c r="O267" s="51"/>
      <c r="P267" s="59"/>
      <c r="Q267" s="44"/>
      <c r="R267" s="515"/>
      <c r="S267" s="516"/>
      <c r="T267" s="517"/>
      <c r="U267" s="107">
        <v>0</v>
      </c>
      <c r="V267" s="101">
        <v>0</v>
      </c>
      <c r="W267" s="45"/>
      <c r="X267" s="102">
        <v>0</v>
      </c>
      <c r="Y267" s="108">
        <v>0</v>
      </c>
      <c r="Z267" s="550"/>
      <c r="AA267" s="516"/>
      <c r="AB267" s="551"/>
      <c r="AC267" s="163"/>
      <c r="AD267" s="46"/>
      <c r="AE267" s="73">
        <v>0</v>
      </c>
      <c r="AF267" s="18">
        <v>0</v>
      </c>
    </row>
    <row r="268" spans="1:32" hidden="1">
      <c r="A268" s="565"/>
      <c r="B268" s="525"/>
      <c r="C268" s="509"/>
      <c r="D268" s="510"/>
      <c r="E268" s="492"/>
      <c r="F268" s="492"/>
      <c r="G268" s="160"/>
      <c r="H268" s="65"/>
      <c r="I268" s="66"/>
      <c r="J268" s="61"/>
      <c r="K268" s="60"/>
      <c r="L268" s="42"/>
      <c r="M268" s="43"/>
      <c r="N268" s="54"/>
      <c r="O268" s="51"/>
      <c r="P268" s="59"/>
      <c r="Q268" s="44"/>
      <c r="R268" s="515"/>
      <c r="S268" s="516"/>
      <c r="T268" s="517"/>
      <c r="U268" s="107">
        <v>0</v>
      </c>
      <c r="V268" s="101">
        <v>0</v>
      </c>
      <c r="W268" s="45"/>
      <c r="X268" s="102">
        <v>0</v>
      </c>
      <c r="Y268" s="108">
        <v>0</v>
      </c>
      <c r="Z268" s="550"/>
      <c r="AA268" s="516"/>
      <c r="AB268" s="551"/>
      <c r="AC268" s="163"/>
      <c r="AD268" s="46"/>
      <c r="AE268" s="73">
        <v>0</v>
      </c>
      <c r="AF268" s="18">
        <v>0</v>
      </c>
    </row>
    <row r="269" spans="1:32" hidden="1">
      <c r="A269" s="565"/>
      <c r="B269" s="525"/>
      <c r="C269" s="509"/>
      <c r="D269" s="510"/>
      <c r="E269" s="492"/>
      <c r="F269" s="492"/>
      <c r="G269" s="160"/>
      <c r="H269" s="65"/>
      <c r="I269" s="66"/>
      <c r="J269" s="61"/>
      <c r="K269" s="60"/>
      <c r="L269" s="42"/>
      <c r="M269" s="43"/>
      <c r="N269" s="54"/>
      <c r="O269" s="51"/>
      <c r="P269" s="59"/>
      <c r="Q269" s="44"/>
      <c r="R269" s="515"/>
      <c r="S269" s="516"/>
      <c r="T269" s="517"/>
      <c r="U269" s="107">
        <v>0</v>
      </c>
      <c r="V269" s="101">
        <v>0</v>
      </c>
      <c r="W269" s="45"/>
      <c r="X269" s="102">
        <v>0</v>
      </c>
      <c r="Y269" s="108">
        <v>0</v>
      </c>
      <c r="Z269" s="550"/>
      <c r="AA269" s="516"/>
      <c r="AB269" s="551"/>
      <c r="AC269" s="163"/>
      <c r="AD269" s="46"/>
      <c r="AE269" s="73">
        <v>0</v>
      </c>
      <c r="AF269" s="18">
        <v>0</v>
      </c>
    </row>
    <row r="270" spans="1:32" hidden="1">
      <c r="A270" s="565"/>
      <c r="B270" s="525"/>
      <c r="C270" s="509"/>
      <c r="D270" s="510"/>
      <c r="E270" s="492"/>
      <c r="F270" s="492"/>
      <c r="G270" s="160"/>
      <c r="H270" s="65"/>
      <c r="I270" s="66"/>
      <c r="J270" s="61"/>
      <c r="K270" s="60"/>
      <c r="L270" s="42"/>
      <c r="M270" s="43"/>
      <c r="N270" s="54"/>
      <c r="O270" s="51"/>
      <c r="P270" s="59"/>
      <c r="Q270" s="44"/>
      <c r="R270" s="515"/>
      <c r="S270" s="516"/>
      <c r="T270" s="517"/>
      <c r="U270" s="107">
        <v>0</v>
      </c>
      <c r="V270" s="101">
        <v>0</v>
      </c>
      <c r="W270" s="45"/>
      <c r="X270" s="102">
        <v>0</v>
      </c>
      <c r="Y270" s="108">
        <v>0</v>
      </c>
      <c r="Z270" s="550"/>
      <c r="AA270" s="516"/>
      <c r="AB270" s="551"/>
      <c r="AC270" s="163"/>
      <c r="AD270" s="46"/>
      <c r="AE270" s="73">
        <v>0</v>
      </c>
      <c r="AF270" s="18">
        <v>0</v>
      </c>
    </row>
    <row r="271" spans="1:32" hidden="1">
      <c r="A271" s="565"/>
      <c r="B271" s="525"/>
      <c r="C271" s="511"/>
      <c r="D271" s="512"/>
      <c r="E271" s="493"/>
      <c r="F271" s="493"/>
      <c r="G271" s="160"/>
      <c r="H271" s="65"/>
      <c r="I271" s="66"/>
      <c r="J271" s="61"/>
      <c r="K271" s="60"/>
      <c r="L271" s="42"/>
      <c r="M271" s="43"/>
      <c r="N271" s="55"/>
      <c r="O271" s="51"/>
      <c r="P271" s="59"/>
      <c r="Q271" s="44"/>
      <c r="R271" s="515"/>
      <c r="S271" s="516"/>
      <c r="T271" s="517"/>
      <c r="U271" s="107">
        <f>IF(OR(P271="",M271=Paramétrage!$C$10,M271=Paramétrage!$C$13,M271=Paramétrage!$C$17,M271=Paramétrage!$C$20,M271=Paramétrage!$C$24,M271=Paramétrage!$C$27,AND(M271&lt;&gt;Paramétrage!$C$9,Q271="Mut+ext")),0,ROUNDUP(O271/P271,0))</f>
        <v>0</v>
      </c>
      <c r="V271" s="101">
        <f>IF(OR(M271="",Q271="Mut+ext"),0,IF(VLOOKUP(M271,Paramétrage!$C$6:$E$29,2,0)=0,0,IF(P271="","saisir capacité",N271*U271*VLOOKUP(M271,Paramétrage!$C$6:$E$29,2,0))))</f>
        <v>0</v>
      </c>
      <c r="W271" s="45"/>
      <c r="X271" s="102">
        <f t="shared" si="42"/>
        <v>0</v>
      </c>
      <c r="Y271" s="108">
        <f>IF(OR(M271="",Q271="Mut+ext"),0,IF(ISERROR(W271+V271*VLOOKUP(M271,Paramétrage!$C$6:$E$29,3,0))=TRUE,X271,W271+V271*VLOOKUP(M271,Paramétrage!$C$6:$E$29,3,0)))</f>
        <v>0</v>
      </c>
      <c r="Z271" s="550"/>
      <c r="AA271" s="516"/>
      <c r="AB271" s="551"/>
      <c r="AC271" s="163"/>
      <c r="AD271" s="46"/>
      <c r="AE271" s="73">
        <f>IF(G271="",0,IF(K271="",0,IF(SUMIF(G260:G271,G271,O260:O271)=0,0,IF(OR(L271="",K271="obligatoire"),AF271/SUMIF(G260:G271,G271,O260:O271),AF271/(SUMIF(G260:G271,G271,O260:O271)/L271)))))</f>
        <v>0</v>
      </c>
      <c r="AF271" s="18">
        <f t="shared" si="43"/>
        <v>0</v>
      </c>
    </row>
    <row r="272" spans="1:32" ht="16.149999999999999" hidden="1" thickBot="1">
      <c r="A272" s="565"/>
      <c r="B272" s="525"/>
      <c r="C272" s="174"/>
      <c r="D272" s="88"/>
      <c r="E272" s="87"/>
      <c r="F272" s="88"/>
      <c r="G272" s="88"/>
      <c r="H272" s="168"/>
      <c r="I272" s="166"/>
      <c r="J272" s="157"/>
      <c r="K272" s="89"/>
      <c r="L272" s="91"/>
      <c r="M272" s="92"/>
      <c r="N272" s="93">
        <f>AE272</f>
        <v>0</v>
      </c>
      <c r="O272" s="94"/>
      <c r="P272" s="94"/>
      <c r="Q272" s="97"/>
      <c r="R272" s="95"/>
      <c r="S272" s="95"/>
      <c r="T272" s="96"/>
      <c r="U272" s="149"/>
      <c r="V272" s="98">
        <f>SUM(V260:V271)</f>
        <v>0</v>
      </c>
      <c r="W272" s="92">
        <f>SUM(W260:W271)</f>
        <v>0</v>
      </c>
      <c r="X272" s="99">
        <f>SUM(X260:X271)</f>
        <v>0</v>
      </c>
      <c r="Y272" s="100">
        <f>SUM(Y260:Y271)</f>
        <v>0</v>
      </c>
      <c r="Z272" s="150"/>
      <c r="AA272" s="151"/>
      <c r="AB272" s="152"/>
      <c r="AC272" s="153"/>
      <c r="AD272" s="154"/>
      <c r="AE272" s="155">
        <f>SUM(AE260:AE271)</f>
        <v>0</v>
      </c>
      <c r="AF272" s="156">
        <f>SUM(AF260:AF271)</f>
        <v>0</v>
      </c>
    </row>
    <row r="273" spans="1:32" ht="16.149999999999999" thickBot="1">
      <c r="A273" s="565"/>
      <c r="B273" s="117"/>
      <c r="C273" s="117"/>
      <c r="D273" s="118"/>
      <c r="E273" s="211">
        <f>E143+E156+E169+E182+E195+E208+E221+E234+E247+E260</f>
        <v>30</v>
      </c>
      <c r="F273" s="208"/>
      <c r="G273" s="119"/>
      <c r="H273" s="122"/>
      <c r="I273" s="122"/>
      <c r="J273" s="120"/>
      <c r="K273" s="117"/>
      <c r="L273" s="117"/>
      <c r="M273" s="118"/>
      <c r="N273" s="143">
        <f>N155+N168+N181+N194+N207+N220+N233+N246+N259+N272</f>
        <v>600</v>
      </c>
      <c r="O273" s="120"/>
      <c r="P273" s="121"/>
      <c r="Q273" s="120"/>
      <c r="R273" s="120"/>
      <c r="S273" s="120"/>
      <c r="T273" s="125"/>
      <c r="U273" s="144"/>
      <c r="V273" s="123">
        <f>V155+V168+V181+V194+V207+V220+V233+V246+V259+V272</f>
        <v>0</v>
      </c>
      <c r="W273" s="123">
        <f>W155+W168+W181+W194+W207+W220+W233+W246+W259+W272</f>
        <v>0</v>
      </c>
      <c r="X273" s="123">
        <f>X155+X168+X181+X194+X207+X220+X233+X246+X259+X272</f>
        <v>0</v>
      </c>
      <c r="Y273" s="123">
        <f>Y155+Y168+Y181+Y194+Y207+Y220+Y233+Y246+Y259+Y272</f>
        <v>0</v>
      </c>
      <c r="Z273" s="145"/>
      <c r="AA273" s="122"/>
      <c r="AB273" s="124"/>
      <c r="AC273" s="122"/>
      <c r="AD273" s="146"/>
      <c r="AE273" s="147">
        <f>SUM(AE143:AE246)/2</f>
        <v>600</v>
      </c>
      <c r="AF273" s="148">
        <f>SUM(AF166:AF233)</f>
        <v>0</v>
      </c>
    </row>
    <row r="274" spans="1:32" ht="16.149999999999999" thickBot="1">
      <c r="A274" s="19" t="s">
        <v>11</v>
      </c>
      <c r="B274" s="20"/>
      <c r="C274" s="20"/>
      <c r="D274" s="20"/>
      <c r="E274" s="20"/>
      <c r="F274" s="20"/>
      <c r="G274" s="20"/>
      <c r="H274" s="50"/>
      <c r="I274" s="50"/>
      <c r="J274" s="23"/>
      <c r="K274" s="20"/>
      <c r="L274" s="20"/>
      <c r="M274" s="21"/>
      <c r="N274" s="56">
        <f>N273+N142</f>
        <v>830</v>
      </c>
      <c r="O274" s="23"/>
      <c r="P274" s="24"/>
      <c r="Q274" s="23"/>
      <c r="R274" s="23"/>
      <c r="S274" s="23"/>
      <c r="T274" s="25"/>
      <c r="U274" s="21"/>
      <c r="V274" s="58">
        <f>V273+V142</f>
        <v>210</v>
      </c>
      <c r="W274" s="26">
        <f>W273+W142</f>
        <v>0</v>
      </c>
      <c r="X274" s="27">
        <f>X273+X142</f>
        <v>210</v>
      </c>
      <c r="Y274" s="28">
        <f>Y273+Y142</f>
        <v>210</v>
      </c>
      <c r="AC274" s="30"/>
      <c r="AE274" s="22">
        <f>AE273+AE142</f>
        <v>830</v>
      </c>
      <c r="AF274" s="29">
        <f>SUM(AF143:AF246)</f>
        <v>24000</v>
      </c>
    </row>
    <row r="275" spans="1:32" ht="18" customHeight="1">
      <c r="H275" s="169"/>
      <c r="O275" s="30"/>
    </row>
  </sheetData>
  <sheetProtection algorithmName="SHA-512" hashValue="yyNtrHSHotlMVWPGpH6Lo2DGHG10yhYRzloPWebZjOPLag7vHzugK21gTB4NFhIvmpFlrtYNkULMLVVlbOcAOA==" saltValue="bzrb8dnz90y6XyIufGqeLg==" spinCount="100000" sheet="1" formatCells="0" formatRows="0" insertRows="0" autoFilter="0"/>
  <mergeCells count="598">
    <mergeCell ref="R265:T265"/>
    <mergeCell ref="Z265:AB265"/>
    <mergeCell ref="R266:T266"/>
    <mergeCell ref="Z266:AB266"/>
    <mergeCell ref="R267:T267"/>
    <mergeCell ref="Z267:AB267"/>
    <mergeCell ref="R262:T262"/>
    <mergeCell ref="Z262:AB262"/>
    <mergeCell ref="R263:T263"/>
    <mergeCell ref="Z263:AB263"/>
    <mergeCell ref="R264:T264"/>
    <mergeCell ref="Z264:AB264"/>
    <mergeCell ref="R258:T258"/>
    <mergeCell ref="Z258:AB258"/>
    <mergeCell ref="B260:B272"/>
    <mergeCell ref="C260:D271"/>
    <mergeCell ref="E260:E271"/>
    <mergeCell ref="F260:F271"/>
    <mergeCell ref="R260:T260"/>
    <mergeCell ref="Z260:AB260"/>
    <mergeCell ref="R261:T261"/>
    <mergeCell ref="Z261:AB261"/>
    <mergeCell ref="R271:T271"/>
    <mergeCell ref="Z271:AB271"/>
    <mergeCell ref="R268:T268"/>
    <mergeCell ref="Z268:AB268"/>
    <mergeCell ref="R269:T269"/>
    <mergeCell ref="Z269:AB269"/>
    <mergeCell ref="R270:T270"/>
    <mergeCell ref="Z270:AB270"/>
    <mergeCell ref="B247:B259"/>
    <mergeCell ref="C247:D258"/>
    <mergeCell ref="E247:E258"/>
    <mergeCell ref="F247:F258"/>
    <mergeCell ref="R247:T247"/>
    <mergeCell ref="Z247:AB247"/>
    <mergeCell ref="R255:T255"/>
    <mergeCell ref="Z255:AB255"/>
    <mergeCell ref="R256:T256"/>
    <mergeCell ref="Z256:AB256"/>
    <mergeCell ref="R257:T257"/>
    <mergeCell ref="Z257:AB257"/>
    <mergeCell ref="R252:T252"/>
    <mergeCell ref="Z252:AB252"/>
    <mergeCell ref="R253:T253"/>
    <mergeCell ref="Z253:AB253"/>
    <mergeCell ref="R254:T254"/>
    <mergeCell ref="Z254:AB254"/>
    <mergeCell ref="R240:T240"/>
    <mergeCell ref="Z240:AB240"/>
    <mergeCell ref="R241:T241"/>
    <mergeCell ref="Z241:AB241"/>
    <mergeCell ref="R249:T249"/>
    <mergeCell ref="Z249:AB249"/>
    <mergeCell ref="R250:T250"/>
    <mergeCell ref="Z250:AB250"/>
    <mergeCell ref="R251:T251"/>
    <mergeCell ref="Z251:AB251"/>
    <mergeCell ref="R245:T245"/>
    <mergeCell ref="Z245:AB245"/>
    <mergeCell ref="R248:T248"/>
    <mergeCell ref="Z248:AB248"/>
    <mergeCell ref="R236:T236"/>
    <mergeCell ref="Z236:AB236"/>
    <mergeCell ref="R237:T237"/>
    <mergeCell ref="Z237:AB237"/>
    <mergeCell ref="R238:T238"/>
    <mergeCell ref="Z238:AB238"/>
    <mergeCell ref="R232:T232"/>
    <mergeCell ref="Z232:AB232"/>
    <mergeCell ref="B234:B246"/>
    <mergeCell ref="C234:D245"/>
    <mergeCell ref="E234:E245"/>
    <mergeCell ref="F234:F245"/>
    <mergeCell ref="R234:T234"/>
    <mergeCell ref="Z234:AB234"/>
    <mergeCell ref="R235:T235"/>
    <mergeCell ref="Z235:AB235"/>
    <mergeCell ref="R242:T242"/>
    <mergeCell ref="Z242:AB242"/>
    <mergeCell ref="R243:T243"/>
    <mergeCell ref="Z243:AB243"/>
    <mergeCell ref="R244:T244"/>
    <mergeCell ref="Z244:AB244"/>
    <mergeCell ref="R239:T239"/>
    <mergeCell ref="Z239:AB239"/>
    <mergeCell ref="B221:B233"/>
    <mergeCell ref="C221:D232"/>
    <mergeCell ref="E221:E232"/>
    <mergeCell ref="F221:F232"/>
    <mergeCell ref="R221:T221"/>
    <mergeCell ref="Z221:AB221"/>
    <mergeCell ref="R222:T222"/>
    <mergeCell ref="Z222:AB222"/>
    <mergeCell ref="R229:T229"/>
    <mergeCell ref="Z229:AB229"/>
    <mergeCell ref="R230:T230"/>
    <mergeCell ref="Z230:AB230"/>
    <mergeCell ref="R231:T231"/>
    <mergeCell ref="Z231:AB231"/>
    <mergeCell ref="R226:T226"/>
    <mergeCell ref="Z226:AB226"/>
    <mergeCell ref="R227:T227"/>
    <mergeCell ref="Z227:AB227"/>
    <mergeCell ref="R228:T228"/>
    <mergeCell ref="Z228:AB228"/>
    <mergeCell ref="R214:T214"/>
    <mergeCell ref="Z214:AB214"/>
    <mergeCell ref="R215:T215"/>
    <mergeCell ref="Z215:AB215"/>
    <mergeCell ref="R223:T223"/>
    <mergeCell ref="Z223:AB223"/>
    <mergeCell ref="R224:T224"/>
    <mergeCell ref="Z224:AB224"/>
    <mergeCell ref="R225:T225"/>
    <mergeCell ref="Z225:AB225"/>
    <mergeCell ref="R219:T219"/>
    <mergeCell ref="Z219:AB219"/>
    <mergeCell ref="R210:T210"/>
    <mergeCell ref="Z210:AB210"/>
    <mergeCell ref="R211:T211"/>
    <mergeCell ref="Z211:AB211"/>
    <mergeCell ref="R212:T212"/>
    <mergeCell ref="Z212:AB212"/>
    <mergeCell ref="R206:T206"/>
    <mergeCell ref="Z206:AB206"/>
    <mergeCell ref="B208:B220"/>
    <mergeCell ref="C208:D219"/>
    <mergeCell ref="E208:E219"/>
    <mergeCell ref="F208:F219"/>
    <mergeCell ref="R208:T208"/>
    <mergeCell ref="Z208:AB208"/>
    <mergeCell ref="R209:T209"/>
    <mergeCell ref="Z209:AB209"/>
    <mergeCell ref="R216:T216"/>
    <mergeCell ref="Z216:AB216"/>
    <mergeCell ref="R217:T217"/>
    <mergeCell ref="Z217:AB217"/>
    <mergeCell ref="R218:T218"/>
    <mergeCell ref="Z218:AB218"/>
    <mergeCell ref="R213:T213"/>
    <mergeCell ref="Z213:AB213"/>
    <mergeCell ref="B195:B207"/>
    <mergeCell ref="C195:D206"/>
    <mergeCell ref="E195:E206"/>
    <mergeCell ref="F195:F206"/>
    <mergeCell ref="R195:T195"/>
    <mergeCell ref="Z195:AB195"/>
    <mergeCell ref="R196:T196"/>
    <mergeCell ref="Z196:AB196"/>
    <mergeCell ref="R203:T203"/>
    <mergeCell ref="Z203:AB203"/>
    <mergeCell ref="R204:T204"/>
    <mergeCell ref="Z204:AB204"/>
    <mergeCell ref="R205:T205"/>
    <mergeCell ref="Z205:AB205"/>
    <mergeCell ref="R200:T200"/>
    <mergeCell ref="Z200:AB200"/>
    <mergeCell ref="R201:T201"/>
    <mergeCell ref="Z201:AB201"/>
    <mergeCell ref="R202:T202"/>
    <mergeCell ref="Z202:AB202"/>
    <mergeCell ref="R188:T188"/>
    <mergeCell ref="Z188:AB188"/>
    <mergeCell ref="R189:T189"/>
    <mergeCell ref="Z189:AB189"/>
    <mergeCell ref="R197:T197"/>
    <mergeCell ref="Z197:AB197"/>
    <mergeCell ref="R198:T198"/>
    <mergeCell ref="Z198:AB198"/>
    <mergeCell ref="R199:T199"/>
    <mergeCell ref="Z199:AB199"/>
    <mergeCell ref="R193:T193"/>
    <mergeCell ref="Z193:AB193"/>
    <mergeCell ref="R184:T184"/>
    <mergeCell ref="Z184:AB184"/>
    <mergeCell ref="R185:T185"/>
    <mergeCell ref="Z185:AB185"/>
    <mergeCell ref="R186:T186"/>
    <mergeCell ref="Z186:AB186"/>
    <mergeCell ref="R180:T180"/>
    <mergeCell ref="Z180:AB180"/>
    <mergeCell ref="B182:B194"/>
    <mergeCell ref="C182:D193"/>
    <mergeCell ref="E182:E193"/>
    <mergeCell ref="F182:F193"/>
    <mergeCell ref="R182:T182"/>
    <mergeCell ref="Z182:AB182"/>
    <mergeCell ref="R183:T183"/>
    <mergeCell ref="Z183:AB183"/>
    <mergeCell ref="R190:T190"/>
    <mergeCell ref="Z190:AB190"/>
    <mergeCell ref="R191:T191"/>
    <mergeCell ref="Z191:AB191"/>
    <mergeCell ref="R192:T192"/>
    <mergeCell ref="Z192:AB192"/>
    <mergeCell ref="R187:T187"/>
    <mergeCell ref="Z187:AB187"/>
    <mergeCell ref="B169:B181"/>
    <mergeCell ref="C169:D180"/>
    <mergeCell ref="E169:E180"/>
    <mergeCell ref="F169:F180"/>
    <mergeCell ref="R169:T169"/>
    <mergeCell ref="Z169:AB169"/>
    <mergeCell ref="R170:T170"/>
    <mergeCell ref="Z170:AB170"/>
    <mergeCell ref="R177:T177"/>
    <mergeCell ref="Z177:AB177"/>
    <mergeCell ref="R178:T178"/>
    <mergeCell ref="Z178:AB178"/>
    <mergeCell ref="R179:T179"/>
    <mergeCell ref="Z179:AB179"/>
    <mergeCell ref="R174:T174"/>
    <mergeCell ref="Z174:AB174"/>
    <mergeCell ref="R175:T175"/>
    <mergeCell ref="Z175:AB175"/>
    <mergeCell ref="R176:T176"/>
    <mergeCell ref="Z176:AB176"/>
    <mergeCell ref="R162:T162"/>
    <mergeCell ref="Z162:AB162"/>
    <mergeCell ref="R163:T163"/>
    <mergeCell ref="Z163:AB163"/>
    <mergeCell ref="R171:T171"/>
    <mergeCell ref="Z171:AB171"/>
    <mergeCell ref="R172:T172"/>
    <mergeCell ref="Z172:AB172"/>
    <mergeCell ref="R173:T173"/>
    <mergeCell ref="Z173:AB173"/>
    <mergeCell ref="R167:T167"/>
    <mergeCell ref="Z167:AB167"/>
    <mergeCell ref="R158:T158"/>
    <mergeCell ref="Z158:AB158"/>
    <mergeCell ref="R159:T159"/>
    <mergeCell ref="Z159:AB159"/>
    <mergeCell ref="R160:T160"/>
    <mergeCell ref="Z160:AB160"/>
    <mergeCell ref="R154:T154"/>
    <mergeCell ref="Z154:AB154"/>
    <mergeCell ref="B156:B168"/>
    <mergeCell ref="C156:D167"/>
    <mergeCell ref="E156:E167"/>
    <mergeCell ref="F156:F167"/>
    <mergeCell ref="R156:T156"/>
    <mergeCell ref="Z156:AB156"/>
    <mergeCell ref="R157:T157"/>
    <mergeCell ref="Z157:AB157"/>
    <mergeCell ref="R164:T164"/>
    <mergeCell ref="Z164:AB164"/>
    <mergeCell ref="R165:T165"/>
    <mergeCell ref="Z165:AB165"/>
    <mergeCell ref="R166:T166"/>
    <mergeCell ref="Z166:AB166"/>
    <mergeCell ref="R161:T161"/>
    <mergeCell ref="Z161:AB161"/>
    <mergeCell ref="R151:T151"/>
    <mergeCell ref="Z151:AB151"/>
    <mergeCell ref="R152:T152"/>
    <mergeCell ref="Z152:AB152"/>
    <mergeCell ref="R153:T153"/>
    <mergeCell ref="Z153:AB153"/>
    <mergeCell ref="R148:T148"/>
    <mergeCell ref="Z148:AB148"/>
    <mergeCell ref="R149:T149"/>
    <mergeCell ref="Z149:AB149"/>
    <mergeCell ref="R150:T150"/>
    <mergeCell ref="Z150:AB150"/>
    <mergeCell ref="A143:A273"/>
    <mergeCell ref="B143:B155"/>
    <mergeCell ref="C143:D154"/>
    <mergeCell ref="E143:E154"/>
    <mergeCell ref="F143:F154"/>
    <mergeCell ref="R143:T143"/>
    <mergeCell ref="Z143:AB143"/>
    <mergeCell ref="R144:T144"/>
    <mergeCell ref="R137:T137"/>
    <mergeCell ref="Z137:AB137"/>
    <mergeCell ref="R138:T138"/>
    <mergeCell ref="Z138:AB138"/>
    <mergeCell ref="R139:T139"/>
    <mergeCell ref="Z139:AB139"/>
    <mergeCell ref="A12:A142"/>
    <mergeCell ref="Z144:AB144"/>
    <mergeCell ref="R145:T145"/>
    <mergeCell ref="Z145:AB145"/>
    <mergeCell ref="R146:T146"/>
    <mergeCell ref="Z146:AB146"/>
    <mergeCell ref="R147:T147"/>
    <mergeCell ref="Z147:AB147"/>
    <mergeCell ref="R140:T140"/>
    <mergeCell ref="Z140:AB140"/>
    <mergeCell ref="B129:B141"/>
    <mergeCell ref="C129:D140"/>
    <mergeCell ref="E129:E140"/>
    <mergeCell ref="F129:F140"/>
    <mergeCell ref="R129:T129"/>
    <mergeCell ref="Z129:AB129"/>
    <mergeCell ref="R130:T130"/>
    <mergeCell ref="Z130:AB130"/>
    <mergeCell ref="R134:T134"/>
    <mergeCell ref="Z134:AB134"/>
    <mergeCell ref="R135:T135"/>
    <mergeCell ref="Z135:AB135"/>
    <mergeCell ref="R136:T136"/>
    <mergeCell ref="Z136:AB136"/>
    <mergeCell ref="R131:T131"/>
    <mergeCell ref="Z131:AB131"/>
    <mergeCell ref="R132:T132"/>
    <mergeCell ref="Z132:AB132"/>
    <mergeCell ref="R133:T133"/>
    <mergeCell ref="Z133:AB133"/>
    <mergeCell ref="B116:B128"/>
    <mergeCell ref="C116:D127"/>
    <mergeCell ref="E116:E127"/>
    <mergeCell ref="F116:F127"/>
    <mergeCell ref="R116:T116"/>
    <mergeCell ref="Z116:AB116"/>
    <mergeCell ref="R117:T117"/>
    <mergeCell ref="Z117:AB117"/>
    <mergeCell ref="R124:T124"/>
    <mergeCell ref="Z124:AB124"/>
    <mergeCell ref="R125:T125"/>
    <mergeCell ref="Z125:AB125"/>
    <mergeCell ref="R126:T126"/>
    <mergeCell ref="Z126:AB126"/>
    <mergeCell ref="R121:T121"/>
    <mergeCell ref="Z121:AB121"/>
    <mergeCell ref="R122:T122"/>
    <mergeCell ref="Z122:AB122"/>
    <mergeCell ref="R123:T123"/>
    <mergeCell ref="Z123:AB123"/>
    <mergeCell ref="R127:T127"/>
    <mergeCell ref="Z127:AB127"/>
    <mergeCell ref="R109:T109"/>
    <mergeCell ref="Z109:AB109"/>
    <mergeCell ref="R110:T110"/>
    <mergeCell ref="Z110:AB110"/>
    <mergeCell ref="R118:T118"/>
    <mergeCell ref="Z118:AB118"/>
    <mergeCell ref="R119:T119"/>
    <mergeCell ref="Z119:AB119"/>
    <mergeCell ref="R120:T120"/>
    <mergeCell ref="Z120:AB120"/>
    <mergeCell ref="R114:T114"/>
    <mergeCell ref="Z114:AB114"/>
    <mergeCell ref="R105:T105"/>
    <mergeCell ref="Z105:AB105"/>
    <mergeCell ref="R106:T106"/>
    <mergeCell ref="Z106:AB106"/>
    <mergeCell ref="R107:T107"/>
    <mergeCell ref="Z107:AB107"/>
    <mergeCell ref="R101:T101"/>
    <mergeCell ref="Z101:AB101"/>
    <mergeCell ref="B103:B115"/>
    <mergeCell ref="C103:D114"/>
    <mergeCell ref="E103:E114"/>
    <mergeCell ref="F103:F114"/>
    <mergeCell ref="R103:T103"/>
    <mergeCell ref="Z103:AB103"/>
    <mergeCell ref="R104:T104"/>
    <mergeCell ref="Z104:AB104"/>
    <mergeCell ref="R111:T111"/>
    <mergeCell ref="Z111:AB111"/>
    <mergeCell ref="R112:T112"/>
    <mergeCell ref="Z112:AB112"/>
    <mergeCell ref="R113:T113"/>
    <mergeCell ref="Z113:AB113"/>
    <mergeCell ref="R108:T108"/>
    <mergeCell ref="Z108:AB108"/>
    <mergeCell ref="B90:B102"/>
    <mergeCell ref="C90:D101"/>
    <mergeCell ref="E90:E101"/>
    <mergeCell ref="F90:F101"/>
    <mergeCell ref="R90:T90"/>
    <mergeCell ref="Z90:AB90"/>
    <mergeCell ref="R91:T91"/>
    <mergeCell ref="Z91:AB91"/>
    <mergeCell ref="R98:T98"/>
    <mergeCell ref="Z98:AB98"/>
    <mergeCell ref="R99:T99"/>
    <mergeCell ref="Z99:AB99"/>
    <mergeCell ref="R100:T100"/>
    <mergeCell ref="Z100:AB100"/>
    <mergeCell ref="R95:T95"/>
    <mergeCell ref="Z95:AB95"/>
    <mergeCell ref="R96:T96"/>
    <mergeCell ref="Z96:AB96"/>
    <mergeCell ref="R97:T97"/>
    <mergeCell ref="Z97:AB97"/>
    <mergeCell ref="R83:T83"/>
    <mergeCell ref="Z83:AB83"/>
    <mergeCell ref="R84:T84"/>
    <mergeCell ref="Z84:AB84"/>
    <mergeCell ref="R92:T92"/>
    <mergeCell ref="Z92:AB92"/>
    <mergeCell ref="R93:T93"/>
    <mergeCell ref="Z93:AB93"/>
    <mergeCell ref="R94:T94"/>
    <mergeCell ref="Z94:AB94"/>
    <mergeCell ref="R88:T88"/>
    <mergeCell ref="Z88:AB88"/>
    <mergeCell ref="R79:T79"/>
    <mergeCell ref="Z79:AB79"/>
    <mergeCell ref="R80:T80"/>
    <mergeCell ref="Z80:AB80"/>
    <mergeCell ref="R81:T81"/>
    <mergeCell ref="Z81:AB81"/>
    <mergeCell ref="R75:T75"/>
    <mergeCell ref="Z75:AB75"/>
    <mergeCell ref="B77:B89"/>
    <mergeCell ref="C77:D88"/>
    <mergeCell ref="E77:E88"/>
    <mergeCell ref="F77:F88"/>
    <mergeCell ref="R77:T77"/>
    <mergeCell ref="Z77:AB77"/>
    <mergeCell ref="R78:T78"/>
    <mergeCell ref="Z78:AB78"/>
    <mergeCell ref="R85:T85"/>
    <mergeCell ref="Z85:AB85"/>
    <mergeCell ref="R86:T86"/>
    <mergeCell ref="Z86:AB86"/>
    <mergeCell ref="R87:T87"/>
    <mergeCell ref="Z87:AB87"/>
    <mergeCell ref="R82:T82"/>
    <mergeCell ref="Z82:AB82"/>
    <mergeCell ref="B64:B76"/>
    <mergeCell ref="C64:D75"/>
    <mergeCell ref="E64:E75"/>
    <mergeCell ref="F64:F75"/>
    <mergeCell ref="R64:T64"/>
    <mergeCell ref="Z64:AB64"/>
    <mergeCell ref="R65:T65"/>
    <mergeCell ref="Z65:AB65"/>
    <mergeCell ref="R72:T72"/>
    <mergeCell ref="Z72:AB72"/>
    <mergeCell ref="R73:T73"/>
    <mergeCell ref="Z73:AB73"/>
    <mergeCell ref="R74:T74"/>
    <mergeCell ref="Z74:AB74"/>
    <mergeCell ref="R69:T69"/>
    <mergeCell ref="Z69:AB69"/>
    <mergeCell ref="R70:T70"/>
    <mergeCell ref="Z70:AB70"/>
    <mergeCell ref="R71:T71"/>
    <mergeCell ref="Z71:AB71"/>
    <mergeCell ref="R57:T57"/>
    <mergeCell ref="Z57:AB57"/>
    <mergeCell ref="R58:T58"/>
    <mergeCell ref="Z58:AB58"/>
    <mergeCell ref="R66:T66"/>
    <mergeCell ref="Z66:AB66"/>
    <mergeCell ref="R67:T67"/>
    <mergeCell ref="Z67:AB67"/>
    <mergeCell ref="R68:T68"/>
    <mergeCell ref="Z68:AB68"/>
    <mergeCell ref="R62:T62"/>
    <mergeCell ref="Z62:AB62"/>
    <mergeCell ref="R53:T53"/>
    <mergeCell ref="Z53:AB53"/>
    <mergeCell ref="R54:T54"/>
    <mergeCell ref="Z54:AB54"/>
    <mergeCell ref="R55:T55"/>
    <mergeCell ref="Z55:AB55"/>
    <mergeCell ref="R49:T49"/>
    <mergeCell ref="Z49:AB49"/>
    <mergeCell ref="B51:B63"/>
    <mergeCell ref="C51:D62"/>
    <mergeCell ref="E51:E62"/>
    <mergeCell ref="F51:F62"/>
    <mergeCell ref="R51:T51"/>
    <mergeCell ref="Z51:AB51"/>
    <mergeCell ref="R52:T52"/>
    <mergeCell ref="Z52:AB52"/>
    <mergeCell ref="R59:T59"/>
    <mergeCell ref="Z59:AB59"/>
    <mergeCell ref="R60:T60"/>
    <mergeCell ref="Z60:AB60"/>
    <mergeCell ref="R61:T61"/>
    <mergeCell ref="Z61:AB61"/>
    <mergeCell ref="R56:T56"/>
    <mergeCell ref="Z56:AB56"/>
    <mergeCell ref="R42:T42"/>
    <mergeCell ref="Z42:AB42"/>
    <mergeCell ref="R36:T36"/>
    <mergeCell ref="Z36:AB36"/>
    <mergeCell ref="B38:B50"/>
    <mergeCell ref="C38:D49"/>
    <mergeCell ref="E38:E49"/>
    <mergeCell ref="F38:F49"/>
    <mergeCell ref="R38:T38"/>
    <mergeCell ref="Z38:AB38"/>
    <mergeCell ref="R39:T39"/>
    <mergeCell ref="Z39:AB39"/>
    <mergeCell ref="R46:T46"/>
    <mergeCell ref="Z46:AB46"/>
    <mergeCell ref="R47:T47"/>
    <mergeCell ref="Z47:AB47"/>
    <mergeCell ref="R48:T48"/>
    <mergeCell ref="Z48:AB48"/>
    <mergeCell ref="R43:T43"/>
    <mergeCell ref="Z43:AB43"/>
    <mergeCell ref="R44:T44"/>
    <mergeCell ref="Z44:AB44"/>
    <mergeCell ref="R45:T45"/>
    <mergeCell ref="Z45:AB45"/>
    <mergeCell ref="Z30:AB30"/>
    <mergeCell ref="R31:T31"/>
    <mergeCell ref="Z31:AB31"/>
    <mergeCell ref="R32:T32"/>
    <mergeCell ref="Z32:AB32"/>
    <mergeCell ref="R40:T40"/>
    <mergeCell ref="Z40:AB40"/>
    <mergeCell ref="R41:T41"/>
    <mergeCell ref="Z41:AB41"/>
    <mergeCell ref="R27:T27"/>
    <mergeCell ref="Z27:AB27"/>
    <mergeCell ref="R28:T28"/>
    <mergeCell ref="Z28:AB28"/>
    <mergeCell ref="R29:T29"/>
    <mergeCell ref="Z29:AB29"/>
    <mergeCell ref="R23:T23"/>
    <mergeCell ref="Z23:AB23"/>
    <mergeCell ref="B25:B37"/>
    <mergeCell ref="C25:D36"/>
    <mergeCell ref="E25:E36"/>
    <mergeCell ref="F25:F36"/>
    <mergeCell ref="R25:T25"/>
    <mergeCell ref="Z25:AB25"/>
    <mergeCell ref="R26:T26"/>
    <mergeCell ref="Z26:AB26"/>
    <mergeCell ref="B12:B24"/>
    <mergeCell ref="R33:T33"/>
    <mergeCell ref="Z33:AB33"/>
    <mergeCell ref="R34:T34"/>
    <mergeCell ref="Z34:AB34"/>
    <mergeCell ref="R35:T35"/>
    <mergeCell ref="Z35:AB35"/>
    <mergeCell ref="R30:T30"/>
    <mergeCell ref="R20:T20"/>
    <mergeCell ref="Z20:AB20"/>
    <mergeCell ref="R21:T21"/>
    <mergeCell ref="Z21:AB21"/>
    <mergeCell ref="R22:T22"/>
    <mergeCell ref="Z22:AB22"/>
    <mergeCell ref="R17:T17"/>
    <mergeCell ref="Z17:AB17"/>
    <mergeCell ref="R18:T18"/>
    <mergeCell ref="Z18:AB18"/>
    <mergeCell ref="R19:T19"/>
    <mergeCell ref="Z19:AB19"/>
    <mergeCell ref="Z13:AB13"/>
    <mergeCell ref="R14:T14"/>
    <mergeCell ref="Z14:AB14"/>
    <mergeCell ref="R15:T15"/>
    <mergeCell ref="Z15:AB15"/>
    <mergeCell ref="R16:T16"/>
    <mergeCell ref="Z16:AB16"/>
    <mergeCell ref="AF10:AF11"/>
    <mergeCell ref="C11:D11"/>
    <mergeCell ref="C12:D23"/>
    <mergeCell ref="E12:E23"/>
    <mergeCell ref="F12:F23"/>
    <mergeCell ref="R12:T12"/>
    <mergeCell ref="Z12:AB12"/>
    <mergeCell ref="R13:T13"/>
    <mergeCell ref="R10:T11"/>
    <mergeCell ref="U10:U11"/>
    <mergeCell ref="Z10:AB11"/>
    <mergeCell ref="AC10:AC11"/>
    <mergeCell ref="AD10:AD11"/>
    <mergeCell ref="AE10:AE11"/>
    <mergeCell ref="L10:L11"/>
    <mergeCell ref="M10:M11"/>
    <mergeCell ref="N10:N11"/>
    <mergeCell ref="O10:O11"/>
    <mergeCell ref="P10:P11"/>
    <mergeCell ref="Q10:Q11"/>
    <mergeCell ref="B10:F10"/>
    <mergeCell ref="G10:G11"/>
    <mergeCell ref="H10:H11"/>
    <mergeCell ref="I10:I11"/>
    <mergeCell ref="J10:J11"/>
    <mergeCell ref="K10:K11"/>
    <mergeCell ref="B5:C6"/>
    <mergeCell ref="I5:K5"/>
    <mergeCell ref="U5:V5"/>
    <mergeCell ref="I6:K6"/>
    <mergeCell ref="U6:V6"/>
    <mergeCell ref="I7:K7"/>
    <mergeCell ref="U7:V7"/>
    <mergeCell ref="AE2:AF2"/>
    <mergeCell ref="AG2:AH2"/>
    <mergeCell ref="B3:C4"/>
    <mergeCell ref="I3:K3"/>
    <mergeCell ref="U3:V3"/>
    <mergeCell ref="AE3:AF3"/>
    <mergeCell ref="AG3:AH3"/>
    <mergeCell ref="I4:K4"/>
    <mergeCell ref="U4:V4"/>
  </mergeCells>
  <conditionalFormatting sqref="AD155 AD168 AD142 AD19:AD24 Z46:Z49 AD58:AD62 Z71:Z75 AD84:AD88 Z109:Z114 AD122:AD127">
    <cfRule type="expression" dxfId="2546" priority="1272">
      <formula>$M19=#REF!</formula>
    </cfRule>
    <cfRule type="expression" dxfId="2545" priority="1273">
      <formula>$M19=#REF!</formula>
    </cfRule>
    <cfRule type="expression" dxfId="2544" priority="1274">
      <formula>$M19=#REF!</formula>
    </cfRule>
    <cfRule type="expression" dxfId="2543" priority="1275">
      <formula>$M19=#REF!</formula>
    </cfRule>
  </conditionalFormatting>
  <conditionalFormatting sqref="AD12:AD14">
    <cfRule type="expression" dxfId="2542" priority="1268">
      <formula>$M12=#REF!</formula>
    </cfRule>
    <cfRule type="expression" dxfId="2541" priority="1269">
      <formula>$M12=#REF!</formula>
    </cfRule>
    <cfRule type="expression" dxfId="2540" priority="1270">
      <formula>$M12=#REF!</formula>
    </cfRule>
    <cfRule type="expression" dxfId="2539" priority="1271">
      <formula>$M12=#REF!</formula>
    </cfRule>
  </conditionalFormatting>
  <conditionalFormatting sqref="AC273:AD273">
    <cfRule type="expression" dxfId="2538" priority="1264">
      <formula>$M273=#REF!</formula>
    </cfRule>
    <cfRule type="expression" dxfId="2537" priority="1265">
      <formula>$M273=#REF!</formula>
    </cfRule>
    <cfRule type="expression" dxfId="2536" priority="1266">
      <formula>$M273=#REF!</formula>
    </cfRule>
    <cfRule type="expression" dxfId="2535" priority="1267">
      <formula>$M273=#REF!</formula>
    </cfRule>
  </conditionalFormatting>
  <conditionalFormatting sqref="Z142">
    <cfRule type="expression" dxfId="2534" priority="1260">
      <formula>$M142=#REF!</formula>
    </cfRule>
    <cfRule type="expression" dxfId="2533" priority="1261">
      <formula>$M142=#REF!</formula>
    </cfRule>
    <cfRule type="expression" dxfId="2532" priority="1262">
      <formula>$M142=#REF!</formula>
    </cfRule>
    <cfRule type="expression" dxfId="2531" priority="1263">
      <formula>$M142=#REF!</formula>
    </cfRule>
  </conditionalFormatting>
  <conditionalFormatting sqref="Z12 Z19:Z23">
    <cfRule type="expression" dxfId="2530" priority="1256">
      <formula>$M12=#REF!</formula>
    </cfRule>
    <cfRule type="expression" dxfId="2529" priority="1257">
      <formula>$M12=#REF!</formula>
    </cfRule>
    <cfRule type="expression" dxfId="2528" priority="1258">
      <formula>$M12=#REF!</formula>
    </cfRule>
    <cfRule type="expression" dxfId="2527" priority="1259">
      <formula>$M12=#REF!</formula>
    </cfRule>
  </conditionalFormatting>
  <conditionalFormatting sqref="Z24">
    <cfRule type="expression" dxfId="2526" priority="1252">
      <formula>$M24=#REF!</formula>
    </cfRule>
    <cfRule type="expression" dxfId="2525" priority="1253">
      <formula>$M24=#REF!</formula>
    </cfRule>
    <cfRule type="expression" dxfId="2524" priority="1254">
      <formula>$M24=#REF!</formula>
    </cfRule>
    <cfRule type="expression" dxfId="2523" priority="1255">
      <formula>$M24=#REF!</formula>
    </cfRule>
  </conditionalFormatting>
  <conditionalFormatting sqref="U273">
    <cfRule type="expression" dxfId="2522" priority="1248">
      <formula>$M273=#REF!</formula>
    </cfRule>
    <cfRule type="expression" dxfId="2521" priority="1249">
      <formula>$M273=#REF!</formula>
    </cfRule>
    <cfRule type="expression" dxfId="2520" priority="1250">
      <formula>$M273=#REF!</formula>
    </cfRule>
    <cfRule type="expression" dxfId="2519" priority="1251">
      <formula>$M273=#REF!</formula>
    </cfRule>
  </conditionalFormatting>
  <conditionalFormatting sqref="AC12">
    <cfRule type="expression" dxfId="2518" priority="1244">
      <formula>$M12=#REF!</formula>
    </cfRule>
    <cfRule type="expression" dxfId="2517" priority="1245">
      <formula>$M12=#REF!</formula>
    </cfRule>
    <cfRule type="expression" dxfId="2516" priority="1246">
      <formula>$M12=#REF!</formula>
    </cfRule>
    <cfRule type="expression" dxfId="2515" priority="1247">
      <formula>$M12=#REF!</formula>
    </cfRule>
  </conditionalFormatting>
  <conditionalFormatting sqref="AC13">
    <cfRule type="expression" dxfId="2514" priority="1240">
      <formula>$M13=#REF!</formula>
    </cfRule>
    <cfRule type="expression" dxfId="2513" priority="1241">
      <formula>$M13=#REF!</formula>
    </cfRule>
    <cfRule type="expression" dxfId="2512" priority="1242">
      <formula>$M13=#REF!</formula>
    </cfRule>
    <cfRule type="expression" dxfId="2511" priority="1243">
      <formula>$M13=#REF!</formula>
    </cfRule>
  </conditionalFormatting>
  <conditionalFormatting sqref="AC14">
    <cfRule type="expression" dxfId="2510" priority="1236">
      <formula>$M14=#REF!</formula>
    </cfRule>
    <cfRule type="expression" dxfId="2509" priority="1237">
      <formula>$M14=#REF!</formula>
    </cfRule>
    <cfRule type="expression" dxfId="2508" priority="1238">
      <formula>$M14=#REF!</formula>
    </cfRule>
    <cfRule type="expression" dxfId="2507" priority="1239">
      <formula>$M14=#REF!</formula>
    </cfRule>
  </conditionalFormatting>
  <conditionalFormatting sqref="AC19">
    <cfRule type="expression" dxfId="2506" priority="1232">
      <formula>$M19=#REF!</formula>
    </cfRule>
    <cfRule type="expression" dxfId="2505" priority="1233">
      <formula>$M19=#REF!</formula>
    </cfRule>
    <cfRule type="expression" dxfId="2504" priority="1234">
      <formula>$M19=#REF!</formula>
    </cfRule>
    <cfRule type="expression" dxfId="2503" priority="1235">
      <formula>$M19=#REF!</formula>
    </cfRule>
  </conditionalFormatting>
  <conditionalFormatting sqref="AC20">
    <cfRule type="expression" dxfId="2502" priority="1228">
      <formula>$M20=#REF!</formula>
    </cfRule>
    <cfRule type="expression" dxfId="2501" priority="1229">
      <formula>$M20=#REF!</formula>
    </cfRule>
    <cfRule type="expression" dxfId="2500" priority="1230">
      <formula>$M20=#REF!</formula>
    </cfRule>
    <cfRule type="expression" dxfId="2499" priority="1231">
      <formula>$M20=#REF!</formula>
    </cfRule>
  </conditionalFormatting>
  <conditionalFormatting sqref="AC22:AC23">
    <cfRule type="expression" dxfId="2498" priority="1224">
      <formula>$M22=#REF!</formula>
    </cfRule>
    <cfRule type="expression" dxfId="2497" priority="1225">
      <formula>$M22=#REF!</formula>
    </cfRule>
    <cfRule type="expression" dxfId="2496" priority="1226">
      <formula>$M22=#REF!</formula>
    </cfRule>
    <cfRule type="expression" dxfId="2495" priority="1227">
      <formula>$M22=#REF!</formula>
    </cfRule>
  </conditionalFormatting>
  <conditionalFormatting sqref="AC21">
    <cfRule type="expression" dxfId="2494" priority="1220">
      <formula>$M21=#REF!</formula>
    </cfRule>
    <cfRule type="expression" dxfId="2493" priority="1221">
      <formula>$M21=#REF!</formula>
    </cfRule>
    <cfRule type="expression" dxfId="2492" priority="1222">
      <formula>$M21=#REF!</formula>
    </cfRule>
    <cfRule type="expression" dxfId="2491" priority="1223">
      <formula>$M21=#REF!</formula>
    </cfRule>
  </conditionalFormatting>
  <conditionalFormatting sqref="AC168">
    <cfRule type="expression" dxfId="2490" priority="1216">
      <formula>$M168=#REF!</formula>
    </cfRule>
    <cfRule type="expression" dxfId="2489" priority="1217">
      <formula>$M168=#REF!</formula>
    </cfRule>
    <cfRule type="expression" dxfId="2488" priority="1218">
      <formula>$M168=#REF!</formula>
    </cfRule>
    <cfRule type="expression" dxfId="2487" priority="1219">
      <formula>$M168=#REF!</formula>
    </cfRule>
  </conditionalFormatting>
  <conditionalFormatting sqref="AC155">
    <cfRule type="expression" dxfId="2486" priority="1212">
      <formula>$M155=#REF!</formula>
    </cfRule>
    <cfRule type="expression" dxfId="2485" priority="1213">
      <formula>$M155=#REF!</formula>
    </cfRule>
    <cfRule type="expression" dxfId="2484" priority="1214">
      <formula>$M155=#REF!</formula>
    </cfRule>
    <cfRule type="expression" dxfId="2483" priority="1215">
      <formula>$M155=#REF!</formula>
    </cfRule>
  </conditionalFormatting>
  <conditionalFormatting sqref="AC24">
    <cfRule type="expression" dxfId="2482" priority="1208">
      <formula>$M24=#REF!</formula>
    </cfRule>
    <cfRule type="expression" dxfId="2481" priority="1209">
      <formula>$M24=#REF!</formula>
    </cfRule>
    <cfRule type="expression" dxfId="2480" priority="1210">
      <formula>$M24=#REF!</formula>
    </cfRule>
    <cfRule type="expression" dxfId="2479" priority="1211">
      <formula>$M24=#REF!</formula>
    </cfRule>
  </conditionalFormatting>
  <conditionalFormatting sqref="AB142">
    <cfRule type="expression" dxfId="2478" priority="1204">
      <formula>$M142=#REF!</formula>
    </cfRule>
    <cfRule type="expression" dxfId="2477" priority="1205">
      <formula>$M142=#REF!</formula>
    </cfRule>
    <cfRule type="expression" dxfId="2476" priority="1206">
      <formula>$M142=#REF!</formula>
    </cfRule>
    <cfRule type="expression" dxfId="2475" priority="1207">
      <formula>$M142=#REF!</formula>
    </cfRule>
  </conditionalFormatting>
  <conditionalFormatting sqref="AC142">
    <cfRule type="expression" dxfId="2474" priority="1200">
      <formula>$M142=#REF!</formula>
    </cfRule>
    <cfRule type="expression" dxfId="2473" priority="1201">
      <formula>$M142=#REF!</formula>
    </cfRule>
    <cfRule type="expression" dxfId="2472" priority="1202">
      <formula>$M142=#REF!</formula>
    </cfRule>
    <cfRule type="expression" dxfId="2471" priority="1203">
      <formula>$M142=#REF!</formula>
    </cfRule>
  </conditionalFormatting>
  <conditionalFormatting sqref="Q142 Q155 Q168 Q273:Q274 Q21:Q24 Q19">
    <cfRule type="cellIs" dxfId="2470" priority="1199" operator="equal">
      <formula>"Mut+ext"</formula>
    </cfRule>
  </conditionalFormatting>
  <conditionalFormatting sqref="Z13:Z14">
    <cfRule type="expression" dxfId="2469" priority="1195">
      <formula>$M13=#REF!</formula>
    </cfRule>
    <cfRule type="expression" dxfId="2468" priority="1196">
      <formula>$M13=#REF!</formula>
    </cfRule>
    <cfRule type="expression" dxfId="2467" priority="1197">
      <formula>$M13=#REF!</formula>
    </cfRule>
    <cfRule type="expression" dxfId="2466" priority="1198">
      <formula>$M13=#REF!</formula>
    </cfRule>
  </conditionalFormatting>
  <conditionalFormatting sqref="Z155 AC150:AD154">
    <cfRule type="expression" dxfId="2465" priority="1191">
      <formula>$M150=#REF!</formula>
    </cfRule>
    <cfRule type="expression" dxfId="2464" priority="1192">
      <formula>$M150=#REF!</formula>
    </cfRule>
    <cfRule type="expression" dxfId="2463" priority="1193">
      <formula>$M150=#REF!</formula>
    </cfRule>
    <cfRule type="expression" dxfId="2462" priority="1194">
      <formula>$M150=#REF!</formula>
    </cfRule>
  </conditionalFormatting>
  <conditionalFormatting sqref="Z168">
    <cfRule type="expression" dxfId="2461" priority="1187">
      <formula>$M168=#REF!</formula>
    </cfRule>
    <cfRule type="expression" dxfId="2460" priority="1188">
      <formula>$M168=#REF!</formula>
    </cfRule>
    <cfRule type="expression" dxfId="2459" priority="1189">
      <formula>$M168=#REF!</formula>
    </cfRule>
    <cfRule type="expression" dxfId="2458" priority="1190">
      <formula>$M168=#REF!</formula>
    </cfRule>
  </conditionalFormatting>
  <conditionalFormatting sqref="AA142">
    <cfRule type="expression" dxfId="2457" priority="1183">
      <formula>$M142=#REF!</formula>
    </cfRule>
    <cfRule type="expression" dxfId="2456" priority="1184">
      <formula>$M142=#REF!</formula>
    </cfRule>
    <cfRule type="expression" dxfId="2455" priority="1185">
      <formula>$M142=#REF!</formula>
    </cfRule>
    <cfRule type="expression" dxfId="2454" priority="1186">
      <formula>$M142=#REF!</formula>
    </cfRule>
  </conditionalFormatting>
  <conditionalFormatting sqref="Z273">
    <cfRule type="expression" dxfId="2453" priority="1179">
      <formula>$M273=#REF!</formula>
    </cfRule>
    <cfRule type="expression" dxfId="2452" priority="1180">
      <formula>$M273=#REF!</formula>
    </cfRule>
    <cfRule type="expression" dxfId="2451" priority="1181">
      <formula>$M273=#REF!</formula>
    </cfRule>
    <cfRule type="expression" dxfId="2450" priority="1182">
      <formula>$M273=#REF!</formula>
    </cfRule>
  </conditionalFormatting>
  <conditionalFormatting sqref="AB273">
    <cfRule type="expression" dxfId="2449" priority="1175">
      <formula>$M273=#REF!</formula>
    </cfRule>
    <cfRule type="expression" dxfId="2448" priority="1176">
      <formula>$M273=#REF!</formula>
    </cfRule>
    <cfRule type="expression" dxfId="2447" priority="1177">
      <formula>$M273=#REF!</formula>
    </cfRule>
    <cfRule type="expression" dxfId="2446" priority="1178">
      <formula>$M273=#REF!</formula>
    </cfRule>
  </conditionalFormatting>
  <conditionalFormatting sqref="AA273">
    <cfRule type="expression" dxfId="2445" priority="1171">
      <formula>$M273=#REF!</formula>
    </cfRule>
    <cfRule type="expression" dxfId="2444" priority="1172">
      <formula>$M273=#REF!</formula>
    </cfRule>
    <cfRule type="expression" dxfId="2443" priority="1173">
      <formula>$M273=#REF!</formula>
    </cfRule>
    <cfRule type="expression" dxfId="2442" priority="1174">
      <formula>$M273=#REF!</formula>
    </cfRule>
  </conditionalFormatting>
  <conditionalFormatting sqref="AD143:AD145">
    <cfRule type="expression" dxfId="2441" priority="1167">
      <formula>$M143=#REF!</formula>
    </cfRule>
    <cfRule type="expression" dxfId="2440" priority="1168">
      <formula>$M143=#REF!</formula>
    </cfRule>
    <cfRule type="expression" dxfId="2439" priority="1169">
      <formula>$M143=#REF!</formula>
    </cfRule>
    <cfRule type="expression" dxfId="2438" priority="1170">
      <formula>$M143=#REF!</formula>
    </cfRule>
  </conditionalFormatting>
  <conditionalFormatting sqref="AC143:AC145">
    <cfRule type="expression" dxfId="2437" priority="1163">
      <formula>$M143=#REF!</formula>
    </cfRule>
    <cfRule type="expression" dxfId="2436" priority="1164">
      <formula>$M143=#REF!</formula>
    </cfRule>
    <cfRule type="expression" dxfId="2435" priority="1165">
      <formula>$M143=#REF!</formula>
    </cfRule>
    <cfRule type="expression" dxfId="2434" priority="1166">
      <formula>$M143=#REF!</formula>
    </cfRule>
  </conditionalFormatting>
  <conditionalFormatting sqref="Q145 Q150:Q154">
    <cfRule type="cellIs" dxfId="2433" priority="1162" operator="equal">
      <formula>"Mut+ext"</formula>
    </cfRule>
  </conditionalFormatting>
  <conditionalFormatting sqref="Z143:Z145 Z150:Z154 AC162:AD167 Z162:Z167 AC177:AD180 Z177:Z180 AD32:AD36 Z32:Z36 AC203:AD206 Z203:Z206 AC216:AD219 Z216:Z219 AC190:AD193 Z190:Z193 AC229:AD232 Z229:Z232 AC241:AD245 Z241:Z245 AD46:AD49 Z58:Z62 AD71:AD75 AD98:AD101 Z122:Z127 AD135:AD140">
    <cfRule type="expression" dxfId="2432" priority="1158">
      <formula>$M32=#REF!</formula>
    </cfRule>
    <cfRule type="expression" dxfId="2431" priority="1159">
      <formula>$M32=#REF!</formula>
    </cfRule>
    <cfRule type="expression" dxfId="2430" priority="1160">
      <formula>$M32=#REF!</formula>
    </cfRule>
    <cfRule type="expression" dxfId="2429" priority="1161">
      <formula>$M32=#REF!</formula>
    </cfRule>
  </conditionalFormatting>
  <conditionalFormatting sqref="AD156:AD157">
    <cfRule type="expression" dxfId="2428" priority="1154">
      <formula>$M156=#REF!</formula>
    </cfRule>
    <cfRule type="expression" dxfId="2427" priority="1155">
      <formula>$M156=#REF!</formula>
    </cfRule>
    <cfRule type="expression" dxfId="2426" priority="1156">
      <formula>$M156=#REF!</formula>
    </cfRule>
    <cfRule type="expression" dxfId="2425" priority="1157">
      <formula>$M156=#REF!</formula>
    </cfRule>
  </conditionalFormatting>
  <conditionalFormatting sqref="AC156:AC157">
    <cfRule type="expression" dxfId="2424" priority="1150">
      <formula>$M156=#REF!</formula>
    </cfRule>
    <cfRule type="expression" dxfId="2423" priority="1151">
      <formula>$M156=#REF!</formula>
    </cfRule>
    <cfRule type="expression" dxfId="2422" priority="1152">
      <formula>$M156=#REF!</formula>
    </cfRule>
    <cfRule type="expression" dxfId="2421" priority="1153">
      <formula>$M156=#REF!</formula>
    </cfRule>
  </conditionalFormatting>
  <conditionalFormatting sqref="Q156:Q157 Q162:Q167">
    <cfRule type="cellIs" dxfId="2420" priority="1149" operator="equal">
      <formula>"Mut+ext"</formula>
    </cfRule>
  </conditionalFormatting>
  <conditionalFormatting sqref="Z156:Z157">
    <cfRule type="expression" dxfId="2419" priority="1145">
      <formula>$M156=#REF!</formula>
    </cfRule>
    <cfRule type="expression" dxfId="2418" priority="1146">
      <formula>$M156=#REF!</formula>
    </cfRule>
    <cfRule type="expression" dxfId="2417" priority="1147">
      <formula>$M156=#REF!</formula>
    </cfRule>
    <cfRule type="expression" dxfId="2416" priority="1148">
      <formula>$M156=#REF!</formula>
    </cfRule>
  </conditionalFormatting>
  <conditionalFormatting sqref="AD169:AD172">
    <cfRule type="expression" dxfId="2415" priority="1141">
      <formula>$M169=#REF!</formula>
    </cfRule>
    <cfRule type="expression" dxfId="2414" priority="1142">
      <formula>$M169=#REF!</formula>
    </cfRule>
    <cfRule type="expression" dxfId="2413" priority="1143">
      <formula>$M169=#REF!</formula>
    </cfRule>
    <cfRule type="expression" dxfId="2412" priority="1144">
      <formula>$M169=#REF!</formula>
    </cfRule>
  </conditionalFormatting>
  <conditionalFormatting sqref="AC169:AC172">
    <cfRule type="expression" dxfId="2411" priority="1137">
      <formula>$M169=#REF!</formula>
    </cfRule>
    <cfRule type="expression" dxfId="2410" priority="1138">
      <formula>$M169=#REF!</formula>
    </cfRule>
    <cfRule type="expression" dxfId="2409" priority="1139">
      <formula>$M169=#REF!</formula>
    </cfRule>
    <cfRule type="expression" dxfId="2408" priority="1140">
      <formula>$M169=#REF!</formula>
    </cfRule>
  </conditionalFormatting>
  <conditionalFormatting sqref="Q169:Q172 Q177:Q180">
    <cfRule type="cellIs" dxfId="2407" priority="1136" operator="equal">
      <formula>"Mut+ext"</formula>
    </cfRule>
  </conditionalFormatting>
  <conditionalFormatting sqref="Z169:Z172">
    <cfRule type="expression" dxfId="2406" priority="1132">
      <formula>$M169=#REF!</formula>
    </cfRule>
    <cfRule type="expression" dxfId="2405" priority="1133">
      <formula>$M169=#REF!</formula>
    </cfRule>
    <cfRule type="expression" dxfId="2404" priority="1134">
      <formula>$M169=#REF!</formula>
    </cfRule>
    <cfRule type="expression" dxfId="2403" priority="1135">
      <formula>$M169=#REF!</formula>
    </cfRule>
  </conditionalFormatting>
  <conditionalFormatting sqref="AD37">
    <cfRule type="expression" dxfId="2402" priority="1128">
      <formula>$M37=#REF!</formula>
    </cfRule>
    <cfRule type="expression" dxfId="2401" priority="1129">
      <formula>$M37=#REF!</formula>
    </cfRule>
    <cfRule type="expression" dxfId="2400" priority="1130">
      <formula>$M37=#REF!</formula>
    </cfRule>
    <cfRule type="expression" dxfId="2399" priority="1131">
      <formula>$M37=#REF!</formula>
    </cfRule>
  </conditionalFormatting>
  <conditionalFormatting sqref="AD25:AD27">
    <cfRule type="expression" dxfId="2398" priority="1124">
      <formula>$M25=#REF!</formula>
    </cfRule>
    <cfRule type="expression" dxfId="2397" priority="1125">
      <formula>$M25=#REF!</formula>
    </cfRule>
    <cfRule type="expression" dxfId="2396" priority="1126">
      <formula>$M25=#REF!</formula>
    </cfRule>
    <cfRule type="expression" dxfId="2395" priority="1127">
      <formula>$M25=#REF!</formula>
    </cfRule>
  </conditionalFormatting>
  <conditionalFormatting sqref="Z25">
    <cfRule type="expression" dxfId="2394" priority="1120">
      <formula>$M25=#REF!</formula>
    </cfRule>
    <cfRule type="expression" dxfId="2393" priority="1121">
      <formula>$M25=#REF!</formula>
    </cfRule>
    <cfRule type="expression" dxfId="2392" priority="1122">
      <formula>$M25=#REF!</formula>
    </cfRule>
    <cfRule type="expression" dxfId="2391" priority="1123">
      <formula>$M25=#REF!</formula>
    </cfRule>
  </conditionalFormatting>
  <conditionalFormatting sqref="Z37">
    <cfRule type="expression" dxfId="2390" priority="1116">
      <formula>$M37=#REF!</formula>
    </cfRule>
    <cfRule type="expression" dxfId="2389" priority="1117">
      <formula>$M37=#REF!</formula>
    </cfRule>
    <cfRule type="expression" dxfId="2388" priority="1118">
      <formula>$M37=#REF!</formula>
    </cfRule>
    <cfRule type="expression" dxfId="2387" priority="1119">
      <formula>$M37=#REF!</formula>
    </cfRule>
  </conditionalFormatting>
  <conditionalFormatting sqref="AC25">
    <cfRule type="expression" dxfId="2386" priority="1112">
      <formula>$M25=#REF!</formula>
    </cfRule>
    <cfRule type="expression" dxfId="2385" priority="1113">
      <formula>$M25=#REF!</formula>
    </cfRule>
    <cfRule type="expression" dxfId="2384" priority="1114">
      <formula>$M25=#REF!</formula>
    </cfRule>
    <cfRule type="expression" dxfId="2383" priority="1115">
      <formula>$M25=#REF!</formula>
    </cfRule>
  </conditionalFormatting>
  <conditionalFormatting sqref="AC26">
    <cfRule type="expression" dxfId="2382" priority="1108">
      <formula>$M26=#REF!</formula>
    </cfRule>
    <cfRule type="expression" dxfId="2381" priority="1109">
      <formula>$M26=#REF!</formula>
    </cfRule>
    <cfRule type="expression" dxfId="2380" priority="1110">
      <formula>$M26=#REF!</formula>
    </cfRule>
    <cfRule type="expression" dxfId="2379" priority="1111">
      <formula>$M26=#REF!</formula>
    </cfRule>
  </conditionalFormatting>
  <conditionalFormatting sqref="AC27">
    <cfRule type="expression" dxfId="2378" priority="1104">
      <formula>$M27=#REF!</formula>
    </cfRule>
    <cfRule type="expression" dxfId="2377" priority="1105">
      <formula>$M27=#REF!</formula>
    </cfRule>
    <cfRule type="expression" dxfId="2376" priority="1106">
      <formula>$M27=#REF!</formula>
    </cfRule>
    <cfRule type="expression" dxfId="2375" priority="1107">
      <formula>$M27=#REF!</formula>
    </cfRule>
  </conditionalFormatting>
  <conditionalFormatting sqref="AC32">
    <cfRule type="expression" dxfId="2374" priority="1100">
      <formula>$M32=#REF!</formula>
    </cfRule>
    <cfRule type="expression" dxfId="2373" priority="1101">
      <formula>$M32=#REF!</formula>
    </cfRule>
    <cfRule type="expression" dxfId="2372" priority="1102">
      <formula>$M32=#REF!</formula>
    </cfRule>
    <cfRule type="expression" dxfId="2371" priority="1103">
      <formula>$M32=#REF!</formula>
    </cfRule>
  </conditionalFormatting>
  <conditionalFormatting sqref="AC33">
    <cfRule type="expression" dxfId="2370" priority="1096">
      <formula>$M33=#REF!</formula>
    </cfRule>
    <cfRule type="expression" dxfId="2369" priority="1097">
      <formula>$M33=#REF!</formula>
    </cfRule>
    <cfRule type="expression" dxfId="2368" priority="1098">
      <formula>$M33=#REF!</formula>
    </cfRule>
    <cfRule type="expression" dxfId="2367" priority="1099">
      <formula>$M33=#REF!</formula>
    </cfRule>
  </conditionalFormatting>
  <conditionalFormatting sqref="AC35:AC36">
    <cfRule type="expression" dxfId="2366" priority="1092">
      <formula>$M35=#REF!</formula>
    </cfRule>
    <cfRule type="expression" dxfId="2365" priority="1093">
      <formula>$M35=#REF!</formula>
    </cfRule>
    <cfRule type="expression" dxfId="2364" priority="1094">
      <formula>$M35=#REF!</formula>
    </cfRule>
    <cfRule type="expression" dxfId="2363" priority="1095">
      <formula>$M35=#REF!</formula>
    </cfRule>
  </conditionalFormatting>
  <conditionalFormatting sqref="AC34">
    <cfRule type="expression" dxfId="2362" priority="1088">
      <formula>$M34=#REF!</formula>
    </cfRule>
    <cfRule type="expression" dxfId="2361" priority="1089">
      <formula>$M34=#REF!</formula>
    </cfRule>
    <cfRule type="expression" dxfId="2360" priority="1090">
      <formula>$M34=#REF!</formula>
    </cfRule>
    <cfRule type="expression" dxfId="2359" priority="1091">
      <formula>$M34=#REF!</formula>
    </cfRule>
  </conditionalFormatting>
  <conditionalFormatting sqref="AC37">
    <cfRule type="expression" dxfId="2358" priority="1084">
      <formula>$M37=#REF!</formula>
    </cfRule>
    <cfRule type="expression" dxfId="2357" priority="1085">
      <formula>$M37=#REF!</formula>
    </cfRule>
    <cfRule type="expression" dxfId="2356" priority="1086">
      <formula>$M37=#REF!</formula>
    </cfRule>
    <cfRule type="expression" dxfId="2355" priority="1087">
      <formula>$M37=#REF!</formula>
    </cfRule>
  </conditionalFormatting>
  <conditionalFormatting sqref="Q32:Q37">
    <cfRule type="cellIs" dxfId="2354" priority="1083" operator="equal">
      <formula>"Mut+ext"</formula>
    </cfRule>
  </conditionalFormatting>
  <conditionalFormatting sqref="Z26:Z27">
    <cfRule type="expression" dxfId="2353" priority="1079">
      <formula>$M26=#REF!</formula>
    </cfRule>
    <cfRule type="expression" dxfId="2352" priority="1080">
      <formula>$M26=#REF!</formula>
    </cfRule>
    <cfRule type="expression" dxfId="2351" priority="1081">
      <formula>$M26=#REF!</formula>
    </cfRule>
    <cfRule type="expression" dxfId="2350" priority="1082">
      <formula>$M26=#REF!</formula>
    </cfRule>
  </conditionalFormatting>
  <conditionalFormatting sqref="AD181">
    <cfRule type="expression" dxfId="2349" priority="1075">
      <formula>$M181=#REF!</formula>
    </cfRule>
    <cfRule type="expression" dxfId="2348" priority="1076">
      <formula>$M181=#REF!</formula>
    </cfRule>
    <cfRule type="expression" dxfId="2347" priority="1077">
      <formula>$M181=#REF!</formula>
    </cfRule>
    <cfRule type="expression" dxfId="2346" priority="1078">
      <formula>$M181=#REF!</formula>
    </cfRule>
  </conditionalFormatting>
  <conditionalFormatting sqref="AC181">
    <cfRule type="expression" dxfId="2345" priority="1071">
      <formula>$M181=#REF!</formula>
    </cfRule>
    <cfRule type="expression" dxfId="2344" priority="1072">
      <formula>$M181=#REF!</formula>
    </cfRule>
    <cfRule type="expression" dxfId="2343" priority="1073">
      <formula>$M181=#REF!</formula>
    </cfRule>
    <cfRule type="expression" dxfId="2342" priority="1074">
      <formula>$M181=#REF!</formula>
    </cfRule>
  </conditionalFormatting>
  <conditionalFormatting sqref="Q181">
    <cfRule type="cellIs" dxfId="2341" priority="1070" operator="equal">
      <formula>"Mut+ext"</formula>
    </cfRule>
  </conditionalFormatting>
  <conditionalFormatting sqref="Z181">
    <cfRule type="expression" dxfId="2340" priority="1066">
      <formula>$M181=#REF!</formula>
    </cfRule>
    <cfRule type="expression" dxfId="2339" priority="1067">
      <formula>$M181=#REF!</formula>
    </cfRule>
    <cfRule type="expression" dxfId="2338" priority="1068">
      <formula>$M181=#REF!</formula>
    </cfRule>
    <cfRule type="expression" dxfId="2337" priority="1069">
      <formula>$M181=#REF!</formula>
    </cfRule>
  </conditionalFormatting>
  <conditionalFormatting sqref="AD196:AD198">
    <cfRule type="expression" dxfId="2336" priority="1062">
      <formula>$M196=#REF!</formula>
    </cfRule>
    <cfRule type="expression" dxfId="2335" priority="1063">
      <formula>$M196=#REF!</formula>
    </cfRule>
    <cfRule type="expression" dxfId="2334" priority="1064">
      <formula>$M196=#REF!</formula>
    </cfRule>
    <cfRule type="expression" dxfId="2333" priority="1065">
      <formula>$M196=#REF!</formula>
    </cfRule>
  </conditionalFormatting>
  <conditionalFormatting sqref="AC196:AC198">
    <cfRule type="expression" dxfId="2332" priority="1058">
      <formula>$M196=#REF!</formula>
    </cfRule>
    <cfRule type="expression" dxfId="2331" priority="1059">
      <formula>$M196=#REF!</formula>
    </cfRule>
    <cfRule type="expression" dxfId="2330" priority="1060">
      <formula>$M196=#REF!</formula>
    </cfRule>
    <cfRule type="expression" dxfId="2329" priority="1061">
      <formula>$M196=#REF!</formula>
    </cfRule>
  </conditionalFormatting>
  <conditionalFormatting sqref="Q196:Q198 Q203:Q206">
    <cfRule type="cellIs" dxfId="2328" priority="1057" operator="equal">
      <formula>"Mut+ext"</formula>
    </cfRule>
  </conditionalFormatting>
  <conditionalFormatting sqref="Z196:Z198">
    <cfRule type="expression" dxfId="2327" priority="1053">
      <formula>$M196=#REF!</formula>
    </cfRule>
    <cfRule type="expression" dxfId="2326" priority="1054">
      <formula>$M196=#REF!</formula>
    </cfRule>
    <cfRule type="expression" dxfId="2325" priority="1055">
      <formula>$M196=#REF!</formula>
    </cfRule>
    <cfRule type="expression" dxfId="2324" priority="1056">
      <formula>$M196=#REF!</formula>
    </cfRule>
  </conditionalFormatting>
  <conditionalFormatting sqref="AD207">
    <cfRule type="expression" dxfId="2323" priority="1049">
      <formula>$M207=#REF!</formula>
    </cfRule>
    <cfRule type="expression" dxfId="2322" priority="1050">
      <formula>$M207=#REF!</formula>
    </cfRule>
    <cfRule type="expression" dxfId="2321" priority="1051">
      <formula>$M207=#REF!</formula>
    </cfRule>
    <cfRule type="expression" dxfId="2320" priority="1052">
      <formula>$M207=#REF!</formula>
    </cfRule>
  </conditionalFormatting>
  <conditionalFormatting sqref="AC207">
    <cfRule type="expression" dxfId="2319" priority="1045">
      <formula>$M207=#REF!</formula>
    </cfRule>
    <cfRule type="expression" dxfId="2318" priority="1046">
      <formula>$M207=#REF!</formula>
    </cfRule>
    <cfRule type="expression" dxfId="2317" priority="1047">
      <formula>$M207=#REF!</formula>
    </cfRule>
    <cfRule type="expression" dxfId="2316" priority="1048">
      <formula>$M207=#REF!</formula>
    </cfRule>
  </conditionalFormatting>
  <conditionalFormatting sqref="Q207">
    <cfRule type="cellIs" dxfId="2315" priority="1044" operator="equal">
      <formula>"Mut+ext"</formula>
    </cfRule>
  </conditionalFormatting>
  <conditionalFormatting sqref="Z207">
    <cfRule type="expression" dxfId="2314" priority="1040">
      <formula>$M207=#REF!</formula>
    </cfRule>
    <cfRule type="expression" dxfId="2313" priority="1041">
      <formula>$M207=#REF!</formula>
    </cfRule>
    <cfRule type="expression" dxfId="2312" priority="1042">
      <formula>$M207=#REF!</formula>
    </cfRule>
    <cfRule type="expression" dxfId="2311" priority="1043">
      <formula>$M207=#REF!</formula>
    </cfRule>
  </conditionalFormatting>
  <conditionalFormatting sqref="AD195">
    <cfRule type="expression" dxfId="2310" priority="1036">
      <formula>$M195=#REF!</formula>
    </cfRule>
    <cfRule type="expression" dxfId="2309" priority="1037">
      <formula>$M195=#REF!</formula>
    </cfRule>
    <cfRule type="expression" dxfId="2308" priority="1038">
      <formula>$M195=#REF!</formula>
    </cfRule>
    <cfRule type="expression" dxfId="2307" priority="1039">
      <formula>$M195=#REF!</formula>
    </cfRule>
  </conditionalFormatting>
  <conditionalFormatting sqref="AC195">
    <cfRule type="expression" dxfId="2306" priority="1032">
      <formula>$M195=#REF!</formula>
    </cfRule>
    <cfRule type="expression" dxfId="2305" priority="1033">
      <formula>$M195=#REF!</formula>
    </cfRule>
    <cfRule type="expression" dxfId="2304" priority="1034">
      <formula>$M195=#REF!</formula>
    </cfRule>
    <cfRule type="expression" dxfId="2303" priority="1035">
      <formula>$M195=#REF!</formula>
    </cfRule>
  </conditionalFormatting>
  <conditionalFormatting sqref="Q195">
    <cfRule type="cellIs" dxfId="2302" priority="1031" operator="equal">
      <formula>"Mut+ext"</formula>
    </cfRule>
  </conditionalFormatting>
  <conditionalFormatting sqref="Z195">
    <cfRule type="expression" dxfId="2301" priority="1027">
      <formula>$M195=#REF!</formula>
    </cfRule>
    <cfRule type="expression" dxfId="2300" priority="1028">
      <formula>$M195=#REF!</formula>
    </cfRule>
    <cfRule type="expression" dxfId="2299" priority="1029">
      <formula>$M195=#REF!</formula>
    </cfRule>
    <cfRule type="expression" dxfId="2298" priority="1030">
      <formula>$M195=#REF!</formula>
    </cfRule>
  </conditionalFormatting>
  <conditionalFormatting sqref="AD208:AD211">
    <cfRule type="expression" dxfId="2297" priority="1023">
      <formula>$M208=#REF!</formula>
    </cfRule>
    <cfRule type="expression" dxfId="2296" priority="1024">
      <formula>$M208=#REF!</formula>
    </cfRule>
    <cfRule type="expression" dxfId="2295" priority="1025">
      <formula>$M208=#REF!</formula>
    </cfRule>
    <cfRule type="expression" dxfId="2294" priority="1026">
      <formula>$M208=#REF!</formula>
    </cfRule>
  </conditionalFormatting>
  <conditionalFormatting sqref="AC208:AC211">
    <cfRule type="expression" dxfId="2293" priority="1019">
      <formula>$M208=#REF!</formula>
    </cfRule>
    <cfRule type="expression" dxfId="2292" priority="1020">
      <formula>$M208=#REF!</formula>
    </cfRule>
    <cfRule type="expression" dxfId="2291" priority="1021">
      <formula>$M208=#REF!</formula>
    </cfRule>
    <cfRule type="expression" dxfId="2290" priority="1022">
      <formula>$M208=#REF!</formula>
    </cfRule>
  </conditionalFormatting>
  <conditionalFormatting sqref="Q208:Q211 Q216:Q219">
    <cfRule type="cellIs" dxfId="2289" priority="1018" operator="equal">
      <formula>"Mut+ext"</formula>
    </cfRule>
  </conditionalFormatting>
  <conditionalFormatting sqref="Z208:Z211">
    <cfRule type="expression" dxfId="2288" priority="1014">
      <formula>$M208=#REF!</formula>
    </cfRule>
    <cfRule type="expression" dxfId="2287" priority="1015">
      <formula>$M208=#REF!</formula>
    </cfRule>
    <cfRule type="expression" dxfId="2286" priority="1016">
      <formula>$M208=#REF!</formula>
    </cfRule>
    <cfRule type="expression" dxfId="2285" priority="1017">
      <formula>$M208=#REF!</formula>
    </cfRule>
  </conditionalFormatting>
  <conditionalFormatting sqref="AD220">
    <cfRule type="expression" dxfId="2284" priority="1010">
      <formula>$M220=#REF!</formula>
    </cfRule>
    <cfRule type="expression" dxfId="2283" priority="1011">
      <formula>$M220=#REF!</formula>
    </cfRule>
    <cfRule type="expression" dxfId="2282" priority="1012">
      <formula>$M220=#REF!</formula>
    </cfRule>
    <cfRule type="expression" dxfId="2281" priority="1013">
      <formula>$M220=#REF!</formula>
    </cfRule>
  </conditionalFormatting>
  <conditionalFormatting sqref="AC220">
    <cfRule type="expression" dxfId="2280" priority="1006">
      <formula>$M220=#REF!</formula>
    </cfRule>
    <cfRule type="expression" dxfId="2279" priority="1007">
      <formula>$M220=#REF!</formula>
    </cfRule>
    <cfRule type="expression" dxfId="2278" priority="1008">
      <formula>$M220=#REF!</formula>
    </cfRule>
    <cfRule type="expression" dxfId="2277" priority="1009">
      <formula>$M220=#REF!</formula>
    </cfRule>
  </conditionalFormatting>
  <conditionalFormatting sqref="Q220">
    <cfRule type="cellIs" dxfId="2276" priority="1005" operator="equal">
      <formula>"Mut+ext"</formula>
    </cfRule>
  </conditionalFormatting>
  <conditionalFormatting sqref="Z220">
    <cfRule type="expression" dxfId="2275" priority="1001">
      <formula>$M220=#REF!</formula>
    </cfRule>
    <cfRule type="expression" dxfId="2274" priority="1002">
      <formula>$M220=#REF!</formula>
    </cfRule>
    <cfRule type="expression" dxfId="2273" priority="1003">
      <formula>$M220=#REF!</formula>
    </cfRule>
    <cfRule type="expression" dxfId="2272" priority="1004">
      <formula>$M220=#REF!</formula>
    </cfRule>
  </conditionalFormatting>
  <conditionalFormatting sqref="AD183:AD185">
    <cfRule type="expression" dxfId="2271" priority="997">
      <formula>$M183=#REF!</formula>
    </cfRule>
    <cfRule type="expression" dxfId="2270" priority="998">
      <formula>$M183=#REF!</formula>
    </cfRule>
    <cfRule type="expression" dxfId="2269" priority="999">
      <formula>$M183=#REF!</formula>
    </cfRule>
    <cfRule type="expression" dxfId="2268" priority="1000">
      <formula>$M183=#REF!</formula>
    </cfRule>
  </conditionalFormatting>
  <conditionalFormatting sqref="AC183:AC185">
    <cfRule type="expression" dxfId="2267" priority="993">
      <formula>$M183=#REF!</formula>
    </cfRule>
    <cfRule type="expression" dxfId="2266" priority="994">
      <formula>$M183=#REF!</formula>
    </cfRule>
    <cfRule type="expression" dxfId="2265" priority="995">
      <formula>$M183=#REF!</formula>
    </cfRule>
    <cfRule type="expression" dxfId="2264" priority="996">
      <formula>$M183=#REF!</formula>
    </cfRule>
  </conditionalFormatting>
  <conditionalFormatting sqref="Q183:Q185 Q190:Q193">
    <cfRule type="cellIs" dxfId="2263" priority="992" operator="equal">
      <formula>"Mut+ext"</formula>
    </cfRule>
  </conditionalFormatting>
  <conditionalFormatting sqref="Z183:Z185">
    <cfRule type="expression" dxfId="2262" priority="988">
      <formula>$M183=#REF!</formula>
    </cfRule>
    <cfRule type="expression" dxfId="2261" priority="989">
      <formula>$M183=#REF!</formula>
    </cfRule>
    <cfRule type="expression" dxfId="2260" priority="990">
      <formula>$M183=#REF!</formula>
    </cfRule>
    <cfRule type="expression" dxfId="2259" priority="991">
      <formula>$M183=#REF!</formula>
    </cfRule>
  </conditionalFormatting>
  <conditionalFormatting sqref="AD194">
    <cfRule type="expression" dxfId="2258" priority="984">
      <formula>$M194=#REF!</formula>
    </cfRule>
    <cfRule type="expression" dxfId="2257" priority="985">
      <formula>$M194=#REF!</formula>
    </cfRule>
    <cfRule type="expression" dxfId="2256" priority="986">
      <formula>$M194=#REF!</formula>
    </cfRule>
    <cfRule type="expression" dxfId="2255" priority="987">
      <formula>$M194=#REF!</formula>
    </cfRule>
  </conditionalFormatting>
  <conditionalFormatting sqref="AC194">
    <cfRule type="expression" dxfId="2254" priority="980">
      <formula>$M194=#REF!</formula>
    </cfRule>
    <cfRule type="expression" dxfId="2253" priority="981">
      <formula>$M194=#REF!</formula>
    </cfRule>
    <cfRule type="expression" dxfId="2252" priority="982">
      <formula>$M194=#REF!</formula>
    </cfRule>
    <cfRule type="expression" dxfId="2251" priority="983">
      <formula>$M194=#REF!</formula>
    </cfRule>
  </conditionalFormatting>
  <conditionalFormatting sqref="Q194">
    <cfRule type="cellIs" dxfId="2250" priority="979" operator="equal">
      <formula>"Mut+ext"</formula>
    </cfRule>
  </conditionalFormatting>
  <conditionalFormatting sqref="Z194">
    <cfRule type="expression" dxfId="2249" priority="975">
      <formula>$M194=#REF!</formula>
    </cfRule>
    <cfRule type="expression" dxfId="2248" priority="976">
      <formula>$M194=#REF!</formula>
    </cfRule>
    <cfRule type="expression" dxfId="2247" priority="977">
      <formula>$M194=#REF!</formula>
    </cfRule>
    <cfRule type="expression" dxfId="2246" priority="978">
      <formula>$M194=#REF!</formula>
    </cfRule>
  </conditionalFormatting>
  <conditionalFormatting sqref="AD182">
    <cfRule type="expression" dxfId="2245" priority="971">
      <formula>$M182=#REF!</formula>
    </cfRule>
    <cfRule type="expression" dxfId="2244" priority="972">
      <formula>$M182=#REF!</formula>
    </cfRule>
    <cfRule type="expression" dxfId="2243" priority="973">
      <formula>$M182=#REF!</formula>
    </cfRule>
    <cfRule type="expression" dxfId="2242" priority="974">
      <formula>$M182=#REF!</formula>
    </cfRule>
  </conditionalFormatting>
  <conditionalFormatting sqref="AC182">
    <cfRule type="expression" dxfId="2241" priority="967">
      <formula>$M182=#REF!</formula>
    </cfRule>
    <cfRule type="expression" dxfId="2240" priority="968">
      <formula>$M182=#REF!</formula>
    </cfRule>
    <cfRule type="expression" dxfId="2239" priority="969">
      <formula>$M182=#REF!</formula>
    </cfRule>
    <cfRule type="expression" dxfId="2238" priority="970">
      <formula>$M182=#REF!</formula>
    </cfRule>
  </conditionalFormatting>
  <conditionalFormatting sqref="Q182">
    <cfRule type="cellIs" dxfId="2237" priority="966" operator="equal">
      <formula>"Mut+ext"</formula>
    </cfRule>
  </conditionalFormatting>
  <conditionalFormatting sqref="Z182">
    <cfRule type="expression" dxfId="2236" priority="962">
      <formula>$M182=#REF!</formula>
    </cfRule>
    <cfRule type="expression" dxfId="2235" priority="963">
      <formula>$M182=#REF!</formula>
    </cfRule>
    <cfRule type="expression" dxfId="2234" priority="964">
      <formula>$M182=#REF!</formula>
    </cfRule>
    <cfRule type="expression" dxfId="2233" priority="965">
      <formula>$M182=#REF!</formula>
    </cfRule>
  </conditionalFormatting>
  <conditionalFormatting sqref="AD222:AD224">
    <cfRule type="expression" dxfId="2232" priority="958">
      <formula>$M222=#REF!</formula>
    </cfRule>
    <cfRule type="expression" dxfId="2231" priority="959">
      <formula>$M222=#REF!</formula>
    </cfRule>
    <cfRule type="expression" dxfId="2230" priority="960">
      <formula>$M222=#REF!</formula>
    </cfRule>
    <cfRule type="expression" dxfId="2229" priority="961">
      <formula>$M222=#REF!</formula>
    </cfRule>
  </conditionalFormatting>
  <conditionalFormatting sqref="AC222:AC224">
    <cfRule type="expression" dxfId="2228" priority="954">
      <formula>$M222=#REF!</formula>
    </cfRule>
    <cfRule type="expression" dxfId="2227" priority="955">
      <formula>$M222=#REF!</formula>
    </cfRule>
    <cfRule type="expression" dxfId="2226" priority="956">
      <formula>$M222=#REF!</formula>
    </cfRule>
    <cfRule type="expression" dxfId="2225" priority="957">
      <formula>$M222=#REF!</formula>
    </cfRule>
  </conditionalFormatting>
  <conditionalFormatting sqref="Q222:Q224 Q229:Q232">
    <cfRule type="cellIs" dxfId="2224" priority="953" operator="equal">
      <formula>"Mut+ext"</formula>
    </cfRule>
  </conditionalFormatting>
  <conditionalFormatting sqref="Z222:Z224">
    <cfRule type="expression" dxfId="2223" priority="949">
      <formula>$M222=#REF!</formula>
    </cfRule>
    <cfRule type="expression" dxfId="2222" priority="950">
      <formula>$M222=#REF!</formula>
    </cfRule>
    <cfRule type="expression" dxfId="2221" priority="951">
      <formula>$M222=#REF!</formula>
    </cfRule>
    <cfRule type="expression" dxfId="2220" priority="952">
      <formula>$M222=#REF!</formula>
    </cfRule>
  </conditionalFormatting>
  <conditionalFormatting sqref="AD233">
    <cfRule type="expression" dxfId="2219" priority="945">
      <formula>$M233=#REF!</formula>
    </cfRule>
    <cfRule type="expression" dxfId="2218" priority="946">
      <formula>$M233=#REF!</formula>
    </cfRule>
    <cfRule type="expression" dxfId="2217" priority="947">
      <formula>$M233=#REF!</formula>
    </cfRule>
    <cfRule type="expression" dxfId="2216" priority="948">
      <formula>$M233=#REF!</formula>
    </cfRule>
  </conditionalFormatting>
  <conditionalFormatting sqref="AC233">
    <cfRule type="expression" dxfId="2215" priority="941">
      <formula>$M233=#REF!</formula>
    </cfRule>
    <cfRule type="expression" dxfId="2214" priority="942">
      <formula>$M233=#REF!</formula>
    </cfRule>
    <cfRule type="expression" dxfId="2213" priority="943">
      <formula>$M233=#REF!</formula>
    </cfRule>
    <cfRule type="expression" dxfId="2212" priority="944">
      <formula>$M233=#REF!</formula>
    </cfRule>
  </conditionalFormatting>
  <conditionalFormatting sqref="Q233">
    <cfRule type="cellIs" dxfId="2211" priority="940" operator="equal">
      <formula>"Mut+ext"</formula>
    </cfRule>
  </conditionalFormatting>
  <conditionalFormatting sqref="Z233">
    <cfRule type="expression" dxfId="2210" priority="936">
      <formula>$M233=#REF!</formula>
    </cfRule>
    <cfRule type="expression" dxfId="2209" priority="937">
      <formula>$M233=#REF!</formula>
    </cfRule>
    <cfRule type="expression" dxfId="2208" priority="938">
      <formula>$M233=#REF!</formula>
    </cfRule>
    <cfRule type="expression" dxfId="2207" priority="939">
      <formula>$M233=#REF!</formula>
    </cfRule>
  </conditionalFormatting>
  <conditionalFormatting sqref="AD221">
    <cfRule type="expression" dxfId="2206" priority="932">
      <formula>$M221=#REF!</formula>
    </cfRule>
    <cfRule type="expression" dxfId="2205" priority="933">
      <formula>$M221=#REF!</formula>
    </cfRule>
    <cfRule type="expression" dxfId="2204" priority="934">
      <formula>$M221=#REF!</formula>
    </cfRule>
    <cfRule type="expression" dxfId="2203" priority="935">
      <formula>$M221=#REF!</formula>
    </cfRule>
  </conditionalFormatting>
  <conditionalFormatting sqref="AC221">
    <cfRule type="expression" dxfId="2202" priority="928">
      <formula>$M221=#REF!</formula>
    </cfRule>
    <cfRule type="expression" dxfId="2201" priority="929">
      <formula>$M221=#REF!</formula>
    </cfRule>
    <cfRule type="expression" dxfId="2200" priority="930">
      <formula>$M221=#REF!</formula>
    </cfRule>
    <cfRule type="expression" dxfId="2199" priority="931">
      <formula>$M221=#REF!</formula>
    </cfRule>
  </conditionalFormatting>
  <conditionalFormatting sqref="Q221">
    <cfRule type="cellIs" dxfId="2198" priority="927" operator="equal">
      <formula>"Mut+ext"</formula>
    </cfRule>
  </conditionalFormatting>
  <conditionalFormatting sqref="Z221">
    <cfRule type="expression" dxfId="2197" priority="923">
      <formula>$M221=#REF!</formula>
    </cfRule>
    <cfRule type="expression" dxfId="2196" priority="924">
      <formula>$M221=#REF!</formula>
    </cfRule>
    <cfRule type="expression" dxfId="2195" priority="925">
      <formula>$M221=#REF!</formula>
    </cfRule>
    <cfRule type="expression" dxfId="2194" priority="926">
      <formula>$M221=#REF!</formula>
    </cfRule>
  </conditionalFormatting>
  <conditionalFormatting sqref="AD235:AD236">
    <cfRule type="expression" dxfId="2193" priority="919">
      <formula>$M235=#REF!</formula>
    </cfRule>
    <cfRule type="expression" dxfId="2192" priority="920">
      <formula>$M235=#REF!</formula>
    </cfRule>
    <cfRule type="expression" dxfId="2191" priority="921">
      <formula>$M235=#REF!</formula>
    </cfRule>
    <cfRule type="expression" dxfId="2190" priority="922">
      <formula>$M235=#REF!</formula>
    </cfRule>
  </conditionalFormatting>
  <conditionalFormatting sqref="AC235:AC236">
    <cfRule type="expression" dxfId="2189" priority="915">
      <formula>$M235=#REF!</formula>
    </cfRule>
    <cfRule type="expression" dxfId="2188" priority="916">
      <formula>$M235=#REF!</formula>
    </cfRule>
    <cfRule type="expression" dxfId="2187" priority="917">
      <formula>$M235=#REF!</formula>
    </cfRule>
    <cfRule type="expression" dxfId="2186" priority="918">
      <formula>$M235=#REF!</formula>
    </cfRule>
  </conditionalFormatting>
  <conditionalFormatting sqref="Q235:Q236 Q241:Q245">
    <cfRule type="cellIs" dxfId="2185" priority="914" operator="equal">
      <formula>"Mut+ext"</formula>
    </cfRule>
  </conditionalFormatting>
  <conditionalFormatting sqref="Z235:Z236">
    <cfRule type="expression" dxfId="2184" priority="910">
      <formula>$M235=#REF!</formula>
    </cfRule>
    <cfRule type="expression" dxfId="2183" priority="911">
      <formula>$M235=#REF!</formula>
    </cfRule>
    <cfRule type="expression" dxfId="2182" priority="912">
      <formula>$M235=#REF!</formula>
    </cfRule>
    <cfRule type="expression" dxfId="2181" priority="913">
      <formula>$M235=#REF!</formula>
    </cfRule>
  </conditionalFormatting>
  <conditionalFormatting sqref="AD246">
    <cfRule type="expression" dxfId="2180" priority="906">
      <formula>$M246=#REF!</formula>
    </cfRule>
    <cfRule type="expression" dxfId="2179" priority="907">
      <formula>$M246=#REF!</formula>
    </cfRule>
    <cfRule type="expression" dxfId="2178" priority="908">
      <formula>$M246=#REF!</formula>
    </cfRule>
    <cfRule type="expression" dxfId="2177" priority="909">
      <formula>$M246=#REF!</formula>
    </cfRule>
  </conditionalFormatting>
  <conditionalFormatting sqref="AC246">
    <cfRule type="expression" dxfId="2176" priority="902">
      <formula>$M246=#REF!</formula>
    </cfRule>
    <cfRule type="expression" dxfId="2175" priority="903">
      <formula>$M246=#REF!</formula>
    </cfRule>
    <cfRule type="expression" dxfId="2174" priority="904">
      <formula>$M246=#REF!</formula>
    </cfRule>
    <cfRule type="expression" dxfId="2173" priority="905">
      <formula>$M246=#REF!</formula>
    </cfRule>
  </conditionalFormatting>
  <conditionalFormatting sqref="Q246">
    <cfRule type="cellIs" dxfId="2172" priority="901" operator="equal">
      <formula>"Mut+ext"</formula>
    </cfRule>
  </conditionalFormatting>
  <conditionalFormatting sqref="Z246">
    <cfRule type="expression" dxfId="2171" priority="897">
      <formula>$M246=#REF!</formula>
    </cfRule>
    <cfRule type="expression" dxfId="2170" priority="898">
      <formula>$M246=#REF!</formula>
    </cfRule>
    <cfRule type="expression" dxfId="2169" priority="899">
      <formula>$M246=#REF!</formula>
    </cfRule>
    <cfRule type="expression" dxfId="2168" priority="900">
      <formula>$M246=#REF!</formula>
    </cfRule>
  </conditionalFormatting>
  <conditionalFormatting sqref="AD234">
    <cfRule type="expression" dxfId="2167" priority="893">
      <formula>$M234=#REF!</formula>
    </cfRule>
    <cfRule type="expression" dxfId="2166" priority="894">
      <formula>$M234=#REF!</formula>
    </cfRule>
    <cfRule type="expression" dxfId="2165" priority="895">
      <formula>$M234=#REF!</formula>
    </cfRule>
    <cfRule type="expression" dxfId="2164" priority="896">
      <formula>$M234=#REF!</formula>
    </cfRule>
  </conditionalFormatting>
  <conditionalFormatting sqref="AC234">
    <cfRule type="expression" dxfId="2163" priority="889">
      <formula>$M234=#REF!</formula>
    </cfRule>
    <cfRule type="expression" dxfId="2162" priority="890">
      <formula>$M234=#REF!</formula>
    </cfRule>
    <cfRule type="expression" dxfId="2161" priority="891">
      <formula>$M234=#REF!</formula>
    </cfRule>
    <cfRule type="expression" dxfId="2160" priority="892">
      <formula>$M234=#REF!</formula>
    </cfRule>
  </conditionalFormatting>
  <conditionalFormatting sqref="Q234">
    <cfRule type="cellIs" dxfId="2159" priority="888" operator="equal">
      <formula>"Mut+ext"</formula>
    </cfRule>
  </conditionalFormatting>
  <conditionalFormatting sqref="Z234">
    <cfRule type="expression" dxfId="2158" priority="884">
      <formula>$M234=#REF!</formula>
    </cfRule>
    <cfRule type="expression" dxfId="2157" priority="885">
      <formula>$M234=#REF!</formula>
    </cfRule>
    <cfRule type="expression" dxfId="2156" priority="886">
      <formula>$M234=#REF!</formula>
    </cfRule>
    <cfRule type="expression" dxfId="2155" priority="887">
      <formula>$M234=#REF!</formula>
    </cfRule>
  </conditionalFormatting>
  <conditionalFormatting sqref="AD50">
    <cfRule type="expression" dxfId="2154" priority="880">
      <formula>$M50=#REF!</formula>
    </cfRule>
    <cfRule type="expression" dxfId="2153" priority="881">
      <formula>$M50=#REF!</formula>
    </cfRule>
    <cfRule type="expression" dxfId="2152" priority="882">
      <formula>$M50=#REF!</formula>
    </cfRule>
    <cfRule type="expression" dxfId="2151" priority="883">
      <formula>$M50=#REF!</formula>
    </cfRule>
  </conditionalFormatting>
  <conditionalFormatting sqref="AD38:AD41">
    <cfRule type="expression" dxfId="2150" priority="876">
      <formula>$M38=#REF!</formula>
    </cfRule>
    <cfRule type="expression" dxfId="2149" priority="877">
      <formula>$M38=#REF!</formula>
    </cfRule>
    <cfRule type="expression" dxfId="2148" priority="878">
      <formula>$M38=#REF!</formula>
    </cfRule>
    <cfRule type="expression" dxfId="2147" priority="879">
      <formula>$M38=#REF!</formula>
    </cfRule>
  </conditionalFormatting>
  <conditionalFormatting sqref="Z38">
    <cfRule type="expression" dxfId="2146" priority="872">
      <formula>$M38=#REF!</formula>
    </cfRule>
    <cfRule type="expression" dxfId="2145" priority="873">
      <formula>$M38=#REF!</formula>
    </cfRule>
    <cfRule type="expression" dxfId="2144" priority="874">
      <formula>$M38=#REF!</formula>
    </cfRule>
    <cfRule type="expression" dxfId="2143" priority="875">
      <formula>$M38=#REF!</formula>
    </cfRule>
  </conditionalFormatting>
  <conditionalFormatting sqref="Z50">
    <cfRule type="expression" dxfId="2142" priority="868">
      <formula>$M50=#REF!</formula>
    </cfRule>
    <cfRule type="expression" dxfId="2141" priority="869">
      <formula>$M50=#REF!</formula>
    </cfRule>
    <cfRule type="expression" dxfId="2140" priority="870">
      <formula>$M50=#REF!</formula>
    </cfRule>
    <cfRule type="expression" dxfId="2139" priority="871">
      <formula>$M50=#REF!</formula>
    </cfRule>
  </conditionalFormatting>
  <conditionalFormatting sqref="AC38">
    <cfRule type="expression" dxfId="2138" priority="864">
      <formula>$M38=#REF!</formula>
    </cfRule>
    <cfRule type="expression" dxfId="2137" priority="865">
      <formula>$M38=#REF!</formula>
    </cfRule>
    <cfRule type="expression" dxfId="2136" priority="866">
      <formula>$M38=#REF!</formula>
    </cfRule>
    <cfRule type="expression" dxfId="2135" priority="867">
      <formula>$M38=#REF!</formula>
    </cfRule>
  </conditionalFormatting>
  <conditionalFormatting sqref="AC39">
    <cfRule type="expression" dxfId="2134" priority="860">
      <formula>$M39=#REF!</formula>
    </cfRule>
    <cfRule type="expression" dxfId="2133" priority="861">
      <formula>$M39=#REF!</formula>
    </cfRule>
    <cfRule type="expression" dxfId="2132" priority="862">
      <formula>$M39=#REF!</formula>
    </cfRule>
    <cfRule type="expression" dxfId="2131" priority="863">
      <formula>$M39=#REF!</formula>
    </cfRule>
  </conditionalFormatting>
  <conditionalFormatting sqref="AC40">
    <cfRule type="expression" dxfId="2130" priority="856">
      <formula>$M40=#REF!</formula>
    </cfRule>
    <cfRule type="expression" dxfId="2129" priority="857">
      <formula>$M40=#REF!</formula>
    </cfRule>
    <cfRule type="expression" dxfId="2128" priority="858">
      <formula>$M40=#REF!</formula>
    </cfRule>
    <cfRule type="expression" dxfId="2127" priority="859">
      <formula>$M40=#REF!</formula>
    </cfRule>
  </conditionalFormatting>
  <conditionalFormatting sqref="AC41">
    <cfRule type="expression" dxfId="2126" priority="852">
      <formula>$M41=#REF!</formula>
    </cfRule>
    <cfRule type="expression" dxfId="2125" priority="853">
      <formula>$M41=#REF!</formula>
    </cfRule>
    <cfRule type="expression" dxfId="2124" priority="854">
      <formula>$M41=#REF!</formula>
    </cfRule>
    <cfRule type="expression" dxfId="2123" priority="855">
      <formula>$M41=#REF!</formula>
    </cfRule>
  </conditionalFormatting>
  <conditionalFormatting sqref="AC46">
    <cfRule type="expression" dxfId="2122" priority="848">
      <formula>$M46=#REF!</formula>
    </cfRule>
    <cfRule type="expression" dxfId="2121" priority="849">
      <formula>$M46=#REF!</formula>
    </cfRule>
    <cfRule type="expression" dxfId="2120" priority="850">
      <formula>$M46=#REF!</formula>
    </cfRule>
    <cfRule type="expression" dxfId="2119" priority="851">
      <formula>$M46=#REF!</formula>
    </cfRule>
  </conditionalFormatting>
  <conditionalFormatting sqref="AC48:AC49">
    <cfRule type="expression" dxfId="2118" priority="844">
      <formula>$M48=#REF!</formula>
    </cfRule>
    <cfRule type="expression" dxfId="2117" priority="845">
      <formula>$M48=#REF!</formula>
    </cfRule>
    <cfRule type="expression" dxfId="2116" priority="846">
      <formula>$M48=#REF!</formula>
    </cfRule>
    <cfRule type="expression" dxfId="2115" priority="847">
      <formula>$M48=#REF!</formula>
    </cfRule>
  </conditionalFormatting>
  <conditionalFormatting sqref="AC47">
    <cfRule type="expression" dxfId="2114" priority="840">
      <formula>$M47=#REF!</formula>
    </cfRule>
    <cfRule type="expression" dxfId="2113" priority="841">
      <formula>$M47=#REF!</formula>
    </cfRule>
    <cfRule type="expression" dxfId="2112" priority="842">
      <formula>$M47=#REF!</formula>
    </cfRule>
    <cfRule type="expression" dxfId="2111" priority="843">
      <formula>$M47=#REF!</formula>
    </cfRule>
  </conditionalFormatting>
  <conditionalFormatting sqref="AC50">
    <cfRule type="expression" dxfId="2110" priority="836">
      <formula>$M50=#REF!</formula>
    </cfRule>
    <cfRule type="expression" dxfId="2109" priority="837">
      <formula>$M50=#REF!</formula>
    </cfRule>
    <cfRule type="expression" dxfId="2108" priority="838">
      <formula>$M50=#REF!</formula>
    </cfRule>
    <cfRule type="expression" dxfId="2107" priority="839">
      <formula>$M50=#REF!</formula>
    </cfRule>
  </conditionalFormatting>
  <conditionalFormatting sqref="Q46:Q50">
    <cfRule type="cellIs" dxfId="2106" priority="835" operator="equal">
      <formula>"Mut+ext"</formula>
    </cfRule>
  </conditionalFormatting>
  <conditionalFormatting sqref="Z39:Z41">
    <cfRule type="expression" dxfId="2105" priority="831">
      <formula>$M39=#REF!</formula>
    </cfRule>
    <cfRule type="expression" dxfId="2104" priority="832">
      <formula>$M39=#REF!</formula>
    </cfRule>
    <cfRule type="expression" dxfId="2103" priority="833">
      <formula>$M39=#REF!</formula>
    </cfRule>
    <cfRule type="expression" dxfId="2102" priority="834">
      <formula>$M39=#REF!</formula>
    </cfRule>
  </conditionalFormatting>
  <conditionalFormatting sqref="AD63">
    <cfRule type="expression" dxfId="2101" priority="827">
      <formula>$M63=#REF!</formula>
    </cfRule>
    <cfRule type="expression" dxfId="2100" priority="828">
      <formula>$M63=#REF!</formula>
    </cfRule>
    <cfRule type="expression" dxfId="2099" priority="829">
      <formula>$M63=#REF!</formula>
    </cfRule>
    <cfRule type="expression" dxfId="2098" priority="830">
      <formula>$M63=#REF!</formula>
    </cfRule>
  </conditionalFormatting>
  <conditionalFormatting sqref="AD51:AD53">
    <cfRule type="expression" dxfId="2097" priority="823">
      <formula>$M51=#REF!</formula>
    </cfRule>
    <cfRule type="expression" dxfId="2096" priority="824">
      <formula>$M51=#REF!</formula>
    </cfRule>
    <cfRule type="expression" dxfId="2095" priority="825">
      <formula>$M51=#REF!</formula>
    </cfRule>
    <cfRule type="expression" dxfId="2094" priority="826">
      <formula>$M51=#REF!</formula>
    </cfRule>
  </conditionalFormatting>
  <conditionalFormatting sqref="Z51">
    <cfRule type="expression" dxfId="2093" priority="819">
      <formula>$M51=#REF!</formula>
    </cfRule>
    <cfRule type="expression" dxfId="2092" priority="820">
      <formula>$M51=#REF!</formula>
    </cfRule>
    <cfRule type="expression" dxfId="2091" priority="821">
      <formula>$M51=#REF!</formula>
    </cfRule>
    <cfRule type="expression" dxfId="2090" priority="822">
      <formula>$M51=#REF!</formula>
    </cfRule>
  </conditionalFormatting>
  <conditionalFormatting sqref="Z63">
    <cfRule type="expression" dxfId="2089" priority="815">
      <formula>$M63=#REF!</formula>
    </cfRule>
    <cfRule type="expression" dxfId="2088" priority="816">
      <formula>$M63=#REF!</formula>
    </cfRule>
    <cfRule type="expression" dxfId="2087" priority="817">
      <formula>$M63=#REF!</formula>
    </cfRule>
    <cfRule type="expression" dxfId="2086" priority="818">
      <formula>$M63=#REF!</formula>
    </cfRule>
  </conditionalFormatting>
  <conditionalFormatting sqref="AC51">
    <cfRule type="expression" dxfId="2085" priority="811">
      <formula>$M51=#REF!</formula>
    </cfRule>
    <cfRule type="expression" dxfId="2084" priority="812">
      <formula>$M51=#REF!</formula>
    </cfRule>
    <cfRule type="expression" dxfId="2083" priority="813">
      <formula>$M51=#REF!</formula>
    </cfRule>
    <cfRule type="expression" dxfId="2082" priority="814">
      <formula>$M51=#REF!</formula>
    </cfRule>
  </conditionalFormatting>
  <conditionalFormatting sqref="AC52">
    <cfRule type="expression" dxfId="2081" priority="807">
      <formula>$M52=#REF!</formula>
    </cfRule>
    <cfRule type="expression" dxfId="2080" priority="808">
      <formula>$M52=#REF!</formula>
    </cfRule>
    <cfRule type="expression" dxfId="2079" priority="809">
      <formula>$M52=#REF!</formula>
    </cfRule>
    <cfRule type="expression" dxfId="2078" priority="810">
      <formula>$M52=#REF!</formula>
    </cfRule>
  </conditionalFormatting>
  <conditionalFormatting sqref="AC53">
    <cfRule type="expression" dxfId="2077" priority="803">
      <formula>$M53=#REF!</formula>
    </cfRule>
    <cfRule type="expression" dxfId="2076" priority="804">
      <formula>$M53=#REF!</formula>
    </cfRule>
    <cfRule type="expression" dxfId="2075" priority="805">
      <formula>$M53=#REF!</formula>
    </cfRule>
    <cfRule type="expression" dxfId="2074" priority="806">
      <formula>$M53=#REF!</formula>
    </cfRule>
  </conditionalFormatting>
  <conditionalFormatting sqref="AC58">
    <cfRule type="expression" dxfId="2073" priority="799">
      <formula>$M58=#REF!</formula>
    </cfRule>
    <cfRule type="expression" dxfId="2072" priority="800">
      <formula>$M58=#REF!</formula>
    </cfRule>
    <cfRule type="expression" dxfId="2071" priority="801">
      <formula>$M58=#REF!</formula>
    </cfRule>
    <cfRule type="expression" dxfId="2070" priority="802">
      <formula>$M58=#REF!</formula>
    </cfRule>
  </conditionalFormatting>
  <conditionalFormatting sqref="AC59">
    <cfRule type="expression" dxfId="2069" priority="795">
      <formula>$M59=#REF!</formula>
    </cfRule>
    <cfRule type="expression" dxfId="2068" priority="796">
      <formula>$M59=#REF!</formula>
    </cfRule>
    <cfRule type="expression" dxfId="2067" priority="797">
      <formula>$M59=#REF!</formula>
    </cfRule>
    <cfRule type="expression" dxfId="2066" priority="798">
      <formula>$M59=#REF!</formula>
    </cfRule>
  </conditionalFormatting>
  <conditionalFormatting sqref="AC61:AC62">
    <cfRule type="expression" dxfId="2065" priority="791">
      <formula>$M61=#REF!</formula>
    </cfRule>
    <cfRule type="expression" dxfId="2064" priority="792">
      <formula>$M61=#REF!</formula>
    </cfRule>
    <cfRule type="expression" dxfId="2063" priority="793">
      <formula>$M61=#REF!</formula>
    </cfRule>
    <cfRule type="expression" dxfId="2062" priority="794">
      <formula>$M61=#REF!</formula>
    </cfRule>
  </conditionalFormatting>
  <conditionalFormatting sqref="AC60">
    <cfRule type="expression" dxfId="2061" priority="787">
      <formula>$M60=#REF!</formula>
    </cfRule>
    <cfRule type="expression" dxfId="2060" priority="788">
      <formula>$M60=#REF!</formula>
    </cfRule>
    <cfRule type="expression" dxfId="2059" priority="789">
      <formula>$M60=#REF!</formula>
    </cfRule>
    <cfRule type="expression" dxfId="2058" priority="790">
      <formula>$M60=#REF!</formula>
    </cfRule>
  </conditionalFormatting>
  <conditionalFormatting sqref="AC63">
    <cfRule type="expression" dxfId="2057" priority="783">
      <formula>$M63=#REF!</formula>
    </cfRule>
    <cfRule type="expression" dxfId="2056" priority="784">
      <formula>$M63=#REF!</formula>
    </cfRule>
    <cfRule type="expression" dxfId="2055" priority="785">
      <formula>$M63=#REF!</formula>
    </cfRule>
    <cfRule type="expression" dxfId="2054" priority="786">
      <formula>$M63=#REF!</formula>
    </cfRule>
  </conditionalFormatting>
  <conditionalFormatting sqref="Q51:Q53 Q58:Q63">
    <cfRule type="cellIs" dxfId="2053" priority="782" operator="equal">
      <formula>"Mut+ext"</formula>
    </cfRule>
  </conditionalFormatting>
  <conditionalFormatting sqref="Z52:Z53">
    <cfRule type="expression" dxfId="2052" priority="778">
      <formula>$M52=#REF!</formula>
    </cfRule>
    <cfRule type="expression" dxfId="2051" priority="779">
      <formula>$M52=#REF!</formula>
    </cfRule>
    <cfRule type="expression" dxfId="2050" priority="780">
      <formula>$M52=#REF!</formula>
    </cfRule>
    <cfRule type="expression" dxfId="2049" priority="781">
      <formula>$M52=#REF!</formula>
    </cfRule>
  </conditionalFormatting>
  <conditionalFormatting sqref="AD76">
    <cfRule type="expression" dxfId="2048" priority="774">
      <formula>$M76=#REF!</formula>
    </cfRule>
    <cfRule type="expression" dxfId="2047" priority="775">
      <formula>$M76=#REF!</formula>
    </cfRule>
    <cfRule type="expression" dxfId="2046" priority="776">
      <formula>$M76=#REF!</formula>
    </cfRule>
    <cfRule type="expression" dxfId="2045" priority="777">
      <formula>$M76=#REF!</formula>
    </cfRule>
  </conditionalFormatting>
  <conditionalFormatting sqref="AD64:AD66">
    <cfRule type="expression" dxfId="2044" priority="770">
      <formula>$M64=#REF!</formula>
    </cfRule>
    <cfRule type="expression" dxfId="2043" priority="771">
      <formula>$M64=#REF!</formula>
    </cfRule>
    <cfRule type="expression" dxfId="2042" priority="772">
      <formula>$M64=#REF!</formula>
    </cfRule>
    <cfRule type="expression" dxfId="2041" priority="773">
      <formula>$M64=#REF!</formula>
    </cfRule>
  </conditionalFormatting>
  <conditionalFormatting sqref="Z64">
    <cfRule type="expression" dxfId="2040" priority="766">
      <formula>$M64=#REF!</formula>
    </cfRule>
    <cfRule type="expression" dxfId="2039" priority="767">
      <formula>$M64=#REF!</formula>
    </cfRule>
    <cfRule type="expression" dxfId="2038" priority="768">
      <formula>$M64=#REF!</formula>
    </cfRule>
    <cfRule type="expression" dxfId="2037" priority="769">
      <formula>$M64=#REF!</formula>
    </cfRule>
  </conditionalFormatting>
  <conditionalFormatting sqref="Z76">
    <cfRule type="expression" dxfId="2036" priority="762">
      <formula>$M76=#REF!</formula>
    </cfRule>
    <cfRule type="expression" dxfId="2035" priority="763">
      <formula>$M76=#REF!</formula>
    </cfRule>
    <cfRule type="expression" dxfId="2034" priority="764">
      <formula>$M76=#REF!</formula>
    </cfRule>
    <cfRule type="expression" dxfId="2033" priority="765">
      <formula>$M76=#REF!</formula>
    </cfRule>
  </conditionalFormatting>
  <conditionalFormatting sqref="AC64">
    <cfRule type="expression" dxfId="2032" priority="758">
      <formula>$M64=#REF!</formula>
    </cfRule>
    <cfRule type="expression" dxfId="2031" priority="759">
      <formula>$M64=#REF!</formula>
    </cfRule>
    <cfRule type="expression" dxfId="2030" priority="760">
      <formula>$M64=#REF!</formula>
    </cfRule>
    <cfRule type="expression" dxfId="2029" priority="761">
      <formula>$M64=#REF!</formula>
    </cfRule>
  </conditionalFormatting>
  <conditionalFormatting sqref="AC65">
    <cfRule type="expression" dxfId="2028" priority="754">
      <formula>$M65=#REF!</formula>
    </cfRule>
    <cfRule type="expression" dxfId="2027" priority="755">
      <formula>$M65=#REF!</formula>
    </cfRule>
    <cfRule type="expression" dxfId="2026" priority="756">
      <formula>$M65=#REF!</formula>
    </cfRule>
    <cfRule type="expression" dxfId="2025" priority="757">
      <formula>$M65=#REF!</formula>
    </cfRule>
  </conditionalFormatting>
  <conditionalFormatting sqref="AC66">
    <cfRule type="expression" dxfId="2024" priority="750">
      <formula>$M66=#REF!</formula>
    </cfRule>
    <cfRule type="expression" dxfId="2023" priority="751">
      <formula>$M66=#REF!</formula>
    </cfRule>
    <cfRule type="expression" dxfId="2022" priority="752">
      <formula>$M66=#REF!</formula>
    </cfRule>
    <cfRule type="expression" dxfId="2021" priority="753">
      <formula>$M66=#REF!</formula>
    </cfRule>
  </conditionalFormatting>
  <conditionalFormatting sqref="AC71">
    <cfRule type="expression" dxfId="2020" priority="746">
      <formula>$M71=#REF!</formula>
    </cfRule>
    <cfRule type="expression" dxfId="2019" priority="747">
      <formula>$M71=#REF!</formula>
    </cfRule>
    <cfRule type="expression" dxfId="2018" priority="748">
      <formula>$M71=#REF!</formula>
    </cfRule>
    <cfRule type="expression" dxfId="2017" priority="749">
      <formula>$M71=#REF!</formula>
    </cfRule>
  </conditionalFormatting>
  <conditionalFormatting sqref="AC72">
    <cfRule type="expression" dxfId="2016" priority="742">
      <formula>$M72=#REF!</formula>
    </cfRule>
    <cfRule type="expression" dxfId="2015" priority="743">
      <formula>$M72=#REF!</formula>
    </cfRule>
    <cfRule type="expression" dxfId="2014" priority="744">
      <formula>$M72=#REF!</formula>
    </cfRule>
    <cfRule type="expression" dxfId="2013" priority="745">
      <formula>$M72=#REF!</formula>
    </cfRule>
  </conditionalFormatting>
  <conditionalFormatting sqref="AC74:AC75">
    <cfRule type="expression" dxfId="2012" priority="738">
      <formula>$M74=#REF!</formula>
    </cfRule>
    <cfRule type="expression" dxfId="2011" priority="739">
      <formula>$M74=#REF!</formula>
    </cfRule>
    <cfRule type="expression" dxfId="2010" priority="740">
      <formula>$M74=#REF!</formula>
    </cfRule>
    <cfRule type="expression" dxfId="2009" priority="741">
      <formula>$M74=#REF!</formula>
    </cfRule>
  </conditionalFormatting>
  <conditionalFormatting sqref="AC73">
    <cfRule type="expression" dxfId="2008" priority="734">
      <formula>$M73=#REF!</formula>
    </cfRule>
    <cfRule type="expression" dxfId="2007" priority="735">
      <formula>$M73=#REF!</formula>
    </cfRule>
    <cfRule type="expression" dxfId="2006" priority="736">
      <formula>$M73=#REF!</formula>
    </cfRule>
    <cfRule type="expression" dxfId="2005" priority="737">
      <formula>$M73=#REF!</formula>
    </cfRule>
  </conditionalFormatting>
  <conditionalFormatting sqref="AC76">
    <cfRule type="expression" dxfId="2004" priority="730">
      <formula>$M76=#REF!</formula>
    </cfRule>
    <cfRule type="expression" dxfId="2003" priority="731">
      <formula>$M76=#REF!</formula>
    </cfRule>
    <cfRule type="expression" dxfId="2002" priority="732">
      <formula>$M76=#REF!</formula>
    </cfRule>
    <cfRule type="expression" dxfId="2001" priority="733">
      <formula>$M76=#REF!</formula>
    </cfRule>
  </conditionalFormatting>
  <conditionalFormatting sqref="Q64:Q66 Q71:Q76">
    <cfRule type="cellIs" dxfId="2000" priority="729" operator="equal">
      <formula>"Mut+ext"</formula>
    </cfRule>
  </conditionalFormatting>
  <conditionalFormatting sqref="Z65:Z66">
    <cfRule type="expression" dxfId="1999" priority="725">
      <formula>$M65=#REF!</formula>
    </cfRule>
    <cfRule type="expression" dxfId="1998" priority="726">
      <formula>$M65=#REF!</formula>
    </cfRule>
    <cfRule type="expression" dxfId="1997" priority="727">
      <formula>$M65=#REF!</formula>
    </cfRule>
    <cfRule type="expression" dxfId="1996" priority="728">
      <formula>$M65=#REF!</formula>
    </cfRule>
  </conditionalFormatting>
  <conditionalFormatting sqref="AD89">
    <cfRule type="expression" dxfId="1995" priority="721">
      <formula>$M89=#REF!</formula>
    </cfRule>
    <cfRule type="expression" dxfId="1994" priority="722">
      <formula>$M89=#REF!</formula>
    </cfRule>
    <cfRule type="expression" dxfId="1993" priority="723">
      <formula>$M89=#REF!</formula>
    </cfRule>
    <cfRule type="expression" dxfId="1992" priority="724">
      <formula>$M89=#REF!</formula>
    </cfRule>
  </conditionalFormatting>
  <conditionalFormatting sqref="AD77:AD79">
    <cfRule type="expression" dxfId="1991" priority="717">
      <formula>$M77=#REF!</formula>
    </cfRule>
    <cfRule type="expression" dxfId="1990" priority="718">
      <formula>$M77=#REF!</formula>
    </cfRule>
    <cfRule type="expression" dxfId="1989" priority="719">
      <formula>$M77=#REF!</formula>
    </cfRule>
    <cfRule type="expression" dxfId="1988" priority="720">
      <formula>$M77=#REF!</formula>
    </cfRule>
  </conditionalFormatting>
  <conditionalFormatting sqref="Z77">
    <cfRule type="expression" dxfId="1987" priority="713">
      <formula>$M77=#REF!</formula>
    </cfRule>
    <cfRule type="expression" dxfId="1986" priority="714">
      <formula>$M77=#REF!</formula>
    </cfRule>
    <cfRule type="expression" dxfId="1985" priority="715">
      <formula>$M77=#REF!</formula>
    </cfRule>
    <cfRule type="expression" dxfId="1984" priority="716">
      <formula>$M77=#REF!</formula>
    </cfRule>
  </conditionalFormatting>
  <conditionalFormatting sqref="Z89">
    <cfRule type="expression" dxfId="1983" priority="709">
      <formula>$M89=#REF!</formula>
    </cfRule>
    <cfRule type="expression" dxfId="1982" priority="710">
      <formula>$M89=#REF!</formula>
    </cfRule>
    <cfRule type="expression" dxfId="1981" priority="711">
      <formula>$M89=#REF!</formula>
    </cfRule>
    <cfRule type="expression" dxfId="1980" priority="712">
      <formula>$M89=#REF!</formula>
    </cfRule>
  </conditionalFormatting>
  <conditionalFormatting sqref="AC77">
    <cfRule type="expression" dxfId="1979" priority="705">
      <formula>$M77=#REF!</formula>
    </cfRule>
    <cfRule type="expression" dxfId="1978" priority="706">
      <formula>$M77=#REF!</formula>
    </cfRule>
    <cfRule type="expression" dxfId="1977" priority="707">
      <formula>$M77=#REF!</formula>
    </cfRule>
    <cfRule type="expression" dxfId="1976" priority="708">
      <formula>$M77=#REF!</formula>
    </cfRule>
  </conditionalFormatting>
  <conditionalFormatting sqref="AC78">
    <cfRule type="expression" dxfId="1975" priority="701">
      <formula>$M78=#REF!</formula>
    </cfRule>
    <cfRule type="expression" dxfId="1974" priority="702">
      <formula>$M78=#REF!</formula>
    </cfRule>
    <cfRule type="expression" dxfId="1973" priority="703">
      <formula>$M78=#REF!</formula>
    </cfRule>
    <cfRule type="expression" dxfId="1972" priority="704">
      <formula>$M78=#REF!</formula>
    </cfRule>
  </conditionalFormatting>
  <conditionalFormatting sqref="AC79 Z84:Z88">
    <cfRule type="expression" dxfId="1971" priority="697">
      <formula>$M79=#REF!</formula>
    </cfRule>
    <cfRule type="expression" dxfId="1970" priority="698">
      <formula>$M79=#REF!</formula>
    </cfRule>
    <cfRule type="expression" dxfId="1969" priority="699">
      <formula>$M79=#REF!</formula>
    </cfRule>
    <cfRule type="expression" dxfId="1968" priority="700">
      <formula>$M79=#REF!</formula>
    </cfRule>
  </conditionalFormatting>
  <conditionalFormatting sqref="AC84">
    <cfRule type="expression" dxfId="1967" priority="693">
      <formula>$M84=#REF!</formula>
    </cfRule>
    <cfRule type="expression" dxfId="1966" priority="694">
      <formula>$M84=#REF!</formula>
    </cfRule>
    <cfRule type="expression" dxfId="1965" priority="695">
      <formula>$M84=#REF!</formula>
    </cfRule>
    <cfRule type="expression" dxfId="1964" priority="696">
      <formula>$M84=#REF!</formula>
    </cfRule>
  </conditionalFormatting>
  <conditionalFormatting sqref="AC85">
    <cfRule type="expression" dxfId="1963" priority="689">
      <formula>$M85=#REF!</formula>
    </cfRule>
    <cfRule type="expression" dxfId="1962" priority="690">
      <formula>$M85=#REF!</formula>
    </cfRule>
    <cfRule type="expression" dxfId="1961" priority="691">
      <formula>$M85=#REF!</formula>
    </cfRule>
    <cfRule type="expression" dxfId="1960" priority="692">
      <formula>$M85=#REF!</formula>
    </cfRule>
  </conditionalFormatting>
  <conditionalFormatting sqref="AC87:AC88">
    <cfRule type="expression" dxfId="1959" priority="685">
      <formula>$M87=#REF!</formula>
    </cfRule>
    <cfRule type="expression" dxfId="1958" priority="686">
      <formula>$M87=#REF!</formula>
    </cfRule>
    <cfRule type="expression" dxfId="1957" priority="687">
      <formula>$M87=#REF!</formula>
    </cfRule>
    <cfRule type="expression" dxfId="1956" priority="688">
      <formula>$M87=#REF!</formula>
    </cfRule>
  </conditionalFormatting>
  <conditionalFormatting sqref="AC86">
    <cfRule type="expression" dxfId="1955" priority="681">
      <formula>$M86=#REF!</formula>
    </cfRule>
    <cfRule type="expression" dxfId="1954" priority="682">
      <formula>$M86=#REF!</formula>
    </cfRule>
    <cfRule type="expression" dxfId="1953" priority="683">
      <formula>$M86=#REF!</formula>
    </cfRule>
    <cfRule type="expression" dxfId="1952" priority="684">
      <formula>$M86=#REF!</formula>
    </cfRule>
  </conditionalFormatting>
  <conditionalFormatting sqref="AC89">
    <cfRule type="expression" dxfId="1951" priority="677">
      <formula>$M89=#REF!</formula>
    </cfRule>
    <cfRule type="expression" dxfId="1950" priority="678">
      <formula>$M89=#REF!</formula>
    </cfRule>
    <cfRule type="expression" dxfId="1949" priority="679">
      <formula>$M89=#REF!</formula>
    </cfRule>
    <cfRule type="expression" dxfId="1948" priority="680">
      <formula>$M89=#REF!</formula>
    </cfRule>
  </conditionalFormatting>
  <conditionalFormatting sqref="Q77:Q79 Q84:Q89">
    <cfRule type="cellIs" dxfId="1947" priority="676" operator="equal">
      <formula>"Mut+ext"</formula>
    </cfRule>
  </conditionalFormatting>
  <conditionalFormatting sqref="Z78:Z79">
    <cfRule type="expression" dxfId="1946" priority="672">
      <formula>$M78=#REF!</formula>
    </cfRule>
    <cfRule type="expression" dxfId="1945" priority="673">
      <formula>$M78=#REF!</formula>
    </cfRule>
    <cfRule type="expression" dxfId="1944" priority="674">
      <formula>$M78=#REF!</formula>
    </cfRule>
    <cfRule type="expression" dxfId="1943" priority="675">
      <formula>$M78=#REF!</formula>
    </cfRule>
  </conditionalFormatting>
  <conditionalFormatting sqref="AD102">
    <cfRule type="expression" dxfId="1942" priority="668">
      <formula>$M102=#REF!</formula>
    </cfRule>
    <cfRule type="expression" dxfId="1941" priority="669">
      <formula>$M102=#REF!</formula>
    </cfRule>
    <cfRule type="expression" dxfId="1940" priority="670">
      <formula>$M102=#REF!</formula>
    </cfRule>
    <cfRule type="expression" dxfId="1939" priority="671">
      <formula>$M102=#REF!</formula>
    </cfRule>
  </conditionalFormatting>
  <conditionalFormatting sqref="AD90:AD93">
    <cfRule type="expression" dxfId="1938" priority="664">
      <formula>$M90=#REF!</formula>
    </cfRule>
    <cfRule type="expression" dxfId="1937" priority="665">
      <formula>$M90=#REF!</formula>
    </cfRule>
    <cfRule type="expression" dxfId="1936" priority="666">
      <formula>$M90=#REF!</formula>
    </cfRule>
    <cfRule type="expression" dxfId="1935" priority="667">
      <formula>$M90=#REF!</formula>
    </cfRule>
  </conditionalFormatting>
  <conditionalFormatting sqref="Z90">
    <cfRule type="expression" dxfId="1934" priority="660">
      <formula>$M90=#REF!</formula>
    </cfRule>
    <cfRule type="expression" dxfId="1933" priority="661">
      <formula>$M90=#REF!</formula>
    </cfRule>
    <cfRule type="expression" dxfId="1932" priority="662">
      <formula>$M90=#REF!</formula>
    </cfRule>
    <cfRule type="expression" dxfId="1931" priority="663">
      <formula>$M90=#REF!</formula>
    </cfRule>
  </conditionalFormatting>
  <conditionalFormatting sqref="Z102">
    <cfRule type="expression" dxfId="1930" priority="656">
      <formula>$M102=#REF!</formula>
    </cfRule>
    <cfRule type="expression" dxfId="1929" priority="657">
      <formula>$M102=#REF!</formula>
    </cfRule>
    <cfRule type="expression" dxfId="1928" priority="658">
      <formula>$M102=#REF!</formula>
    </cfRule>
    <cfRule type="expression" dxfId="1927" priority="659">
      <formula>$M102=#REF!</formula>
    </cfRule>
  </conditionalFormatting>
  <conditionalFormatting sqref="AC90 Z98:Z101 AD109:AD114">
    <cfRule type="expression" dxfId="1926" priority="652">
      <formula>$M90=#REF!</formula>
    </cfRule>
    <cfRule type="expression" dxfId="1925" priority="653">
      <formula>$M90=#REF!</formula>
    </cfRule>
    <cfRule type="expression" dxfId="1924" priority="654">
      <formula>$M90=#REF!</formula>
    </cfRule>
    <cfRule type="expression" dxfId="1923" priority="655">
      <formula>$M90=#REF!</formula>
    </cfRule>
  </conditionalFormatting>
  <conditionalFormatting sqref="AC91">
    <cfRule type="expression" dxfId="1922" priority="648">
      <formula>$M91=#REF!</formula>
    </cfRule>
    <cfRule type="expression" dxfId="1921" priority="649">
      <formula>$M91=#REF!</formula>
    </cfRule>
    <cfRule type="expression" dxfId="1920" priority="650">
      <formula>$M91=#REF!</formula>
    </cfRule>
    <cfRule type="expression" dxfId="1919" priority="651">
      <formula>$M91=#REF!</formula>
    </cfRule>
  </conditionalFormatting>
  <conditionalFormatting sqref="AC92">
    <cfRule type="expression" dxfId="1918" priority="644">
      <formula>$M92=#REF!</formula>
    </cfRule>
    <cfRule type="expression" dxfId="1917" priority="645">
      <formula>$M92=#REF!</formula>
    </cfRule>
    <cfRule type="expression" dxfId="1916" priority="646">
      <formula>$M92=#REF!</formula>
    </cfRule>
    <cfRule type="expression" dxfId="1915" priority="647">
      <formula>$M92=#REF!</formula>
    </cfRule>
  </conditionalFormatting>
  <conditionalFormatting sqref="AC93">
    <cfRule type="expression" dxfId="1914" priority="640">
      <formula>$M93=#REF!</formula>
    </cfRule>
    <cfRule type="expression" dxfId="1913" priority="641">
      <formula>$M93=#REF!</formula>
    </cfRule>
    <cfRule type="expression" dxfId="1912" priority="642">
      <formula>$M93=#REF!</formula>
    </cfRule>
    <cfRule type="expression" dxfId="1911" priority="643">
      <formula>$M93=#REF!</formula>
    </cfRule>
  </conditionalFormatting>
  <conditionalFormatting sqref="AC98">
    <cfRule type="expression" dxfId="1910" priority="636">
      <formula>$M98=#REF!</formula>
    </cfRule>
    <cfRule type="expression" dxfId="1909" priority="637">
      <formula>$M98=#REF!</formula>
    </cfRule>
    <cfRule type="expression" dxfId="1908" priority="638">
      <formula>$M98=#REF!</formula>
    </cfRule>
    <cfRule type="expression" dxfId="1907" priority="639">
      <formula>$M98=#REF!</formula>
    </cfRule>
  </conditionalFormatting>
  <conditionalFormatting sqref="AC100:AC101">
    <cfRule type="expression" dxfId="1906" priority="632">
      <formula>$M100=#REF!</formula>
    </cfRule>
    <cfRule type="expression" dxfId="1905" priority="633">
      <formula>$M100=#REF!</formula>
    </cfRule>
    <cfRule type="expression" dxfId="1904" priority="634">
      <formula>$M100=#REF!</formula>
    </cfRule>
    <cfRule type="expression" dxfId="1903" priority="635">
      <formula>$M100=#REF!</formula>
    </cfRule>
  </conditionalFormatting>
  <conditionalFormatting sqref="AC99">
    <cfRule type="expression" dxfId="1902" priority="628">
      <formula>$M99=#REF!</formula>
    </cfRule>
    <cfRule type="expression" dxfId="1901" priority="629">
      <formula>$M99=#REF!</formula>
    </cfRule>
    <cfRule type="expression" dxfId="1900" priority="630">
      <formula>$M99=#REF!</formula>
    </cfRule>
    <cfRule type="expression" dxfId="1899" priority="631">
      <formula>$M99=#REF!</formula>
    </cfRule>
  </conditionalFormatting>
  <conditionalFormatting sqref="AC102">
    <cfRule type="expression" dxfId="1898" priority="624">
      <formula>$M102=#REF!</formula>
    </cfRule>
    <cfRule type="expression" dxfId="1897" priority="625">
      <formula>$M102=#REF!</formula>
    </cfRule>
    <cfRule type="expression" dxfId="1896" priority="626">
      <formula>$M102=#REF!</formula>
    </cfRule>
    <cfRule type="expression" dxfId="1895" priority="627">
      <formula>$M102=#REF!</formula>
    </cfRule>
  </conditionalFormatting>
  <conditionalFormatting sqref="Q90:Q93 Q98:Q102">
    <cfRule type="cellIs" dxfId="1894" priority="623" operator="equal">
      <formula>"Mut+ext"</formula>
    </cfRule>
  </conditionalFormatting>
  <conditionalFormatting sqref="Z91:Z93">
    <cfRule type="expression" dxfId="1893" priority="619">
      <formula>$M91=#REF!</formula>
    </cfRule>
    <cfRule type="expression" dxfId="1892" priority="620">
      <formula>$M91=#REF!</formula>
    </cfRule>
    <cfRule type="expression" dxfId="1891" priority="621">
      <formula>$M91=#REF!</formula>
    </cfRule>
    <cfRule type="expression" dxfId="1890" priority="622">
      <formula>$M91=#REF!</formula>
    </cfRule>
  </conditionalFormatting>
  <conditionalFormatting sqref="AD115">
    <cfRule type="expression" dxfId="1889" priority="615">
      <formula>$M115=#REF!</formula>
    </cfRule>
    <cfRule type="expression" dxfId="1888" priority="616">
      <formula>$M115=#REF!</formula>
    </cfRule>
    <cfRule type="expression" dxfId="1887" priority="617">
      <formula>$M115=#REF!</formula>
    </cfRule>
    <cfRule type="expression" dxfId="1886" priority="618">
      <formula>$M115=#REF!</formula>
    </cfRule>
  </conditionalFormatting>
  <conditionalFormatting sqref="AD103:AD104">
    <cfRule type="expression" dxfId="1885" priority="611">
      <formula>$M103=#REF!</formula>
    </cfRule>
    <cfRule type="expression" dxfId="1884" priority="612">
      <formula>$M103=#REF!</formula>
    </cfRule>
    <cfRule type="expression" dxfId="1883" priority="613">
      <formula>$M103=#REF!</formula>
    </cfRule>
    <cfRule type="expression" dxfId="1882" priority="614">
      <formula>$M103=#REF!</formula>
    </cfRule>
  </conditionalFormatting>
  <conditionalFormatting sqref="Z103">
    <cfRule type="expression" dxfId="1881" priority="607">
      <formula>$M103=#REF!</formula>
    </cfRule>
    <cfRule type="expression" dxfId="1880" priority="608">
      <formula>$M103=#REF!</formula>
    </cfRule>
    <cfRule type="expression" dxfId="1879" priority="609">
      <formula>$M103=#REF!</formula>
    </cfRule>
    <cfRule type="expression" dxfId="1878" priority="610">
      <formula>$M103=#REF!</formula>
    </cfRule>
  </conditionalFormatting>
  <conditionalFormatting sqref="Z115">
    <cfRule type="expression" dxfId="1877" priority="603">
      <formula>$M115=#REF!</formula>
    </cfRule>
    <cfRule type="expression" dxfId="1876" priority="604">
      <formula>$M115=#REF!</formula>
    </cfRule>
    <cfRule type="expression" dxfId="1875" priority="605">
      <formula>$M115=#REF!</formula>
    </cfRule>
    <cfRule type="expression" dxfId="1874" priority="606">
      <formula>$M115=#REF!</formula>
    </cfRule>
  </conditionalFormatting>
  <conditionalFormatting sqref="AC103">
    <cfRule type="expression" dxfId="1873" priority="599">
      <formula>$M103=#REF!</formula>
    </cfRule>
    <cfRule type="expression" dxfId="1872" priority="600">
      <formula>$M103=#REF!</formula>
    </cfRule>
    <cfRule type="expression" dxfId="1871" priority="601">
      <formula>$M103=#REF!</formula>
    </cfRule>
    <cfRule type="expression" dxfId="1870" priority="602">
      <formula>$M103=#REF!</formula>
    </cfRule>
  </conditionalFormatting>
  <conditionalFormatting sqref="AC104">
    <cfRule type="expression" dxfId="1869" priority="595">
      <formula>$M104=#REF!</formula>
    </cfRule>
    <cfRule type="expression" dxfId="1868" priority="596">
      <formula>$M104=#REF!</formula>
    </cfRule>
    <cfRule type="expression" dxfId="1867" priority="597">
      <formula>$M104=#REF!</formula>
    </cfRule>
    <cfRule type="expression" dxfId="1866" priority="598">
      <formula>$M104=#REF!</formula>
    </cfRule>
  </conditionalFormatting>
  <conditionalFormatting sqref="AC109">
    <cfRule type="expression" dxfId="1865" priority="591">
      <formula>$M109=#REF!</formula>
    </cfRule>
    <cfRule type="expression" dxfId="1864" priority="592">
      <formula>$M109=#REF!</formula>
    </cfRule>
    <cfRule type="expression" dxfId="1863" priority="593">
      <formula>$M109=#REF!</formula>
    </cfRule>
    <cfRule type="expression" dxfId="1862" priority="594">
      <formula>$M109=#REF!</formula>
    </cfRule>
  </conditionalFormatting>
  <conditionalFormatting sqref="AC110">
    <cfRule type="expression" dxfId="1861" priority="587">
      <formula>$M110=#REF!</formula>
    </cfRule>
    <cfRule type="expression" dxfId="1860" priority="588">
      <formula>$M110=#REF!</formula>
    </cfRule>
    <cfRule type="expression" dxfId="1859" priority="589">
      <formula>$M110=#REF!</formula>
    </cfRule>
    <cfRule type="expression" dxfId="1858" priority="590">
      <formula>$M110=#REF!</formula>
    </cfRule>
  </conditionalFormatting>
  <conditionalFormatting sqref="AC111">
    <cfRule type="expression" dxfId="1857" priority="583">
      <formula>$M111=#REF!</formula>
    </cfRule>
    <cfRule type="expression" dxfId="1856" priority="584">
      <formula>$M111=#REF!</formula>
    </cfRule>
    <cfRule type="expression" dxfId="1855" priority="585">
      <formula>$M111=#REF!</formula>
    </cfRule>
    <cfRule type="expression" dxfId="1854" priority="586">
      <formula>$M111=#REF!</formula>
    </cfRule>
  </conditionalFormatting>
  <conditionalFormatting sqref="AC113:AC114">
    <cfRule type="expression" dxfId="1853" priority="579">
      <formula>$M113=#REF!</formula>
    </cfRule>
    <cfRule type="expression" dxfId="1852" priority="580">
      <formula>$M113=#REF!</formula>
    </cfRule>
    <cfRule type="expression" dxfId="1851" priority="581">
      <formula>$M113=#REF!</formula>
    </cfRule>
    <cfRule type="expression" dxfId="1850" priority="582">
      <formula>$M113=#REF!</formula>
    </cfRule>
  </conditionalFormatting>
  <conditionalFormatting sqref="AC112">
    <cfRule type="expression" dxfId="1849" priority="575">
      <formula>$M112=#REF!</formula>
    </cfRule>
    <cfRule type="expression" dxfId="1848" priority="576">
      <formula>$M112=#REF!</formula>
    </cfRule>
    <cfRule type="expression" dxfId="1847" priority="577">
      <formula>$M112=#REF!</formula>
    </cfRule>
    <cfRule type="expression" dxfId="1846" priority="578">
      <formula>$M112=#REF!</formula>
    </cfRule>
  </conditionalFormatting>
  <conditionalFormatting sqref="AC115">
    <cfRule type="expression" dxfId="1845" priority="571">
      <formula>$M115=#REF!</formula>
    </cfRule>
    <cfRule type="expression" dxfId="1844" priority="572">
      <formula>$M115=#REF!</formula>
    </cfRule>
    <cfRule type="expression" dxfId="1843" priority="573">
      <formula>$M115=#REF!</formula>
    </cfRule>
    <cfRule type="expression" dxfId="1842" priority="574">
      <formula>$M115=#REF!</formula>
    </cfRule>
  </conditionalFormatting>
  <conditionalFormatting sqref="Q103:Q104 Q109:Q115">
    <cfRule type="cellIs" dxfId="1841" priority="570" operator="equal">
      <formula>"Mut+ext"</formula>
    </cfRule>
  </conditionalFormatting>
  <conditionalFormatting sqref="Z104">
    <cfRule type="expression" dxfId="1840" priority="566">
      <formula>$M104=#REF!</formula>
    </cfRule>
    <cfRule type="expression" dxfId="1839" priority="567">
      <formula>$M104=#REF!</formula>
    </cfRule>
    <cfRule type="expression" dxfId="1838" priority="568">
      <formula>$M104=#REF!</formula>
    </cfRule>
    <cfRule type="expression" dxfId="1837" priority="569">
      <formula>$M104=#REF!</formula>
    </cfRule>
  </conditionalFormatting>
  <conditionalFormatting sqref="AD128">
    <cfRule type="expression" dxfId="1836" priority="562">
      <formula>$M128=#REF!</formula>
    </cfRule>
    <cfRule type="expression" dxfId="1835" priority="563">
      <formula>$M128=#REF!</formula>
    </cfRule>
    <cfRule type="expression" dxfId="1834" priority="564">
      <formula>$M128=#REF!</formula>
    </cfRule>
    <cfRule type="expression" dxfId="1833" priority="565">
      <formula>$M128=#REF!</formula>
    </cfRule>
  </conditionalFormatting>
  <conditionalFormatting sqref="AD116:AD117">
    <cfRule type="expression" dxfId="1832" priority="558">
      <formula>$M116=#REF!</formula>
    </cfRule>
    <cfRule type="expression" dxfId="1831" priority="559">
      <formula>$M116=#REF!</formula>
    </cfRule>
    <cfRule type="expression" dxfId="1830" priority="560">
      <formula>$M116=#REF!</formula>
    </cfRule>
    <cfRule type="expression" dxfId="1829" priority="561">
      <formula>$M116=#REF!</formula>
    </cfRule>
  </conditionalFormatting>
  <conditionalFormatting sqref="Z116">
    <cfRule type="expression" dxfId="1828" priority="554">
      <formula>$M116=#REF!</formula>
    </cfRule>
    <cfRule type="expression" dxfId="1827" priority="555">
      <formula>$M116=#REF!</formula>
    </cfRule>
    <cfRule type="expression" dxfId="1826" priority="556">
      <formula>$M116=#REF!</formula>
    </cfRule>
    <cfRule type="expression" dxfId="1825" priority="557">
      <formula>$M116=#REF!</formula>
    </cfRule>
  </conditionalFormatting>
  <conditionalFormatting sqref="Z128">
    <cfRule type="expression" dxfId="1824" priority="550">
      <formula>$M128=#REF!</formula>
    </cfRule>
    <cfRule type="expression" dxfId="1823" priority="551">
      <formula>$M128=#REF!</formula>
    </cfRule>
    <cfRule type="expression" dxfId="1822" priority="552">
      <formula>$M128=#REF!</formula>
    </cfRule>
    <cfRule type="expression" dxfId="1821" priority="553">
      <formula>$M128=#REF!</formula>
    </cfRule>
  </conditionalFormatting>
  <conditionalFormatting sqref="AC116">
    <cfRule type="expression" dxfId="1820" priority="546">
      <formula>$M116=#REF!</formula>
    </cfRule>
    <cfRule type="expression" dxfId="1819" priority="547">
      <formula>$M116=#REF!</formula>
    </cfRule>
    <cfRule type="expression" dxfId="1818" priority="548">
      <formula>$M116=#REF!</formula>
    </cfRule>
    <cfRule type="expression" dxfId="1817" priority="549">
      <formula>$M116=#REF!</formula>
    </cfRule>
  </conditionalFormatting>
  <conditionalFormatting sqref="AC117">
    <cfRule type="expression" dxfId="1816" priority="542">
      <formula>$M117=#REF!</formula>
    </cfRule>
    <cfRule type="expression" dxfId="1815" priority="543">
      <formula>$M117=#REF!</formula>
    </cfRule>
    <cfRule type="expression" dxfId="1814" priority="544">
      <formula>$M117=#REF!</formula>
    </cfRule>
    <cfRule type="expression" dxfId="1813" priority="545">
      <formula>$M117=#REF!</formula>
    </cfRule>
  </conditionalFormatting>
  <conditionalFormatting sqref="AC122">
    <cfRule type="expression" dxfId="1812" priority="538">
      <formula>$M122=#REF!</formula>
    </cfRule>
    <cfRule type="expression" dxfId="1811" priority="539">
      <formula>$M122=#REF!</formula>
    </cfRule>
    <cfRule type="expression" dxfId="1810" priority="540">
      <formula>$M122=#REF!</formula>
    </cfRule>
    <cfRule type="expression" dxfId="1809" priority="541">
      <formula>$M122=#REF!</formula>
    </cfRule>
  </conditionalFormatting>
  <conditionalFormatting sqref="AC123">
    <cfRule type="expression" dxfId="1808" priority="534">
      <formula>$M123=#REF!</formula>
    </cfRule>
    <cfRule type="expression" dxfId="1807" priority="535">
      <formula>$M123=#REF!</formula>
    </cfRule>
    <cfRule type="expression" dxfId="1806" priority="536">
      <formula>$M123=#REF!</formula>
    </cfRule>
    <cfRule type="expression" dxfId="1805" priority="537">
      <formula>$M123=#REF!</formula>
    </cfRule>
  </conditionalFormatting>
  <conditionalFormatting sqref="AC124">
    <cfRule type="expression" dxfId="1804" priority="530">
      <formula>$M124=#REF!</formula>
    </cfRule>
    <cfRule type="expression" dxfId="1803" priority="531">
      <formula>$M124=#REF!</formula>
    </cfRule>
    <cfRule type="expression" dxfId="1802" priority="532">
      <formula>$M124=#REF!</formula>
    </cfRule>
    <cfRule type="expression" dxfId="1801" priority="533">
      <formula>$M124=#REF!</formula>
    </cfRule>
  </conditionalFormatting>
  <conditionalFormatting sqref="AC126:AC127">
    <cfRule type="expression" dxfId="1800" priority="526">
      <formula>$M126=#REF!</formula>
    </cfRule>
    <cfRule type="expression" dxfId="1799" priority="527">
      <formula>$M126=#REF!</formula>
    </cfRule>
    <cfRule type="expression" dxfId="1798" priority="528">
      <formula>$M126=#REF!</formula>
    </cfRule>
    <cfRule type="expression" dxfId="1797" priority="529">
      <formula>$M126=#REF!</formula>
    </cfRule>
  </conditionalFormatting>
  <conditionalFormatting sqref="AC125">
    <cfRule type="expression" dxfId="1796" priority="522">
      <formula>$M125=#REF!</formula>
    </cfRule>
    <cfRule type="expression" dxfId="1795" priority="523">
      <formula>$M125=#REF!</formula>
    </cfRule>
    <cfRule type="expression" dxfId="1794" priority="524">
      <formula>$M125=#REF!</formula>
    </cfRule>
    <cfRule type="expression" dxfId="1793" priority="525">
      <formula>$M125=#REF!</formula>
    </cfRule>
  </conditionalFormatting>
  <conditionalFormatting sqref="AC128">
    <cfRule type="expression" dxfId="1792" priority="518">
      <formula>$M128=#REF!</formula>
    </cfRule>
    <cfRule type="expression" dxfId="1791" priority="519">
      <formula>$M128=#REF!</formula>
    </cfRule>
    <cfRule type="expression" dxfId="1790" priority="520">
      <formula>$M128=#REF!</formula>
    </cfRule>
    <cfRule type="expression" dxfId="1789" priority="521">
      <formula>$M128=#REF!</formula>
    </cfRule>
  </conditionalFormatting>
  <conditionalFormatting sqref="Q116:Q117 Q122:Q128">
    <cfRule type="cellIs" dxfId="1788" priority="517" operator="equal">
      <formula>"Mut+ext"</formula>
    </cfRule>
  </conditionalFormatting>
  <conditionalFormatting sqref="Z117">
    <cfRule type="expression" dxfId="1787" priority="513">
      <formula>$M117=#REF!</formula>
    </cfRule>
    <cfRule type="expression" dxfId="1786" priority="514">
      <formula>$M117=#REF!</formula>
    </cfRule>
    <cfRule type="expression" dxfId="1785" priority="515">
      <formula>$M117=#REF!</formula>
    </cfRule>
    <cfRule type="expression" dxfId="1784" priority="516">
      <formula>$M117=#REF!</formula>
    </cfRule>
  </conditionalFormatting>
  <conditionalFormatting sqref="AD141">
    <cfRule type="expression" dxfId="1783" priority="509">
      <formula>$M141=#REF!</formula>
    </cfRule>
    <cfRule type="expression" dxfId="1782" priority="510">
      <formula>$M141=#REF!</formula>
    </cfRule>
    <cfRule type="expression" dxfId="1781" priority="511">
      <formula>$M141=#REF!</formula>
    </cfRule>
    <cfRule type="expression" dxfId="1780" priority="512">
      <formula>$M141=#REF!</formula>
    </cfRule>
  </conditionalFormatting>
  <conditionalFormatting sqref="AD129:AD130">
    <cfRule type="expression" dxfId="1779" priority="505">
      <formula>$M129=#REF!</formula>
    </cfRule>
    <cfRule type="expression" dxfId="1778" priority="506">
      <formula>$M129=#REF!</formula>
    </cfRule>
    <cfRule type="expression" dxfId="1777" priority="507">
      <formula>$M129=#REF!</formula>
    </cfRule>
    <cfRule type="expression" dxfId="1776" priority="508">
      <formula>$M129=#REF!</formula>
    </cfRule>
  </conditionalFormatting>
  <conditionalFormatting sqref="Z129">
    <cfRule type="expression" dxfId="1775" priority="501">
      <formula>$M129=#REF!</formula>
    </cfRule>
    <cfRule type="expression" dxfId="1774" priority="502">
      <formula>$M129=#REF!</formula>
    </cfRule>
    <cfRule type="expression" dxfId="1773" priority="503">
      <formula>$M129=#REF!</formula>
    </cfRule>
    <cfRule type="expression" dxfId="1772" priority="504">
      <formula>$M129=#REF!</formula>
    </cfRule>
  </conditionalFormatting>
  <conditionalFormatting sqref="Z141">
    <cfRule type="expression" dxfId="1771" priority="497">
      <formula>$M141=#REF!</formula>
    </cfRule>
    <cfRule type="expression" dxfId="1770" priority="498">
      <formula>$M141=#REF!</formula>
    </cfRule>
    <cfRule type="expression" dxfId="1769" priority="499">
      <formula>$M141=#REF!</formula>
    </cfRule>
    <cfRule type="expression" dxfId="1768" priority="500">
      <formula>$M141=#REF!</formula>
    </cfRule>
  </conditionalFormatting>
  <conditionalFormatting sqref="AC129">
    <cfRule type="expression" dxfId="1767" priority="493">
      <formula>$M129=#REF!</formula>
    </cfRule>
    <cfRule type="expression" dxfId="1766" priority="494">
      <formula>$M129=#REF!</formula>
    </cfRule>
    <cfRule type="expression" dxfId="1765" priority="495">
      <formula>$M129=#REF!</formula>
    </cfRule>
    <cfRule type="expression" dxfId="1764" priority="496">
      <formula>$M129=#REF!</formula>
    </cfRule>
  </conditionalFormatting>
  <conditionalFormatting sqref="AC130">
    <cfRule type="expression" dxfId="1763" priority="489">
      <formula>$M130=#REF!</formula>
    </cfRule>
    <cfRule type="expression" dxfId="1762" priority="490">
      <formula>$M130=#REF!</formula>
    </cfRule>
    <cfRule type="expression" dxfId="1761" priority="491">
      <formula>$M130=#REF!</formula>
    </cfRule>
    <cfRule type="expression" dxfId="1760" priority="492">
      <formula>$M130=#REF!</formula>
    </cfRule>
  </conditionalFormatting>
  <conditionalFormatting sqref="AC135">
    <cfRule type="expression" dxfId="1759" priority="485">
      <formula>$M135=#REF!</formula>
    </cfRule>
    <cfRule type="expression" dxfId="1758" priority="486">
      <formula>$M135=#REF!</formula>
    </cfRule>
    <cfRule type="expression" dxfId="1757" priority="487">
      <formula>$M135=#REF!</formula>
    </cfRule>
    <cfRule type="expression" dxfId="1756" priority="488">
      <formula>$M135=#REF!</formula>
    </cfRule>
  </conditionalFormatting>
  <conditionalFormatting sqref="AC136">
    <cfRule type="expression" dxfId="1755" priority="481">
      <formula>$M136=#REF!</formula>
    </cfRule>
    <cfRule type="expression" dxfId="1754" priority="482">
      <formula>$M136=#REF!</formula>
    </cfRule>
    <cfRule type="expression" dxfId="1753" priority="483">
      <formula>$M136=#REF!</formula>
    </cfRule>
    <cfRule type="expression" dxfId="1752" priority="484">
      <formula>$M136=#REF!</formula>
    </cfRule>
  </conditionalFormatting>
  <conditionalFormatting sqref="AC137">
    <cfRule type="expression" dxfId="1751" priority="477">
      <formula>$M137=#REF!</formula>
    </cfRule>
    <cfRule type="expression" dxfId="1750" priority="478">
      <formula>$M137=#REF!</formula>
    </cfRule>
    <cfRule type="expression" dxfId="1749" priority="479">
      <formula>$M137=#REF!</formula>
    </cfRule>
    <cfRule type="expression" dxfId="1748" priority="480">
      <formula>$M137=#REF!</formula>
    </cfRule>
  </conditionalFormatting>
  <conditionalFormatting sqref="AC139:AC140">
    <cfRule type="expression" dxfId="1747" priority="473">
      <formula>$M139=#REF!</formula>
    </cfRule>
    <cfRule type="expression" dxfId="1746" priority="474">
      <formula>$M139=#REF!</formula>
    </cfRule>
    <cfRule type="expression" dxfId="1745" priority="475">
      <formula>$M139=#REF!</formula>
    </cfRule>
    <cfRule type="expression" dxfId="1744" priority="476">
      <formula>$M139=#REF!</formula>
    </cfRule>
  </conditionalFormatting>
  <conditionalFormatting sqref="AC138">
    <cfRule type="expression" dxfId="1743" priority="469">
      <formula>$M138=#REF!</formula>
    </cfRule>
    <cfRule type="expression" dxfId="1742" priority="470">
      <formula>$M138=#REF!</formula>
    </cfRule>
    <cfRule type="expression" dxfId="1741" priority="471">
      <formula>$M138=#REF!</formula>
    </cfRule>
    <cfRule type="expression" dxfId="1740" priority="472">
      <formula>$M138=#REF!</formula>
    </cfRule>
  </conditionalFormatting>
  <conditionalFormatting sqref="AC141 Z135:Z140 AC255:AD258 Z255:Z258 AC267:AD271 Z267:Z271">
    <cfRule type="expression" dxfId="1739" priority="465">
      <formula>$M135=#REF!</formula>
    </cfRule>
    <cfRule type="expression" dxfId="1738" priority="466">
      <formula>$M135=#REF!</formula>
    </cfRule>
    <cfRule type="expression" dxfId="1737" priority="467">
      <formula>$M135=#REF!</formula>
    </cfRule>
    <cfRule type="expression" dxfId="1736" priority="468">
      <formula>$M135=#REF!</formula>
    </cfRule>
  </conditionalFormatting>
  <conditionalFormatting sqref="Q129:Q130 Q135:Q141">
    <cfRule type="cellIs" dxfId="1735" priority="464" operator="equal">
      <formula>"Mut+ext"</formula>
    </cfRule>
  </conditionalFormatting>
  <conditionalFormatting sqref="Z130">
    <cfRule type="expression" dxfId="1734" priority="460">
      <formula>$M130=#REF!</formula>
    </cfRule>
    <cfRule type="expression" dxfId="1733" priority="461">
      <formula>$M130=#REF!</formula>
    </cfRule>
    <cfRule type="expression" dxfId="1732" priority="462">
      <formula>$M130=#REF!</formula>
    </cfRule>
    <cfRule type="expression" dxfId="1731" priority="463">
      <formula>$M130=#REF!</formula>
    </cfRule>
  </conditionalFormatting>
  <conditionalFormatting sqref="AD248:AD250">
    <cfRule type="expression" dxfId="1730" priority="456">
      <formula>$M248=#REF!</formula>
    </cfRule>
    <cfRule type="expression" dxfId="1729" priority="457">
      <formula>$M248=#REF!</formula>
    </cfRule>
    <cfRule type="expression" dxfId="1728" priority="458">
      <formula>$M248=#REF!</formula>
    </cfRule>
    <cfRule type="expression" dxfId="1727" priority="459">
      <formula>$M248=#REF!</formula>
    </cfRule>
  </conditionalFormatting>
  <conditionalFormatting sqref="AC248:AC250">
    <cfRule type="expression" dxfId="1726" priority="452">
      <formula>$M248=#REF!</formula>
    </cfRule>
    <cfRule type="expression" dxfId="1725" priority="453">
      <formula>$M248=#REF!</formula>
    </cfRule>
    <cfRule type="expression" dxfId="1724" priority="454">
      <formula>$M248=#REF!</formula>
    </cfRule>
    <cfRule type="expression" dxfId="1723" priority="455">
      <formula>$M248=#REF!</formula>
    </cfRule>
  </conditionalFormatting>
  <conditionalFormatting sqref="Q248:Q250 Q255:Q258">
    <cfRule type="cellIs" dxfId="1722" priority="451" operator="equal">
      <formula>"Mut+ext"</formula>
    </cfRule>
  </conditionalFormatting>
  <conditionalFormatting sqref="Z248:Z250">
    <cfRule type="expression" dxfId="1721" priority="447">
      <formula>$M248=#REF!</formula>
    </cfRule>
    <cfRule type="expression" dxfId="1720" priority="448">
      <formula>$M248=#REF!</formula>
    </cfRule>
    <cfRule type="expression" dxfId="1719" priority="449">
      <formula>$M248=#REF!</formula>
    </cfRule>
    <cfRule type="expression" dxfId="1718" priority="450">
      <formula>$M248=#REF!</formula>
    </cfRule>
  </conditionalFormatting>
  <conditionalFormatting sqref="AD259">
    <cfRule type="expression" dxfId="1717" priority="443">
      <formula>$M259=#REF!</formula>
    </cfRule>
    <cfRule type="expression" dxfId="1716" priority="444">
      <formula>$M259=#REF!</formula>
    </cfRule>
    <cfRule type="expression" dxfId="1715" priority="445">
      <formula>$M259=#REF!</formula>
    </cfRule>
    <cfRule type="expression" dxfId="1714" priority="446">
      <formula>$M259=#REF!</formula>
    </cfRule>
  </conditionalFormatting>
  <conditionalFormatting sqref="AC259">
    <cfRule type="expression" dxfId="1713" priority="439">
      <formula>$M259=#REF!</formula>
    </cfRule>
    <cfRule type="expression" dxfId="1712" priority="440">
      <formula>$M259=#REF!</formula>
    </cfRule>
    <cfRule type="expression" dxfId="1711" priority="441">
      <formula>$M259=#REF!</formula>
    </cfRule>
    <cfRule type="expression" dxfId="1710" priority="442">
      <formula>$M259=#REF!</formula>
    </cfRule>
  </conditionalFormatting>
  <conditionalFormatting sqref="Q259">
    <cfRule type="cellIs" dxfId="1709" priority="438" operator="equal">
      <formula>"Mut+ext"</formula>
    </cfRule>
  </conditionalFormatting>
  <conditionalFormatting sqref="Z259">
    <cfRule type="expression" dxfId="1708" priority="434">
      <formula>$M259=#REF!</formula>
    </cfRule>
    <cfRule type="expression" dxfId="1707" priority="435">
      <formula>$M259=#REF!</formula>
    </cfRule>
    <cfRule type="expression" dxfId="1706" priority="436">
      <formula>$M259=#REF!</formula>
    </cfRule>
    <cfRule type="expression" dxfId="1705" priority="437">
      <formula>$M259=#REF!</formula>
    </cfRule>
  </conditionalFormatting>
  <conditionalFormatting sqref="AD247">
    <cfRule type="expression" dxfId="1704" priority="430">
      <formula>$M247=#REF!</formula>
    </cfRule>
    <cfRule type="expression" dxfId="1703" priority="431">
      <formula>$M247=#REF!</formula>
    </cfRule>
    <cfRule type="expression" dxfId="1702" priority="432">
      <formula>$M247=#REF!</formula>
    </cfRule>
    <cfRule type="expression" dxfId="1701" priority="433">
      <formula>$M247=#REF!</formula>
    </cfRule>
  </conditionalFormatting>
  <conditionalFormatting sqref="AC247">
    <cfRule type="expression" dxfId="1700" priority="426">
      <formula>$M247=#REF!</formula>
    </cfRule>
    <cfRule type="expression" dxfId="1699" priority="427">
      <formula>$M247=#REF!</formula>
    </cfRule>
    <cfRule type="expression" dxfId="1698" priority="428">
      <formula>$M247=#REF!</formula>
    </cfRule>
    <cfRule type="expression" dxfId="1697" priority="429">
      <formula>$M247=#REF!</formula>
    </cfRule>
  </conditionalFormatting>
  <conditionalFormatting sqref="Q247">
    <cfRule type="cellIs" dxfId="1696" priority="425" operator="equal">
      <formula>"Mut+ext"</formula>
    </cfRule>
  </conditionalFormatting>
  <conditionalFormatting sqref="Z247">
    <cfRule type="expression" dxfId="1695" priority="421">
      <formula>$M247=#REF!</formula>
    </cfRule>
    <cfRule type="expression" dxfId="1694" priority="422">
      <formula>$M247=#REF!</formula>
    </cfRule>
    <cfRule type="expression" dxfId="1693" priority="423">
      <formula>$M247=#REF!</formula>
    </cfRule>
    <cfRule type="expression" dxfId="1692" priority="424">
      <formula>$M247=#REF!</formula>
    </cfRule>
  </conditionalFormatting>
  <conditionalFormatting sqref="AD261:AD262">
    <cfRule type="expression" dxfId="1691" priority="417">
      <formula>$M261=#REF!</formula>
    </cfRule>
    <cfRule type="expression" dxfId="1690" priority="418">
      <formula>$M261=#REF!</formula>
    </cfRule>
    <cfRule type="expression" dxfId="1689" priority="419">
      <formula>$M261=#REF!</formula>
    </cfRule>
    <cfRule type="expression" dxfId="1688" priority="420">
      <formula>$M261=#REF!</formula>
    </cfRule>
  </conditionalFormatting>
  <conditionalFormatting sqref="AC261:AC262">
    <cfRule type="expression" dxfId="1687" priority="413">
      <formula>$M261=#REF!</formula>
    </cfRule>
    <cfRule type="expression" dxfId="1686" priority="414">
      <formula>$M261=#REF!</formula>
    </cfRule>
    <cfRule type="expression" dxfId="1685" priority="415">
      <formula>$M261=#REF!</formula>
    </cfRule>
    <cfRule type="expression" dxfId="1684" priority="416">
      <formula>$M261=#REF!</formula>
    </cfRule>
  </conditionalFormatting>
  <conditionalFormatting sqref="Q261:Q262 Q267:Q271">
    <cfRule type="cellIs" dxfId="1683" priority="412" operator="equal">
      <formula>"Mut+ext"</formula>
    </cfRule>
  </conditionalFormatting>
  <conditionalFormatting sqref="Z261:Z262">
    <cfRule type="expression" dxfId="1682" priority="408">
      <formula>$M261=#REF!</formula>
    </cfRule>
    <cfRule type="expression" dxfId="1681" priority="409">
      <formula>$M261=#REF!</formula>
    </cfRule>
    <cfRule type="expression" dxfId="1680" priority="410">
      <formula>$M261=#REF!</formula>
    </cfRule>
    <cfRule type="expression" dxfId="1679" priority="411">
      <formula>$M261=#REF!</formula>
    </cfRule>
  </conditionalFormatting>
  <conditionalFormatting sqref="AD272">
    <cfRule type="expression" dxfId="1678" priority="404">
      <formula>$M272=#REF!</formula>
    </cfRule>
    <cfRule type="expression" dxfId="1677" priority="405">
      <formula>$M272=#REF!</formula>
    </cfRule>
    <cfRule type="expression" dxfId="1676" priority="406">
      <formula>$M272=#REF!</formula>
    </cfRule>
    <cfRule type="expression" dxfId="1675" priority="407">
      <formula>$M272=#REF!</formula>
    </cfRule>
  </conditionalFormatting>
  <conditionalFormatting sqref="AC272">
    <cfRule type="expression" dxfId="1674" priority="400">
      <formula>$M272=#REF!</formula>
    </cfRule>
    <cfRule type="expression" dxfId="1673" priority="401">
      <formula>$M272=#REF!</formula>
    </cfRule>
    <cfRule type="expression" dxfId="1672" priority="402">
      <formula>$M272=#REF!</formula>
    </cfRule>
    <cfRule type="expression" dxfId="1671" priority="403">
      <formula>$M272=#REF!</formula>
    </cfRule>
  </conditionalFormatting>
  <conditionalFormatting sqref="Q272">
    <cfRule type="cellIs" dxfId="1670" priority="399" operator="equal">
      <formula>"Mut+ext"</formula>
    </cfRule>
  </conditionalFormatting>
  <conditionalFormatting sqref="Z272">
    <cfRule type="expression" dxfId="1669" priority="395">
      <formula>$M272=#REF!</formula>
    </cfRule>
    <cfRule type="expression" dxfId="1668" priority="396">
      <formula>$M272=#REF!</formula>
    </cfRule>
    <cfRule type="expression" dxfId="1667" priority="397">
      <formula>$M272=#REF!</formula>
    </cfRule>
    <cfRule type="expression" dxfId="1666" priority="398">
      <formula>$M272=#REF!</formula>
    </cfRule>
  </conditionalFormatting>
  <conditionalFormatting sqref="AD260">
    <cfRule type="expression" dxfId="1665" priority="391">
      <formula>$M260=#REF!</formula>
    </cfRule>
    <cfRule type="expression" dxfId="1664" priority="392">
      <formula>$M260=#REF!</formula>
    </cfRule>
    <cfRule type="expression" dxfId="1663" priority="393">
      <formula>$M260=#REF!</formula>
    </cfRule>
    <cfRule type="expression" dxfId="1662" priority="394">
      <formula>$M260=#REF!</formula>
    </cfRule>
  </conditionalFormatting>
  <conditionalFormatting sqref="AC260">
    <cfRule type="expression" dxfId="1661" priority="387">
      <formula>$M260=#REF!</formula>
    </cfRule>
    <cfRule type="expression" dxfId="1660" priority="388">
      <formula>$M260=#REF!</formula>
    </cfRule>
    <cfRule type="expression" dxfId="1659" priority="389">
      <formula>$M260=#REF!</formula>
    </cfRule>
    <cfRule type="expression" dxfId="1658" priority="390">
      <formula>$M260=#REF!</formula>
    </cfRule>
  </conditionalFormatting>
  <conditionalFormatting sqref="Q260">
    <cfRule type="cellIs" dxfId="1657" priority="386" operator="equal">
      <formula>"Mut+ext"</formula>
    </cfRule>
  </conditionalFormatting>
  <conditionalFormatting sqref="Z260">
    <cfRule type="expression" dxfId="1656" priority="382">
      <formula>$M260=#REF!</formula>
    </cfRule>
    <cfRule type="expression" dxfId="1655" priority="383">
      <formula>$M260=#REF!</formula>
    </cfRule>
    <cfRule type="expression" dxfId="1654" priority="384">
      <formula>$M260=#REF!</formula>
    </cfRule>
    <cfRule type="expression" dxfId="1653" priority="385">
      <formula>$M260=#REF!</formula>
    </cfRule>
  </conditionalFormatting>
  <conditionalFormatting sqref="Q20">
    <cfRule type="cellIs" dxfId="1652" priority="381" operator="equal">
      <formula>"Mut+ext"</formula>
    </cfRule>
  </conditionalFormatting>
  <conditionalFormatting sqref="AD15:AD18">
    <cfRule type="expression" dxfId="1651" priority="377">
      <formula>$M15=#REF!</formula>
    </cfRule>
    <cfRule type="expression" dxfId="1650" priority="378">
      <formula>$M15=#REF!</formula>
    </cfRule>
    <cfRule type="expression" dxfId="1649" priority="379">
      <formula>$M15=#REF!</formula>
    </cfRule>
    <cfRule type="expression" dxfId="1648" priority="380">
      <formula>$M15=#REF!</formula>
    </cfRule>
  </conditionalFormatting>
  <conditionalFormatting sqref="AC15">
    <cfRule type="expression" dxfId="1647" priority="373">
      <formula>$M15=#REF!</formula>
    </cfRule>
    <cfRule type="expression" dxfId="1646" priority="374">
      <formula>$M15=#REF!</formula>
    </cfRule>
    <cfRule type="expression" dxfId="1645" priority="375">
      <formula>$M15=#REF!</formula>
    </cfRule>
    <cfRule type="expression" dxfId="1644" priority="376">
      <formula>$M15=#REF!</formula>
    </cfRule>
  </conditionalFormatting>
  <conditionalFormatting sqref="AC16">
    <cfRule type="expression" dxfId="1643" priority="369">
      <formula>$M16=#REF!</formula>
    </cfRule>
    <cfRule type="expression" dxfId="1642" priority="370">
      <formula>$M16=#REF!</formula>
    </cfRule>
    <cfRule type="expression" dxfId="1641" priority="371">
      <formula>$M16=#REF!</formula>
    </cfRule>
    <cfRule type="expression" dxfId="1640" priority="372">
      <formula>$M16=#REF!</formula>
    </cfRule>
  </conditionalFormatting>
  <conditionalFormatting sqref="AC18">
    <cfRule type="expression" dxfId="1639" priority="365">
      <formula>$M18=#REF!</formula>
    </cfRule>
    <cfRule type="expression" dxfId="1638" priority="366">
      <formula>$M18=#REF!</formula>
    </cfRule>
    <cfRule type="expression" dxfId="1637" priority="367">
      <formula>$M18=#REF!</formula>
    </cfRule>
    <cfRule type="expression" dxfId="1636" priority="368">
      <formula>$M18=#REF!</formula>
    </cfRule>
  </conditionalFormatting>
  <conditionalFormatting sqref="AC17">
    <cfRule type="expression" dxfId="1635" priority="361">
      <formula>$M17=#REF!</formula>
    </cfRule>
    <cfRule type="expression" dxfId="1634" priority="362">
      <formula>$M17=#REF!</formula>
    </cfRule>
    <cfRule type="expression" dxfId="1633" priority="363">
      <formula>$M17=#REF!</formula>
    </cfRule>
    <cfRule type="expression" dxfId="1632" priority="364">
      <formula>$M17=#REF!</formula>
    </cfRule>
  </conditionalFormatting>
  <conditionalFormatting sqref="Q17:Q18">
    <cfRule type="cellIs" dxfId="1631" priority="360" operator="equal">
      <formula>"Mut+ext"</formula>
    </cfRule>
  </conditionalFormatting>
  <conditionalFormatting sqref="Z15:Z18">
    <cfRule type="expression" dxfId="1630" priority="356">
      <formula>$M15=#REF!</formula>
    </cfRule>
    <cfRule type="expression" dxfId="1629" priority="357">
      <formula>$M15=#REF!</formula>
    </cfRule>
    <cfRule type="expression" dxfId="1628" priority="358">
      <formula>$M15=#REF!</formula>
    </cfRule>
    <cfRule type="expression" dxfId="1627" priority="359">
      <formula>$M15=#REF!</formula>
    </cfRule>
  </conditionalFormatting>
  <conditionalFormatting sqref="Q16">
    <cfRule type="cellIs" dxfId="1626" priority="355" operator="equal">
      <formula>"Mut+ext"</formula>
    </cfRule>
  </conditionalFormatting>
  <conditionalFormatting sqref="AD28:AD31">
    <cfRule type="expression" dxfId="1625" priority="351">
      <formula>$M28=#REF!</formula>
    </cfRule>
    <cfRule type="expression" dxfId="1624" priority="352">
      <formula>$M28=#REF!</formula>
    </cfRule>
    <cfRule type="expression" dxfId="1623" priority="353">
      <formula>$M28=#REF!</formula>
    </cfRule>
    <cfRule type="expression" dxfId="1622" priority="354">
      <formula>$M28=#REF!</formula>
    </cfRule>
  </conditionalFormatting>
  <conditionalFormatting sqref="AC28">
    <cfRule type="expression" dxfId="1621" priority="347">
      <formula>$M28=#REF!</formula>
    </cfRule>
    <cfRule type="expression" dxfId="1620" priority="348">
      <formula>$M28=#REF!</formula>
    </cfRule>
    <cfRule type="expression" dxfId="1619" priority="349">
      <formula>$M28=#REF!</formula>
    </cfRule>
    <cfRule type="expression" dxfId="1618" priority="350">
      <formula>$M28=#REF!</formula>
    </cfRule>
  </conditionalFormatting>
  <conditionalFormatting sqref="AC29">
    <cfRule type="expression" dxfId="1617" priority="343">
      <formula>$M29=#REF!</formula>
    </cfRule>
    <cfRule type="expression" dxfId="1616" priority="344">
      <formula>$M29=#REF!</formula>
    </cfRule>
    <cfRule type="expression" dxfId="1615" priority="345">
      <formula>$M29=#REF!</formula>
    </cfRule>
    <cfRule type="expression" dxfId="1614" priority="346">
      <formula>$M29=#REF!</formula>
    </cfRule>
  </conditionalFormatting>
  <conditionalFormatting sqref="AC31">
    <cfRule type="expression" dxfId="1613" priority="339">
      <formula>$M31=#REF!</formula>
    </cfRule>
    <cfRule type="expression" dxfId="1612" priority="340">
      <formula>$M31=#REF!</formula>
    </cfRule>
    <cfRule type="expression" dxfId="1611" priority="341">
      <formula>$M31=#REF!</formula>
    </cfRule>
    <cfRule type="expression" dxfId="1610" priority="342">
      <formula>$M31=#REF!</formula>
    </cfRule>
  </conditionalFormatting>
  <conditionalFormatting sqref="AC30">
    <cfRule type="expression" dxfId="1609" priority="335">
      <formula>$M30=#REF!</formula>
    </cfRule>
    <cfRule type="expression" dxfId="1608" priority="336">
      <formula>$M30=#REF!</formula>
    </cfRule>
    <cfRule type="expression" dxfId="1607" priority="337">
      <formula>$M30=#REF!</formula>
    </cfRule>
    <cfRule type="expression" dxfId="1606" priority="338">
      <formula>$M30=#REF!</formula>
    </cfRule>
  </conditionalFormatting>
  <conditionalFormatting sqref="Q29:Q31">
    <cfRule type="cellIs" dxfId="1605" priority="334" operator="equal">
      <formula>"Mut+ext"</formula>
    </cfRule>
  </conditionalFormatting>
  <conditionalFormatting sqref="Z28:Z31">
    <cfRule type="expression" dxfId="1604" priority="330">
      <formula>$M28=#REF!</formula>
    </cfRule>
    <cfRule type="expression" dxfId="1603" priority="331">
      <formula>$M28=#REF!</formula>
    </cfRule>
    <cfRule type="expression" dxfId="1602" priority="332">
      <formula>$M28=#REF!</formula>
    </cfRule>
    <cfRule type="expression" dxfId="1601" priority="333">
      <formula>$M28=#REF!</formula>
    </cfRule>
  </conditionalFormatting>
  <conditionalFormatting sqref="AD42:AD45">
    <cfRule type="expression" dxfId="1600" priority="326">
      <formula>$M42=#REF!</formula>
    </cfRule>
    <cfRule type="expression" dxfId="1599" priority="327">
      <formula>$M42=#REF!</formula>
    </cfRule>
    <cfRule type="expression" dxfId="1598" priority="328">
      <formula>$M42=#REF!</formula>
    </cfRule>
    <cfRule type="expression" dxfId="1597" priority="329">
      <formula>$M42=#REF!</formula>
    </cfRule>
  </conditionalFormatting>
  <conditionalFormatting sqref="AC42">
    <cfRule type="expression" dxfId="1596" priority="322">
      <formula>$M42=#REF!</formula>
    </cfRule>
    <cfRule type="expression" dxfId="1595" priority="323">
      <formula>$M42=#REF!</formula>
    </cfRule>
    <cfRule type="expression" dxfId="1594" priority="324">
      <formula>$M42=#REF!</formula>
    </cfRule>
    <cfRule type="expression" dxfId="1593" priority="325">
      <formula>$M42=#REF!</formula>
    </cfRule>
  </conditionalFormatting>
  <conditionalFormatting sqref="AC44:AC45">
    <cfRule type="expression" dxfId="1592" priority="318">
      <formula>$M44=#REF!</formula>
    </cfRule>
    <cfRule type="expression" dxfId="1591" priority="319">
      <formula>$M44=#REF!</formula>
    </cfRule>
    <cfRule type="expression" dxfId="1590" priority="320">
      <formula>$M44=#REF!</formula>
    </cfRule>
    <cfRule type="expression" dxfId="1589" priority="321">
      <formula>$M44=#REF!</formula>
    </cfRule>
  </conditionalFormatting>
  <conditionalFormatting sqref="AC43">
    <cfRule type="expression" dxfId="1588" priority="314">
      <formula>$M43=#REF!</formula>
    </cfRule>
    <cfRule type="expression" dxfId="1587" priority="315">
      <formula>$M43=#REF!</formula>
    </cfRule>
    <cfRule type="expression" dxfId="1586" priority="316">
      <formula>$M43=#REF!</formula>
    </cfRule>
    <cfRule type="expression" dxfId="1585" priority="317">
      <formula>$M43=#REF!</formula>
    </cfRule>
  </conditionalFormatting>
  <conditionalFormatting sqref="Q43:Q45">
    <cfRule type="cellIs" dxfId="1584" priority="313" operator="equal">
      <formula>"Mut+ext"</formula>
    </cfRule>
  </conditionalFormatting>
  <conditionalFormatting sqref="Z42:Z45">
    <cfRule type="expression" dxfId="1583" priority="309">
      <formula>$M42=#REF!</formula>
    </cfRule>
    <cfRule type="expression" dxfId="1582" priority="310">
      <formula>$M42=#REF!</formula>
    </cfRule>
    <cfRule type="expression" dxfId="1581" priority="311">
      <formula>$M42=#REF!</formula>
    </cfRule>
    <cfRule type="expression" dxfId="1580" priority="312">
      <formula>$M42=#REF!</formula>
    </cfRule>
  </conditionalFormatting>
  <conditionalFormatting sqref="AD54:AD57">
    <cfRule type="expression" dxfId="1579" priority="305">
      <formula>$M54=#REF!</formula>
    </cfRule>
    <cfRule type="expression" dxfId="1578" priority="306">
      <formula>$M54=#REF!</formula>
    </cfRule>
    <cfRule type="expression" dxfId="1577" priority="307">
      <formula>$M54=#REF!</formula>
    </cfRule>
    <cfRule type="expression" dxfId="1576" priority="308">
      <formula>$M54=#REF!</formula>
    </cfRule>
  </conditionalFormatting>
  <conditionalFormatting sqref="AC54">
    <cfRule type="expression" dxfId="1575" priority="301">
      <formula>$M54=#REF!</formula>
    </cfRule>
    <cfRule type="expression" dxfId="1574" priority="302">
      <formula>$M54=#REF!</formula>
    </cfRule>
    <cfRule type="expression" dxfId="1573" priority="303">
      <formula>$M54=#REF!</formula>
    </cfRule>
    <cfRule type="expression" dxfId="1572" priority="304">
      <formula>$M54=#REF!</formula>
    </cfRule>
  </conditionalFormatting>
  <conditionalFormatting sqref="AC55">
    <cfRule type="expression" dxfId="1571" priority="297">
      <formula>$M55=#REF!</formula>
    </cfRule>
    <cfRule type="expression" dxfId="1570" priority="298">
      <formula>$M55=#REF!</formula>
    </cfRule>
    <cfRule type="expression" dxfId="1569" priority="299">
      <formula>$M55=#REF!</formula>
    </cfRule>
    <cfRule type="expression" dxfId="1568" priority="300">
      <formula>$M55=#REF!</formula>
    </cfRule>
  </conditionalFormatting>
  <conditionalFormatting sqref="AC57">
    <cfRule type="expression" dxfId="1567" priority="293">
      <formula>$M57=#REF!</formula>
    </cfRule>
    <cfRule type="expression" dxfId="1566" priority="294">
      <formula>$M57=#REF!</formula>
    </cfRule>
    <cfRule type="expression" dxfId="1565" priority="295">
      <formula>$M57=#REF!</formula>
    </cfRule>
    <cfRule type="expression" dxfId="1564" priority="296">
      <formula>$M57=#REF!</formula>
    </cfRule>
  </conditionalFormatting>
  <conditionalFormatting sqref="AC56">
    <cfRule type="expression" dxfId="1563" priority="289">
      <formula>$M56=#REF!</formula>
    </cfRule>
    <cfRule type="expression" dxfId="1562" priority="290">
      <formula>$M56=#REF!</formula>
    </cfRule>
    <cfRule type="expression" dxfId="1561" priority="291">
      <formula>$M56=#REF!</formula>
    </cfRule>
    <cfRule type="expression" dxfId="1560" priority="292">
      <formula>$M56=#REF!</formula>
    </cfRule>
  </conditionalFormatting>
  <conditionalFormatting sqref="Q54:Q57">
    <cfRule type="cellIs" dxfId="1559" priority="288" operator="equal">
      <formula>"Mut+ext"</formula>
    </cfRule>
  </conditionalFormatting>
  <conditionalFormatting sqref="Z54:Z57">
    <cfRule type="expression" dxfId="1558" priority="284">
      <formula>$M54=#REF!</formula>
    </cfRule>
    <cfRule type="expression" dxfId="1557" priority="285">
      <formula>$M54=#REF!</formula>
    </cfRule>
    <cfRule type="expression" dxfId="1556" priority="286">
      <formula>$M54=#REF!</formula>
    </cfRule>
    <cfRule type="expression" dxfId="1555" priority="287">
      <formula>$M54=#REF!</formula>
    </cfRule>
  </conditionalFormatting>
  <conditionalFormatting sqref="AD67:AD70">
    <cfRule type="expression" dxfId="1554" priority="280">
      <formula>$M67=#REF!</formula>
    </cfRule>
    <cfRule type="expression" dxfId="1553" priority="281">
      <formula>$M67=#REF!</formula>
    </cfRule>
    <cfRule type="expression" dxfId="1552" priority="282">
      <formula>$M67=#REF!</formula>
    </cfRule>
    <cfRule type="expression" dxfId="1551" priority="283">
      <formula>$M67=#REF!</formula>
    </cfRule>
  </conditionalFormatting>
  <conditionalFormatting sqref="AC67">
    <cfRule type="expression" dxfId="1550" priority="276">
      <formula>$M67=#REF!</formula>
    </cfRule>
    <cfRule type="expression" dxfId="1549" priority="277">
      <formula>$M67=#REF!</formula>
    </cfRule>
    <cfRule type="expression" dxfId="1548" priority="278">
      <formula>$M67=#REF!</formula>
    </cfRule>
    <cfRule type="expression" dxfId="1547" priority="279">
      <formula>$M67=#REF!</formula>
    </cfRule>
  </conditionalFormatting>
  <conditionalFormatting sqref="AC68">
    <cfRule type="expression" dxfId="1546" priority="272">
      <formula>$M68=#REF!</formula>
    </cfRule>
    <cfRule type="expression" dxfId="1545" priority="273">
      <formula>$M68=#REF!</formula>
    </cfRule>
    <cfRule type="expression" dxfId="1544" priority="274">
      <formula>$M68=#REF!</formula>
    </cfRule>
    <cfRule type="expression" dxfId="1543" priority="275">
      <formula>$M68=#REF!</formula>
    </cfRule>
  </conditionalFormatting>
  <conditionalFormatting sqref="AC70">
    <cfRule type="expression" dxfId="1542" priority="268">
      <formula>$M70=#REF!</formula>
    </cfRule>
    <cfRule type="expression" dxfId="1541" priority="269">
      <formula>$M70=#REF!</formula>
    </cfRule>
    <cfRule type="expression" dxfId="1540" priority="270">
      <formula>$M70=#REF!</formula>
    </cfRule>
    <cfRule type="expression" dxfId="1539" priority="271">
      <formula>$M70=#REF!</formula>
    </cfRule>
  </conditionalFormatting>
  <conditionalFormatting sqref="AC69">
    <cfRule type="expression" dxfId="1538" priority="264">
      <formula>$M69=#REF!</formula>
    </cfRule>
    <cfRule type="expression" dxfId="1537" priority="265">
      <formula>$M69=#REF!</formula>
    </cfRule>
    <cfRule type="expression" dxfId="1536" priority="266">
      <formula>$M69=#REF!</formula>
    </cfRule>
    <cfRule type="expression" dxfId="1535" priority="267">
      <formula>$M69=#REF!</formula>
    </cfRule>
  </conditionalFormatting>
  <conditionalFormatting sqref="Q67:Q70">
    <cfRule type="cellIs" dxfId="1534" priority="263" operator="equal">
      <formula>"Mut+ext"</formula>
    </cfRule>
  </conditionalFormatting>
  <conditionalFormatting sqref="Z67:Z70">
    <cfRule type="expression" dxfId="1533" priority="259">
      <formula>$M67=#REF!</formula>
    </cfRule>
    <cfRule type="expression" dxfId="1532" priority="260">
      <formula>$M67=#REF!</formula>
    </cfRule>
    <cfRule type="expression" dxfId="1531" priority="261">
      <formula>$M67=#REF!</formula>
    </cfRule>
    <cfRule type="expression" dxfId="1530" priority="262">
      <formula>$M67=#REF!</formula>
    </cfRule>
  </conditionalFormatting>
  <conditionalFormatting sqref="AD80:AD83">
    <cfRule type="expression" dxfId="1529" priority="255">
      <formula>$M80=#REF!</formula>
    </cfRule>
    <cfRule type="expression" dxfId="1528" priority="256">
      <formula>$M80=#REF!</formula>
    </cfRule>
    <cfRule type="expression" dxfId="1527" priority="257">
      <formula>$M80=#REF!</formula>
    </cfRule>
    <cfRule type="expression" dxfId="1526" priority="258">
      <formula>$M80=#REF!</formula>
    </cfRule>
  </conditionalFormatting>
  <conditionalFormatting sqref="AC80">
    <cfRule type="expression" dxfId="1525" priority="251">
      <formula>$M80=#REF!</formula>
    </cfRule>
    <cfRule type="expression" dxfId="1524" priority="252">
      <formula>$M80=#REF!</formula>
    </cfRule>
    <cfRule type="expression" dxfId="1523" priority="253">
      <formula>$M80=#REF!</formula>
    </cfRule>
    <cfRule type="expression" dxfId="1522" priority="254">
      <formula>$M80=#REF!</formula>
    </cfRule>
  </conditionalFormatting>
  <conditionalFormatting sqref="AC81">
    <cfRule type="expression" dxfId="1521" priority="247">
      <formula>$M81=#REF!</formula>
    </cfRule>
    <cfRule type="expression" dxfId="1520" priority="248">
      <formula>$M81=#REF!</formula>
    </cfRule>
    <cfRule type="expression" dxfId="1519" priority="249">
      <formula>$M81=#REF!</formula>
    </cfRule>
    <cfRule type="expression" dxfId="1518" priority="250">
      <formula>$M81=#REF!</formula>
    </cfRule>
  </conditionalFormatting>
  <conditionalFormatting sqref="AC83">
    <cfRule type="expression" dxfId="1517" priority="243">
      <formula>$M83=#REF!</formula>
    </cfRule>
    <cfRule type="expression" dxfId="1516" priority="244">
      <formula>$M83=#REF!</formula>
    </cfRule>
    <cfRule type="expression" dxfId="1515" priority="245">
      <formula>$M83=#REF!</formula>
    </cfRule>
    <cfRule type="expression" dxfId="1514" priority="246">
      <formula>$M83=#REF!</formula>
    </cfRule>
  </conditionalFormatting>
  <conditionalFormatting sqref="AC82">
    <cfRule type="expression" dxfId="1513" priority="239">
      <formula>$M82=#REF!</formula>
    </cfRule>
    <cfRule type="expression" dxfId="1512" priority="240">
      <formula>$M82=#REF!</formula>
    </cfRule>
    <cfRule type="expression" dxfId="1511" priority="241">
      <formula>$M82=#REF!</formula>
    </cfRule>
    <cfRule type="expression" dxfId="1510" priority="242">
      <formula>$M82=#REF!</formula>
    </cfRule>
  </conditionalFormatting>
  <conditionalFormatting sqref="Q80:Q83">
    <cfRule type="cellIs" dxfId="1509" priority="238" operator="equal">
      <formula>"Mut+ext"</formula>
    </cfRule>
  </conditionalFormatting>
  <conditionalFormatting sqref="Z80:Z83">
    <cfRule type="expression" dxfId="1508" priority="234">
      <formula>$M80=#REF!</formula>
    </cfRule>
    <cfRule type="expression" dxfId="1507" priority="235">
      <formula>$M80=#REF!</formula>
    </cfRule>
    <cfRule type="expression" dxfId="1506" priority="236">
      <formula>$M80=#REF!</formula>
    </cfRule>
    <cfRule type="expression" dxfId="1505" priority="237">
      <formula>$M80=#REF!</formula>
    </cfRule>
  </conditionalFormatting>
  <conditionalFormatting sqref="AD94:AD97">
    <cfRule type="expression" dxfId="1504" priority="230">
      <formula>$M94=#REF!</formula>
    </cfRule>
    <cfRule type="expression" dxfId="1503" priority="231">
      <formula>$M94=#REF!</formula>
    </cfRule>
    <cfRule type="expression" dxfId="1502" priority="232">
      <formula>$M94=#REF!</formula>
    </cfRule>
    <cfRule type="expression" dxfId="1501" priority="233">
      <formula>$M94=#REF!</formula>
    </cfRule>
  </conditionalFormatting>
  <conditionalFormatting sqref="AC94">
    <cfRule type="expression" dxfId="1500" priority="226">
      <formula>$M94=#REF!</formula>
    </cfRule>
    <cfRule type="expression" dxfId="1499" priority="227">
      <formula>$M94=#REF!</formula>
    </cfRule>
    <cfRule type="expression" dxfId="1498" priority="228">
      <formula>$M94=#REF!</formula>
    </cfRule>
    <cfRule type="expression" dxfId="1497" priority="229">
      <formula>$M94=#REF!</formula>
    </cfRule>
  </conditionalFormatting>
  <conditionalFormatting sqref="AC96:AC97">
    <cfRule type="expression" dxfId="1496" priority="222">
      <formula>$M96=#REF!</formula>
    </cfRule>
    <cfRule type="expression" dxfId="1495" priority="223">
      <formula>$M96=#REF!</formula>
    </cfRule>
    <cfRule type="expression" dxfId="1494" priority="224">
      <formula>$M96=#REF!</formula>
    </cfRule>
    <cfRule type="expression" dxfId="1493" priority="225">
      <formula>$M96=#REF!</formula>
    </cfRule>
  </conditionalFormatting>
  <conditionalFormatting sqref="AC95">
    <cfRule type="expression" dxfId="1492" priority="218">
      <formula>$M95=#REF!</formula>
    </cfRule>
    <cfRule type="expression" dxfId="1491" priority="219">
      <formula>$M95=#REF!</formula>
    </cfRule>
    <cfRule type="expression" dxfId="1490" priority="220">
      <formula>$M95=#REF!</formula>
    </cfRule>
    <cfRule type="expression" dxfId="1489" priority="221">
      <formula>$M95=#REF!</formula>
    </cfRule>
  </conditionalFormatting>
  <conditionalFormatting sqref="Q94:Q97">
    <cfRule type="cellIs" dxfId="1488" priority="217" operator="equal">
      <formula>"Mut+ext"</formula>
    </cfRule>
  </conditionalFormatting>
  <conditionalFormatting sqref="Z94:Z97">
    <cfRule type="expression" dxfId="1487" priority="213">
      <formula>$M94=#REF!</formula>
    </cfRule>
    <cfRule type="expression" dxfId="1486" priority="214">
      <formula>$M94=#REF!</formula>
    </cfRule>
    <cfRule type="expression" dxfId="1485" priority="215">
      <formula>$M94=#REF!</formula>
    </cfRule>
    <cfRule type="expression" dxfId="1484" priority="216">
      <formula>$M94=#REF!</formula>
    </cfRule>
  </conditionalFormatting>
  <conditionalFormatting sqref="AD105:AD108">
    <cfRule type="expression" dxfId="1483" priority="209">
      <formula>$M105=#REF!</formula>
    </cfRule>
    <cfRule type="expression" dxfId="1482" priority="210">
      <formula>$M105=#REF!</formula>
    </cfRule>
    <cfRule type="expression" dxfId="1481" priority="211">
      <formula>$M105=#REF!</formula>
    </cfRule>
    <cfRule type="expression" dxfId="1480" priority="212">
      <formula>$M105=#REF!</formula>
    </cfRule>
  </conditionalFormatting>
  <conditionalFormatting sqref="AC105">
    <cfRule type="expression" dxfId="1479" priority="205">
      <formula>$M105=#REF!</formula>
    </cfRule>
    <cfRule type="expression" dxfId="1478" priority="206">
      <formula>$M105=#REF!</formula>
    </cfRule>
    <cfRule type="expression" dxfId="1477" priority="207">
      <formula>$M105=#REF!</formula>
    </cfRule>
    <cfRule type="expression" dxfId="1476" priority="208">
      <formula>$M105=#REF!</formula>
    </cfRule>
  </conditionalFormatting>
  <conditionalFormatting sqref="AC106">
    <cfRule type="expression" dxfId="1475" priority="201">
      <formula>$M106=#REF!</formula>
    </cfRule>
    <cfRule type="expression" dxfId="1474" priority="202">
      <formula>$M106=#REF!</formula>
    </cfRule>
    <cfRule type="expression" dxfId="1473" priority="203">
      <formula>$M106=#REF!</formula>
    </cfRule>
    <cfRule type="expression" dxfId="1472" priority="204">
      <formula>$M106=#REF!</formula>
    </cfRule>
  </conditionalFormatting>
  <conditionalFormatting sqref="AC107">
    <cfRule type="expression" dxfId="1471" priority="197">
      <formula>$M107=#REF!</formula>
    </cfRule>
    <cfRule type="expression" dxfId="1470" priority="198">
      <formula>$M107=#REF!</formula>
    </cfRule>
    <cfRule type="expression" dxfId="1469" priority="199">
      <formula>$M107=#REF!</formula>
    </cfRule>
    <cfRule type="expression" dxfId="1468" priority="200">
      <formula>$M107=#REF!</formula>
    </cfRule>
  </conditionalFormatting>
  <conditionalFormatting sqref="AC108">
    <cfRule type="expression" dxfId="1467" priority="193">
      <formula>$M108=#REF!</formula>
    </cfRule>
    <cfRule type="expression" dxfId="1466" priority="194">
      <formula>$M108=#REF!</formula>
    </cfRule>
    <cfRule type="expression" dxfId="1465" priority="195">
      <formula>$M108=#REF!</formula>
    </cfRule>
    <cfRule type="expression" dxfId="1464" priority="196">
      <formula>$M108=#REF!</formula>
    </cfRule>
  </conditionalFormatting>
  <conditionalFormatting sqref="Q105:Q108">
    <cfRule type="cellIs" dxfId="1463" priority="192" operator="equal">
      <formula>"Mut+ext"</formula>
    </cfRule>
  </conditionalFormatting>
  <conditionalFormatting sqref="Z105:Z108">
    <cfRule type="expression" dxfId="1462" priority="188">
      <formula>$M105=#REF!</formula>
    </cfRule>
    <cfRule type="expression" dxfId="1461" priority="189">
      <formula>$M105=#REF!</formula>
    </cfRule>
    <cfRule type="expression" dxfId="1460" priority="190">
      <formula>$M105=#REF!</formula>
    </cfRule>
    <cfRule type="expression" dxfId="1459" priority="191">
      <formula>$M105=#REF!</formula>
    </cfRule>
  </conditionalFormatting>
  <conditionalFormatting sqref="AD118:AD121">
    <cfRule type="expression" dxfId="1458" priority="184">
      <formula>$M118=#REF!</formula>
    </cfRule>
    <cfRule type="expression" dxfId="1457" priority="185">
      <formula>$M118=#REF!</formula>
    </cfRule>
    <cfRule type="expression" dxfId="1456" priority="186">
      <formula>$M118=#REF!</formula>
    </cfRule>
    <cfRule type="expression" dxfId="1455" priority="187">
      <formula>$M118=#REF!</formula>
    </cfRule>
  </conditionalFormatting>
  <conditionalFormatting sqref="AC118">
    <cfRule type="expression" dxfId="1454" priority="180">
      <formula>$M118=#REF!</formula>
    </cfRule>
    <cfRule type="expression" dxfId="1453" priority="181">
      <formula>$M118=#REF!</formula>
    </cfRule>
    <cfRule type="expression" dxfId="1452" priority="182">
      <formula>$M118=#REF!</formula>
    </cfRule>
    <cfRule type="expression" dxfId="1451" priority="183">
      <formula>$M118=#REF!</formula>
    </cfRule>
  </conditionalFormatting>
  <conditionalFormatting sqref="AC119">
    <cfRule type="expression" dxfId="1450" priority="176">
      <formula>$M119=#REF!</formula>
    </cfRule>
    <cfRule type="expression" dxfId="1449" priority="177">
      <formula>$M119=#REF!</formula>
    </cfRule>
    <cfRule type="expression" dxfId="1448" priority="178">
      <formula>$M119=#REF!</formula>
    </cfRule>
    <cfRule type="expression" dxfId="1447" priority="179">
      <formula>$M119=#REF!</formula>
    </cfRule>
  </conditionalFormatting>
  <conditionalFormatting sqref="AC120">
    <cfRule type="expression" dxfId="1446" priority="172">
      <formula>$M120=#REF!</formula>
    </cfRule>
    <cfRule type="expression" dxfId="1445" priority="173">
      <formula>$M120=#REF!</formula>
    </cfRule>
    <cfRule type="expression" dxfId="1444" priority="174">
      <formula>$M120=#REF!</formula>
    </cfRule>
    <cfRule type="expression" dxfId="1443" priority="175">
      <formula>$M120=#REF!</formula>
    </cfRule>
  </conditionalFormatting>
  <conditionalFormatting sqref="AC121">
    <cfRule type="expression" dxfId="1442" priority="168">
      <formula>$M121=#REF!</formula>
    </cfRule>
    <cfRule type="expression" dxfId="1441" priority="169">
      <formula>$M121=#REF!</formula>
    </cfRule>
    <cfRule type="expression" dxfId="1440" priority="170">
      <formula>$M121=#REF!</formula>
    </cfRule>
    <cfRule type="expression" dxfId="1439" priority="171">
      <formula>$M121=#REF!</formula>
    </cfRule>
  </conditionalFormatting>
  <conditionalFormatting sqref="Q118:Q121">
    <cfRule type="cellIs" dxfId="1438" priority="167" operator="equal">
      <formula>"Mut+ext"</formula>
    </cfRule>
  </conditionalFormatting>
  <conditionalFormatting sqref="Z118:Z121">
    <cfRule type="expression" dxfId="1437" priority="163">
      <formula>$M118=#REF!</formula>
    </cfRule>
    <cfRule type="expression" dxfId="1436" priority="164">
      <formula>$M118=#REF!</formula>
    </cfRule>
    <cfRule type="expression" dxfId="1435" priority="165">
      <formula>$M118=#REF!</formula>
    </cfRule>
    <cfRule type="expression" dxfId="1434" priority="166">
      <formula>$M118=#REF!</formula>
    </cfRule>
  </conditionalFormatting>
  <conditionalFormatting sqref="AD131:AD134">
    <cfRule type="expression" dxfId="1433" priority="159">
      <formula>$M131=#REF!</formula>
    </cfRule>
    <cfRule type="expression" dxfId="1432" priority="160">
      <formula>$M131=#REF!</formula>
    </cfRule>
    <cfRule type="expression" dxfId="1431" priority="161">
      <formula>$M131=#REF!</formula>
    </cfRule>
    <cfRule type="expression" dxfId="1430" priority="162">
      <formula>$M131=#REF!</formula>
    </cfRule>
  </conditionalFormatting>
  <conditionalFormatting sqref="AC131">
    <cfRule type="expression" dxfId="1429" priority="155">
      <formula>$M131=#REF!</formula>
    </cfRule>
    <cfRule type="expression" dxfId="1428" priority="156">
      <formula>$M131=#REF!</formula>
    </cfRule>
    <cfRule type="expression" dxfId="1427" priority="157">
      <formula>$M131=#REF!</formula>
    </cfRule>
    <cfRule type="expression" dxfId="1426" priority="158">
      <formula>$M131=#REF!</formula>
    </cfRule>
  </conditionalFormatting>
  <conditionalFormatting sqref="AC132">
    <cfRule type="expression" dxfId="1425" priority="151">
      <formula>$M132=#REF!</formula>
    </cfRule>
    <cfRule type="expression" dxfId="1424" priority="152">
      <formula>$M132=#REF!</formula>
    </cfRule>
    <cfRule type="expression" dxfId="1423" priority="153">
      <formula>$M132=#REF!</formula>
    </cfRule>
    <cfRule type="expression" dxfId="1422" priority="154">
      <formula>$M132=#REF!</formula>
    </cfRule>
  </conditionalFormatting>
  <conditionalFormatting sqref="AC133">
    <cfRule type="expression" dxfId="1421" priority="147">
      <formula>$M133=#REF!</formula>
    </cfRule>
    <cfRule type="expression" dxfId="1420" priority="148">
      <formula>$M133=#REF!</formula>
    </cfRule>
    <cfRule type="expression" dxfId="1419" priority="149">
      <formula>$M133=#REF!</formula>
    </cfRule>
    <cfRule type="expression" dxfId="1418" priority="150">
      <formula>$M133=#REF!</formula>
    </cfRule>
  </conditionalFormatting>
  <conditionalFormatting sqref="AC134">
    <cfRule type="expression" dxfId="1417" priority="143">
      <formula>$M134=#REF!</formula>
    </cfRule>
    <cfRule type="expression" dxfId="1416" priority="144">
      <formula>$M134=#REF!</formula>
    </cfRule>
    <cfRule type="expression" dxfId="1415" priority="145">
      <formula>$M134=#REF!</formula>
    </cfRule>
    <cfRule type="expression" dxfId="1414" priority="146">
      <formula>$M134=#REF!</formula>
    </cfRule>
  </conditionalFormatting>
  <conditionalFormatting sqref="Q131:Q134">
    <cfRule type="cellIs" dxfId="1413" priority="142" operator="equal">
      <formula>"Mut+ext"</formula>
    </cfRule>
  </conditionalFormatting>
  <conditionalFormatting sqref="Z131:Z134">
    <cfRule type="expression" dxfId="1412" priority="138">
      <formula>$M131=#REF!</formula>
    </cfRule>
    <cfRule type="expression" dxfId="1411" priority="139">
      <formula>$M131=#REF!</formula>
    </cfRule>
    <cfRule type="expression" dxfId="1410" priority="140">
      <formula>$M131=#REF!</formula>
    </cfRule>
    <cfRule type="expression" dxfId="1409" priority="141">
      <formula>$M131=#REF!</formula>
    </cfRule>
  </conditionalFormatting>
  <conditionalFormatting sqref="AD146:AD149">
    <cfRule type="expression" dxfId="1408" priority="134">
      <formula>$M146=#REF!</formula>
    </cfRule>
    <cfRule type="expression" dxfId="1407" priority="135">
      <formula>$M146=#REF!</formula>
    </cfRule>
    <cfRule type="expression" dxfId="1406" priority="136">
      <formula>$M146=#REF!</formula>
    </cfRule>
    <cfRule type="expression" dxfId="1405" priority="137">
      <formula>$M146=#REF!</formula>
    </cfRule>
  </conditionalFormatting>
  <conditionalFormatting sqref="AC146:AC149">
    <cfRule type="expression" dxfId="1404" priority="130">
      <formula>$M146=#REF!</formula>
    </cfRule>
    <cfRule type="expression" dxfId="1403" priority="131">
      <formula>$M146=#REF!</formula>
    </cfRule>
    <cfRule type="expression" dxfId="1402" priority="132">
      <formula>$M146=#REF!</formula>
    </cfRule>
    <cfRule type="expression" dxfId="1401" priority="133">
      <formula>$M146=#REF!</formula>
    </cfRule>
  </conditionalFormatting>
  <conditionalFormatting sqref="Q146:Q149">
    <cfRule type="cellIs" dxfId="1400" priority="129" operator="equal">
      <formula>"Mut+ext"</formula>
    </cfRule>
  </conditionalFormatting>
  <conditionalFormatting sqref="Z146:Z149">
    <cfRule type="expression" dxfId="1399" priority="125">
      <formula>$M146=#REF!</formula>
    </cfRule>
    <cfRule type="expression" dxfId="1398" priority="126">
      <formula>$M146=#REF!</formula>
    </cfRule>
    <cfRule type="expression" dxfId="1397" priority="127">
      <formula>$M146=#REF!</formula>
    </cfRule>
    <cfRule type="expression" dxfId="1396" priority="128">
      <formula>$M146=#REF!</formula>
    </cfRule>
  </conditionalFormatting>
  <conditionalFormatting sqref="AD158:AD161">
    <cfRule type="expression" dxfId="1395" priority="121">
      <formula>$M158=#REF!</formula>
    </cfRule>
    <cfRule type="expression" dxfId="1394" priority="122">
      <formula>$M158=#REF!</formula>
    </cfRule>
    <cfRule type="expression" dxfId="1393" priority="123">
      <formula>$M158=#REF!</formula>
    </cfRule>
    <cfRule type="expression" dxfId="1392" priority="124">
      <formula>$M158=#REF!</formula>
    </cfRule>
  </conditionalFormatting>
  <conditionalFormatting sqref="AC158:AC161">
    <cfRule type="expression" dxfId="1391" priority="117">
      <formula>$M158=#REF!</formula>
    </cfRule>
    <cfRule type="expression" dxfId="1390" priority="118">
      <formula>$M158=#REF!</formula>
    </cfRule>
    <cfRule type="expression" dxfId="1389" priority="119">
      <formula>$M158=#REF!</formula>
    </cfRule>
    <cfRule type="expression" dxfId="1388" priority="120">
      <formula>$M158=#REF!</formula>
    </cfRule>
  </conditionalFormatting>
  <conditionalFormatting sqref="Q158:Q161">
    <cfRule type="cellIs" dxfId="1387" priority="116" operator="equal">
      <formula>"Mut+ext"</formula>
    </cfRule>
  </conditionalFormatting>
  <conditionalFormatting sqref="Z158:Z161">
    <cfRule type="expression" dxfId="1386" priority="112">
      <formula>$M158=#REF!</formula>
    </cfRule>
    <cfRule type="expression" dxfId="1385" priority="113">
      <formula>$M158=#REF!</formula>
    </cfRule>
    <cfRule type="expression" dxfId="1384" priority="114">
      <formula>$M158=#REF!</formula>
    </cfRule>
    <cfRule type="expression" dxfId="1383" priority="115">
      <formula>$M158=#REF!</formula>
    </cfRule>
  </conditionalFormatting>
  <conditionalFormatting sqref="AD173:AD176">
    <cfRule type="expression" dxfId="1382" priority="108">
      <formula>$M173=#REF!</formula>
    </cfRule>
    <cfRule type="expression" dxfId="1381" priority="109">
      <formula>$M173=#REF!</formula>
    </cfRule>
    <cfRule type="expression" dxfId="1380" priority="110">
      <formula>$M173=#REF!</formula>
    </cfRule>
    <cfRule type="expression" dxfId="1379" priority="111">
      <formula>$M173=#REF!</formula>
    </cfRule>
  </conditionalFormatting>
  <conditionalFormatting sqref="AC173:AC176">
    <cfRule type="expression" dxfId="1378" priority="104">
      <formula>$M173=#REF!</formula>
    </cfRule>
    <cfRule type="expression" dxfId="1377" priority="105">
      <formula>$M173=#REF!</formula>
    </cfRule>
    <cfRule type="expression" dxfId="1376" priority="106">
      <formula>$M173=#REF!</formula>
    </cfRule>
    <cfRule type="expression" dxfId="1375" priority="107">
      <formula>$M173=#REF!</formula>
    </cfRule>
  </conditionalFormatting>
  <conditionalFormatting sqref="Q173:Q176">
    <cfRule type="cellIs" dxfId="1374" priority="103" operator="equal">
      <formula>"Mut+ext"</formula>
    </cfRule>
  </conditionalFormatting>
  <conditionalFormatting sqref="Z173:Z176">
    <cfRule type="expression" dxfId="1373" priority="99">
      <formula>$M173=#REF!</formula>
    </cfRule>
    <cfRule type="expression" dxfId="1372" priority="100">
      <formula>$M173=#REF!</formula>
    </cfRule>
    <cfRule type="expression" dxfId="1371" priority="101">
      <formula>$M173=#REF!</formula>
    </cfRule>
    <cfRule type="expression" dxfId="1370" priority="102">
      <formula>$M173=#REF!</formula>
    </cfRule>
  </conditionalFormatting>
  <conditionalFormatting sqref="AD186:AD189">
    <cfRule type="expression" dxfId="1369" priority="95">
      <formula>$M186=#REF!</formula>
    </cfRule>
    <cfRule type="expression" dxfId="1368" priority="96">
      <formula>$M186=#REF!</formula>
    </cfRule>
    <cfRule type="expression" dxfId="1367" priority="97">
      <formula>$M186=#REF!</formula>
    </cfRule>
    <cfRule type="expression" dxfId="1366" priority="98">
      <formula>$M186=#REF!</formula>
    </cfRule>
  </conditionalFormatting>
  <conditionalFormatting sqref="AC186:AC189">
    <cfRule type="expression" dxfId="1365" priority="91">
      <formula>$M186=#REF!</formula>
    </cfRule>
    <cfRule type="expression" dxfId="1364" priority="92">
      <formula>$M186=#REF!</formula>
    </cfRule>
    <cfRule type="expression" dxfId="1363" priority="93">
      <formula>$M186=#REF!</formula>
    </cfRule>
    <cfRule type="expression" dxfId="1362" priority="94">
      <formula>$M186=#REF!</formula>
    </cfRule>
  </conditionalFormatting>
  <conditionalFormatting sqref="Q186:Q189">
    <cfRule type="cellIs" dxfId="1361" priority="90" operator="equal">
      <formula>"Mut+ext"</formula>
    </cfRule>
  </conditionalFormatting>
  <conditionalFormatting sqref="Z186:Z189">
    <cfRule type="expression" dxfId="1360" priority="86">
      <formula>$M186=#REF!</formula>
    </cfRule>
    <cfRule type="expression" dxfId="1359" priority="87">
      <formula>$M186=#REF!</formula>
    </cfRule>
    <cfRule type="expression" dxfId="1358" priority="88">
      <formula>$M186=#REF!</formula>
    </cfRule>
    <cfRule type="expression" dxfId="1357" priority="89">
      <formula>$M186=#REF!</formula>
    </cfRule>
  </conditionalFormatting>
  <conditionalFormatting sqref="AD199:AD202">
    <cfRule type="expression" dxfId="1356" priority="82">
      <formula>$M199=#REF!</formula>
    </cfRule>
    <cfRule type="expression" dxfId="1355" priority="83">
      <formula>$M199=#REF!</formula>
    </cfRule>
    <cfRule type="expression" dxfId="1354" priority="84">
      <formula>$M199=#REF!</formula>
    </cfRule>
    <cfRule type="expression" dxfId="1353" priority="85">
      <formula>$M199=#REF!</formula>
    </cfRule>
  </conditionalFormatting>
  <conditionalFormatting sqref="AC199:AC202">
    <cfRule type="expression" dxfId="1352" priority="78">
      <formula>$M199=#REF!</formula>
    </cfRule>
    <cfRule type="expression" dxfId="1351" priority="79">
      <formula>$M199=#REF!</formula>
    </cfRule>
    <cfRule type="expression" dxfId="1350" priority="80">
      <formula>$M199=#REF!</formula>
    </cfRule>
    <cfRule type="expression" dxfId="1349" priority="81">
      <formula>$M199=#REF!</formula>
    </cfRule>
  </conditionalFormatting>
  <conditionalFormatting sqref="Q199:Q202">
    <cfRule type="cellIs" dxfId="1348" priority="77" operator="equal">
      <formula>"Mut+ext"</formula>
    </cfRule>
  </conditionalFormatting>
  <conditionalFormatting sqref="Z199:Z202">
    <cfRule type="expression" dxfId="1347" priority="73">
      <formula>$M199=#REF!</formula>
    </cfRule>
    <cfRule type="expression" dxfId="1346" priority="74">
      <formula>$M199=#REF!</formula>
    </cfRule>
    <cfRule type="expression" dxfId="1345" priority="75">
      <formula>$M199=#REF!</formula>
    </cfRule>
    <cfRule type="expression" dxfId="1344" priority="76">
      <formula>$M199=#REF!</formula>
    </cfRule>
  </conditionalFormatting>
  <conditionalFormatting sqref="AD212:AD215">
    <cfRule type="expression" dxfId="1343" priority="69">
      <formula>$M212=#REF!</formula>
    </cfRule>
    <cfRule type="expression" dxfId="1342" priority="70">
      <formula>$M212=#REF!</formula>
    </cfRule>
    <cfRule type="expression" dxfId="1341" priority="71">
      <formula>$M212=#REF!</formula>
    </cfRule>
    <cfRule type="expression" dxfId="1340" priority="72">
      <formula>$M212=#REF!</formula>
    </cfRule>
  </conditionalFormatting>
  <conditionalFormatting sqref="AC212:AC215">
    <cfRule type="expression" dxfId="1339" priority="65">
      <formula>$M212=#REF!</formula>
    </cfRule>
    <cfRule type="expression" dxfId="1338" priority="66">
      <formula>$M212=#REF!</formula>
    </cfRule>
    <cfRule type="expression" dxfId="1337" priority="67">
      <formula>$M212=#REF!</formula>
    </cfRule>
    <cfRule type="expression" dxfId="1336" priority="68">
      <formula>$M212=#REF!</formula>
    </cfRule>
  </conditionalFormatting>
  <conditionalFormatting sqref="Q212:Q215">
    <cfRule type="cellIs" dxfId="1335" priority="64" operator="equal">
      <formula>"Mut+ext"</formula>
    </cfRule>
  </conditionalFormatting>
  <conditionalFormatting sqref="Z212:Z215">
    <cfRule type="expression" dxfId="1334" priority="60">
      <formula>$M212=#REF!</formula>
    </cfRule>
    <cfRule type="expression" dxfId="1333" priority="61">
      <formula>$M212=#REF!</formula>
    </cfRule>
    <cfRule type="expression" dxfId="1332" priority="62">
      <formula>$M212=#REF!</formula>
    </cfRule>
    <cfRule type="expression" dxfId="1331" priority="63">
      <formula>$M212=#REF!</formula>
    </cfRule>
  </conditionalFormatting>
  <conditionalFormatting sqref="AD225:AD228">
    <cfRule type="expression" dxfId="1330" priority="56">
      <formula>$M225=#REF!</formula>
    </cfRule>
    <cfRule type="expression" dxfId="1329" priority="57">
      <formula>$M225=#REF!</formula>
    </cfRule>
    <cfRule type="expression" dxfId="1328" priority="58">
      <formula>$M225=#REF!</formula>
    </cfRule>
    <cfRule type="expression" dxfId="1327" priority="59">
      <formula>$M225=#REF!</formula>
    </cfRule>
  </conditionalFormatting>
  <conditionalFormatting sqref="AC225:AC228">
    <cfRule type="expression" dxfId="1326" priority="52">
      <formula>$M225=#REF!</formula>
    </cfRule>
    <cfRule type="expression" dxfId="1325" priority="53">
      <formula>$M225=#REF!</formula>
    </cfRule>
    <cfRule type="expression" dxfId="1324" priority="54">
      <formula>$M225=#REF!</formula>
    </cfRule>
    <cfRule type="expression" dxfId="1323" priority="55">
      <formula>$M225=#REF!</formula>
    </cfRule>
  </conditionalFormatting>
  <conditionalFormatting sqref="Q225:Q228">
    <cfRule type="cellIs" dxfId="1322" priority="51" operator="equal">
      <formula>"Mut+ext"</formula>
    </cfRule>
  </conditionalFormatting>
  <conditionalFormatting sqref="Z225:Z228">
    <cfRule type="expression" dxfId="1321" priority="47">
      <formula>$M225=#REF!</formula>
    </cfRule>
    <cfRule type="expression" dxfId="1320" priority="48">
      <formula>$M225=#REF!</formula>
    </cfRule>
    <cfRule type="expression" dxfId="1319" priority="49">
      <formula>$M225=#REF!</formula>
    </cfRule>
    <cfRule type="expression" dxfId="1318" priority="50">
      <formula>$M225=#REF!</formula>
    </cfRule>
  </conditionalFormatting>
  <conditionalFormatting sqref="AD237:AD240">
    <cfRule type="expression" dxfId="1317" priority="43">
      <formula>$M237=#REF!</formula>
    </cfRule>
    <cfRule type="expression" dxfId="1316" priority="44">
      <formula>$M237=#REF!</formula>
    </cfRule>
    <cfRule type="expression" dxfId="1315" priority="45">
      <formula>$M237=#REF!</formula>
    </cfRule>
    <cfRule type="expression" dxfId="1314" priority="46">
      <formula>$M237=#REF!</formula>
    </cfRule>
  </conditionalFormatting>
  <conditionalFormatting sqref="AC237:AC240">
    <cfRule type="expression" dxfId="1313" priority="39">
      <formula>$M237=#REF!</formula>
    </cfRule>
    <cfRule type="expression" dxfId="1312" priority="40">
      <formula>$M237=#REF!</formula>
    </cfRule>
    <cfRule type="expression" dxfId="1311" priority="41">
      <formula>$M237=#REF!</formula>
    </cfRule>
    <cfRule type="expression" dxfId="1310" priority="42">
      <formula>$M237=#REF!</formula>
    </cfRule>
  </conditionalFormatting>
  <conditionalFormatting sqref="Q237:Q240">
    <cfRule type="cellIs" dxfId="1309" priority="38" operator="equal">
      <formula>"Mut+ext"</formula>
    </cfRule>
  </conditionalFormatting>
  <conditionalFormatting sqref="Z237:Z240">
    <cfRule type="expression" dxfId="1308" priority="34">
      <formula>$M237=#REF!</formula>
    </cfRule>
    <cfRule type="expression" dxfId="1307" priority="35">
      <formula>$M237=#REF!</formula>
    </cfRule>
    <cfRule type="expression" dxfId="1306" priority="36">
      <formula>$M237=#REF!</formula>
    </cfRule>
    <cfRule type="expression" dxfId="1305" priority="37">
      <formula>$M237=#REF!</formula>
    </cfRule>
  </conditionalFormatting>
  <conditionalFormatting sqref="AD251:AD254">
    <cfRule type="expression" dxfId="1304" priority="30">
      <formula>$M251=#REF!</formula>
    </cfRule>
    <cfRule type="expression" dxfId="1303" priority="31">
      <formula>$M251=#REF!</formula>
    </cfRule>
    <cfRule type="expression" dxfId="1302" priority="32">
      <formula>$M251=#REF!</formula>
    </cfRule>
    <cfRule type="expression" dxfId="1301" priority="33">
      <formula>$M251=#REF!</formula>
    </cfRule>
  </conditionalFormatting>
  <conditionalFormatting sqref="AC251:AC254">
    <cfRule type="expression" dxfId="1300" priority="26">
      <formula>$M251=#REF!</formula>
    </cfRule>
    <cfRule type="expression" dxfId="1299" priority="27">
      <formula>$M251=#REF!</formula>
    </cfRule>
    <cfRule type="expression" dxfId="1298" priority="28">
      <formula>$M251=#REF!</formula>
    </cfRule>
    <cfRule type="expression" dxfId="1297" priority="29">
      <formula>$M251=#REF!</formula>
    </cfRule>
  </conditionalFormatting>
  <conditionalFormatting sqref="Q251:Q254">
    <cfRule type="cellIs" dxfId="1296" priority="25" operator="equal">
      <formula>"Mut+ext"</formula>
    </cfRule>
  </conditionalFormatting>
  <conditionalFormatting sqref="Z251:Z254">
    <cfRule type="expression" dxfId="1295" priority="21">
      <formula>$M251=#REF!</formula>
    </cfRule>
    <cfRule type="expression" dxfId="1294" priority="22">
      <formula>$M251=#REF!</formula>
    </cfRule>
    <cfRule type="expression" dxfId="1293" priority="23">
      <formula>$M251=#REF!</formula>
    </cfRule>
    <cfRule type="expression" dxfId="1292" priority="24">
      <formula>$M251=#REF!</formula>
    </cfRule>
  </conditionalFormatting>
  <conditionalFormatting sqref="AD263:AD266">
    <cfRule type="expression" dxfId="1291" priority="17">
      <formula>$M263=#REF!</formula>
    </cfRule>
    <cfRule type="expression" dxfId="1290" priority="18">
      <formula>$M263=#REF!</formula>
    </cfRule>
    <cfRule type="expression" dxfId="1289" priority="19">
      <formula>$M263=#REF!</formula>
    </cfRule>
    <cfRule type="expression" dxfId="1288" priority="20">
      <formula>$M263=#REF!</formula>
    </cfRule>
  </conditionalFormatting>
  <conditionalFormatting sqref="AC263:AC266">
    <cfRule type="expression" dxfId="1287" priority="13">
      <formula>$M263=#REF!</formula>
    </cfRule>
    <cfRule type="expression" dxfId="1286" priority="14">
      <formula>$M263=#REF!</formula>
    </cfRule>
    <cfRule type="expression" dxfId="1285" priority="15">
      <formula>$M263=#REF!</formula>
    </cfRule>
    <cfRule type="expression" dxfId="1284" priority="16">
      <formula>$M263=#REF!</formula>
    </cfRule>
  </conditionalFormatting>
  <conditionalFormatting sqref="Q263:Q266">
    <cfRule type="cellIs" dxfId="1283" priority="12" operator="equal">
      <formula>"Mut+ext"</formula>
    </cfRule>
  </conditionalFormatting>
  <conditionalFormatting sqref="Z263:Z266">
    <cfRule type="expression" dxfId="1282" priority="8">
      <formula>$M263=#REF!</formula>
    </cfRule>
    <cfRule type="expression" dxfId="1281" priority="9">
      <formula>$M263=#REF!</formula>
    </cfRule>
    <cfRule type="expression" dxfId="1280" priority="10">
      <formula>$M263=#REF!</formula>
    </cfRule>
    <cfRule type="expression" dxfId="1279" priority="11">
      <formula>$M263=#REF!</formula>
    </cfRule>
  </conditionalFormatting>
  <conditionalFormatting sqref="Q12:Q14">
    <cfRule type="cellIs" dxfId="1278" priority="7" operator="equal">
      <formula>"Mut+ext"</formula>
    </cfRule>
  </conditionalFormatting>
  <conditionalFormatting sqref="Q15">
    <cfRule type="cellIs" dxfId="1277" priority="6" operator="equal">
      <formula>"Mut+ext"</formula>
    </cfRule>
  </conditionalFormatting>
  <conditionalFormatting sqref="Q25:Q27">
    <cfRule type="cellIs" dxfId="1276" priority="5" operator="equal">
      <formula>"Mut+ext"</formula>
    </cfRule>
  </conditionalFormatting>
  <conditionalFormatting sqref="Q28">
    <cfRule type="cellIs" dxfId="1275" priority="4" operator="equal">
      <formula>"Mut+ext"</formula>
    </cfRule>
  </conditionalFormatting>
  <conditionalFormatting sqref="Q38:Q41">
    <cfRule type="cellIs" dxfId="1274" priority="3" operator="equal">
      <formula>"Mut+ext"</formula>
    </cfRule>
  </conditionalFormatting>
  <conditionalFormatting sqref="Q42">
    <cfRule type="cellIs" dxfId="1273" priority="2" operator="equal">
      <formula>"Mut+ext"</formula>
    </cfRule>
  </conditionalFormatting>
  <conditionalFormatting sqref="Q143:Q144">
    <cfRule type="cellIs" dxfId="1272" priority="1" operator="equal">
      <formula>"Mut+ext"</formula>
    </cfRule>
  </conditionalFormatting>
  <dataValidations count="9">
    <dataValidation type="list" allowBlank="1" showInputMessage="1" showErrorMessage="1" sqref="F12:F23 F25:F36 F38:F49 F51:F62 F64:F75 F77:F88 F90:F101 F103:F114 F116:F127 F129:F140 F143:F154 F156:F167 F169:F180 F182:F193 F195:F206 F208:F219 F221:F232 F234:F245 F247:F258 F260:F271" xr:uid="{00000000-0002-0000-0800-000000000000}">
      <formula1>"Obligatoire,Optionnelle,Facultative"</formula1>
    </dataValidation>
    <dataValidation type="list" allowBlank="1" showInputMessage="1" showErrorMessage="1" sqref="I6:K6" xr:uid="{00000000-0002-0000-0800-000001000000}">
      <formula1>"FI,Alternance,FC,Mixte"</formula1>
    </dataValidation>
    <dataValidation type="list" allowBlank="1" showInputMessage="1" showErrorMessage="1" sqref="B5:C6" xr:uid="{00000000-0002-0000-0800-000002000000}">
      <formula1>"P1,P2,P3,P4,P5,P6,P7,P8,P9,P10"</formula1>
    </dataValidation>
    <dataValidation type="list" allowBlank="1" showInputMessage="1" showErrorMessage="1" sqref="B3:C4" xr:uid="{00000000-0002-0000-0800-000003000000}">
      <formula1>"M1,M2"</formula1>
    </dataValidation>
    <dataValidation type="list" allowBlank="1" showInputMessage="1" showErrorMessage="1" sqref="Q247:Q258 Q12:Q23 Q25:Q36 Q38:Q49 Q51:Q62 Q64:Q75 Q129:Q140 Q143:Q154 Q156:Q167 Q169:Q180 Q182:Q193 Q195:Q206 Q208:Q219 Q221:Q232 Q77:Q88 Q90:Q101 Q103:Q114 Q116:Q127 Q234:Q245 Q260:Q271" xr:uid="{00000000-0002-0000-0800-000004000000}">
      <formula1>"Non,Mut,Mut+ext"</formula1>
    </dataValidation>
    <dataValidation type="list" allowBlank="1" showInputMessage="1" showErrorMessage="1" sqref="S182:S183 S192:S193 S188:S189" xr:uid="{00000000-0002-0000-0800-000005000000}">
      <formula1>"Oui,Non"</formula1>
    </dataValidation>
    <dataValidation type="list" allowBlank="1" showInputMessage="1" showErrorMessage="1" sqref="M76 M272 M259 M246 M128 M115 M102 M89 M181 M141 M233 M155 M167:M168 M37 M24 M194 M220 M207" xr:uid="{00000000-0002-0000-0800-000006000000}">
      <formula1>$B$9:$B$19</formula1>
    </dataValidation>
    <dataValidation type="list" allowBlank="1" showInputMessage="1" showErrorMessage="1" sqref="L143:L207 L51:L62 L64:L141 L12:L49 L220:L272" xr:uid="{00000000-0002-0000-0800-000007000000}">
      <formula1>"1,2,3,4"</formula1>
    </dataValidation>
    <dataValidation type="list" allowBlank="1" showInputMessage="1" showErrorMessage="1" sqref="K64:K141 K12:K49 K51:K62 K143:K272" xr:uid="{00000000-0002-0000-0800-000008000000}">
      <formula1>"Obligatoire,Option"</formula1>
    </dataValidation>
  </dataValidations>
  <pageMargins left="0.7" right="0.7" top="0.75" bottom="0.75" header="0.3" footer="0.3"/>
  <pageSetup paperSize="8" scale="31"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800-000009000000}">
          <x14:formula1>
            <xm:f>Paramétrage!$K$6:$K$41</xm:f>
          </x14:formula1>
          <xm:sqref>J247:J258 J12:J23 J234:J245 J116:J127 J103:J114 J90:J101 J77:J88 J195:J206 J38:J49 J143:J154 J129:J140 J208:J219 J25:J36 J182:J193 J169:J180 J156:J167 J221:J232 J64:J75 J51:J62 J260:J271</xm:sqref>
        </x14:dataValidation>
        <x14:dataValidation type="list" allowBlank="1" showInputMessage="1" showErrorMessage="1" xr:uid="{00000000-0002-0000-0800-00000A000000}">
          <x14:formula1>
            <xm:f>Paramétrage!$C$6:$C$29</xm:f>
          </x14:formula1>
          <xm:sqref>M64:M75 M25:M36 M38:M49 M12:M23 M234:M245 M116:M127 M103:M114 M90:M101 M77:M88 M182:M193 M195:M206 M156:M166 M51:M62 M247:M258 M129:M140 M221:M232 M143:M154 M169:M180 M208:M219 M260:M271</xm:sqref>
        </x14:dataValidation>
        <x14:dataValidation type="list" allowBlank="1" showInputMessage="1" showErrorMessage="1" xr:uid="{00000000-0002-0000-0800-00000B000000}">
          <x14:formula1>
            <xm:f>Paramétrage!$I$6:$I$10</xm:f>
          </x14:formula1>
          <xm:sqref>H38:H49 H143:H154 H156:H167 H25:H36 H182:H193 H116:H127 H247:H258 H12:H23 H51:H62 H77:H88 H195:H206 H90:H101 H64:H75 H103:H114 H169:H180 H129:H140 H208:H219 H221:H232 H260:H271 H234:H245</xm:sqref>
        </x14:dataValidation>
        <x14:dataValidation type="list" allowBlank="1" showInputMessage="1" showErrorMessage="1" xr:uid="{00000000-0002-0000-0800-00000C000000}">
          <x14:formula1>
            <xm:f>Paramétrage!$G$6:$G$16</xm:f>
          </x14:formula1>
          <xm:sqref>I3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6D885B149C05479EA63B561AF395E2" ma:contentTypeVersion="8" ma:contentTypeDescription="Crée un document." ma:contentTypeScope="" ma:versionID="d05580edb3cf17591e77429707fbbe81">
  <xsd:schema xmlns:xsd="http://www.w3.org/2001/XMLSchema" xmlns:xs="http://www.w3.org/2001/XMLSchema" xmlns:p="http://schemas.microsoft.com/office/2006/metadata/properties" xmlns:ns2="4b842ce3-9c4f-4cbd-86c3-c9c2bbf04f75" xmlns:ns3="430c8f2d-833e-401a-8b32-9cc189896f76" targetNamespace="http://schemas.microsoft.com/office/2006/metadata/properties" ma:root="true" ma:fieldsID="d6a7678448bb5cbbd5bceb6e9707fb81" ns2:_="" ns3:_="">
    <xsd:import namespace="4b842ce3-9c4f-4cbd-86c3-c9c2bbf04f75"/>
    <xsd:import namespace="430c8f2d-833e-401a-8b32-9cc189896f7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842ce3-9c4f-4cbd-86c3-c9c2bbf04f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3ea49d64-a85b-4bdb-83f5-972de01d3822"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30c8f2d-833e-401a-8b32-9cc189896f7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291710bc-9af3-4a97-9060-a5c0a747e036}" ma:internalName="TaxCatchAll" ma:showField="CatchAllData" ma:web="430c8f2d-833e-401a-8b32-9cc189896f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30c8f2d-833e-401a-8b32-9cc189896f76" xsi:nil="true"/>
    <lcf76f155ced4ddcb4097134ff3c332f xmlns="4b842ce3-9c4f-4cbd-86c3-c9c2bbf04f7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0ED79ED-6BB6-46A4-8CA0-BA6BF00986A2}"/>
</file>

<file path=customXml/itemProps2.xml><?xml version="1.0" encoding="utf-8"?>
<ds:datastoreItem xmlns:ds="http://schemas.openxmlformats.org/officeDocument/2006/customXml" ds:itemID="{F9A3CD2B-EF42-4151-B65A-DDD20722378E}"/>
</file>

<file path=customXml/itemProps3.xml><?xml version="1.0" encoding="utf-8"?>
<ds:datastoreItem xmlns:ds="http://schemas.openxmlformats.org/officeDocument/2006/customXml" ds:itemID="{547FDD88-9C73-4CA8-BA17-95825CEA875B}"/>
</file>

<file path=docProps/app.xml><?xml version="1.0" encoding="utf-8"?>
<Properties xmlns="http://schemas.openxmlformats.org/officeDocument/2006/extended-properties" xmlns:vt="http://schemas.openxmlformats.org/officeDocument/2006/docPropsVTypes">
  <Application>Microsoft Excel Online</Application>
  <Manager/>
  <Company>R.R.A.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Agathe Valley</dc:creator>
  <cp:keywords/>
  <dc:description/>
  <cp:lastModifiedBy>Alexis Laurent</cp:lastModifiedBy>
  <cp:revision/>
  <dcterms:created xsi:type="dcterms:W3CDTF">2001-05-25T13:39:11Z</dcterms:created>
  <dcterms:modified xsi:type="dcterms:W3CDTF">2023-03-27T12:45:00Z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0x010100336D885B149C05479EA63B561AF395E2</vt:lpwstr>
  </property>
</Properties>
</file>