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OUTILSMAQUETTECOMPLETES/Documents partages/General/LICENCES/UFR LANGUES/"/>
    </mc:Choice>
  </mc:AlternateContent>
  <xr:revisionPtr revIDLastSave="0" documentId="8_{16A5AAC1-1DD0-4814-B417-77DE22F174E6}" xr6:coauthVersionLast="47" xr6:coauthVersionMax="47" xr10:uidLastSave="{00000000-0000-0000-0000-000000000000}"/>
  <bookViews>
    <workbookView xWindow="-98" yWindow="-98" windowWidth="28996" windowHeight="15675" firstSheet="1" activeTab="1" xr2:uid="{00000000-000D-0000-FFFF-FFFF00000000}"/>
  </bookViews>
  <sheets>
    <sheet name="début" sheetId="41" state="hidden" r:id="rId1"/>
    <sheet name="Arabe" sheetId="40" r:id="rId2"/>
    <sheet name="Paramétrage" sheetId="36" r:id="rId3"/>
    <sheet name="fin" sheetId="42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3" i="40" l="1"/>
  <c r="U143" i="40"/>
  <c r="W143" i="40"/>
  <c r="X143" i="40"/>
  <c r="AD143" i="40"/>
  <c r="AE143" i="40"/>
  <c r="T144" i="40"/>
  <c r="U144" i="40"/>
  <c r="W144" i="40"/>
  <c r="X144" i="40"/>
  <c r="AD144" i="40"/>
  <c r="AE144" i="40"/>
  <c r="T145" i="40"/>
  <c r="U145" i="40"/>
  <c r="W145" i="40"/>
  <c r="X145" i="40"/>
  <c r="AD145" i="40"/>
  <c r="AE145" i="40"/>
  <c r="T146" i="40"/>
  <c r="U146" i="40"/>
  <c r="W146" i="40"/>
  <c r="X146" i="40"/>
  <c r="AD146" i="40"/>
  <c r="AE146" i="40"/>
  <c r="T147" i="40"/>
  <c r="U147" i="40"/>
  <c r="W147" i="40"/>
  <c r="X147" i="40"/>
  <c r="AD147" i="40"/>
  <c r="AE147" i="40"/>
  <c r="T148" i="40"/>
  <c r="U148" i="40"/>
  <c r="W148" i="40"/>
  <c r="X148" i="40"/>
  <c r="AD148" i="40"/>
  <c r="AE148" i="40"/>
  <c r="T149" i="40"/>
  <c r="U149" i="40"/>
  <c r="W149" i="40"/>
  <c r="X149" i="40"/>
  <c r="AD149" i="40"/>
  <c r="AE149" i="40"/>
  <c r="T150" i="40"/>
  <c r="U150" i="40"/>
  <c r="W150" i="40"/>
  <c r="X150" i="40"/>
  <c r="AD150" i="40"/>
  <c r="AE150" i="40"/>
  <c r="T151" i="40"/>
  <c r="U151" i="40"/>
  <c r="W151" i="40"/>
  <c r="X151" i="40"/>
  <c r="AD151" i="40"/>
  <c r="AE151" i="40"/>
  <c r="T152" i="40"/>
  <c r="U152" i="40"/>
  <c r="W152" i="40"/>
  <c r="X152" i="40"/>
  <c r="AD152" i="40"/>
  <c r="AE152" i="40"/>
  <c r="T153" i="40"/>
  <c r="U153" i="40"/>
  <c r="W153" i="40"/>
  <c r="X153" i="40"/>
  <c r="AD153" i="40"/>
  <c r="AE153" i="40"/>
  <c r="T154" i="40"/>
  <c r="U154" i="40"/>
  <c r="W154" i="40"/>
  <c r="X154" i="40"/>
  <c r="AD154" i="40"/>
  <c r="AE154" i="40"/>
  <c r="V155" i="40"/>
  <c r="T156" i="40"/>
  <c r="U156" i="40"/>
  <c r="W156" i="40" s="1"/>
  <c r="X156" i="40"/>
  <c r="AD156" i="40"/>
  <c r="AE156" i="40"/>
  <c r="T157" i="40"/>
  <c r="U157" i="40"/>
  <c r="W157" i="40"/>
  <c r="X157" i="40"/>
  <c r="AD157" i="40"/>
  <c r="AE157" i="40"/>
  <c r="T158" i="40"/>
  <c r="U158" i="40"/>
  <c r="W158" i="40"/>
  <c r="X158" i="40"/>
  <c r="AD158" i="40"/>
  <c r="AE158" i="40"/>
  <c r="T159" i="40"/>
  <c r="U159" i="40"/>
  <c r="W159" i="40"/>
  <c r="X159" i="40"/>
  <c r="AD159" i="40"/>
  <c r="AE159" i="40"/>
  <c r="T160" i="40"/>
  <c r="U160" i="40"/>
  <c r="W160" i="40"/>
  <c r="X160" i="40"/>
  <c r="AD160" i="40"/>
  <c r="AE160" i="40"/>
  <c r="T161" i="40"/>
  <c r="U161" i="40"/>
  <c r="W161" i="40"/>
  <c r="X161" i="40"/>
  <c r="AD161" i="40"/>
  <c r="AE161" i="40"/>
  <c r="T162" i="40"/>
  <c r="U162" i="40"/>
  <c r="W162" i="40"/>
  <c r="X162" i="40"/>
  <c r="AD162" i="40"/>
  <c r="AE162" i="40"/>
  <c r="T163" i="40"/>
  <c r="U163" i="40"/>
  <c r="W163" i="40"/>
  <c r="X163" i="40"/>
  <c r="AD163" i="40"/>
  <c r="AE163" i="40"/>
  <c r="T164" i="40"/>
  <c r="U164" i="40"/>
  <c r="W164" i="40"/>
  <c r="X164" i="40"/>
  <c r="AD164" i="40"/>
  <c r="AE164" i="40"/>
  <c r="T165" i="40"/>
  <c r="U165" i="40"/>
  <c r="W165" i="40"/>
  <c r="X165" i="40"/>
  <c r="AD165" i="40"/>
  <c r="AE165" i="40"/>
  <c r="T166" i="40"/>
  <c r="U166" i="40"/>
  <c r="W166" i="40"/>
  <c r="X166" i="40"/>
  <c r="AD166" i="40"/>
  <c r="AE166" i="40"/>
  <c r="T167" i="40"/>
  <c r="U167" i="40"/>
  <c r="W167" i="40"/>
  <c r="X167" i="40"/>
  <c r="AD167" i="40"/>
  <c r="AE167" i="40"/>
  <c r="V168" i="40"/>
  <c r="T169" i="40"/>
  <c r="U169" i="40"/>
  <c r="W169" i="40" s="1"/>
  <c r="AD169" i="40"/>
  <c r="AE169" i="40"/>
  <c r="T170" i="40"/>
  <c r="U170" i="40"/>
  <c r="W170" i="40" s="1"/>
  <c r="X170" i="40"/>
  <c r="AD170" i="40"/>
  <c r="AE170" i="40"/>
  <c r="T171" i="40"/>
  <c r="U171" i="40" s="1"/>
  <c r="AE171" i="40"/>
  <c r="AD171" i="40" s="1"/>
  <c r="T172" i="40"/>
  <c r="U172" i="40"/>
  <c r="W172" i="40"/>
  <c r="X172" i="40"/>
  <c r="AD172" i="40"/>
  <c r="AE172" i="40"/>
  <c r="T173" i="40"/>
  <c r="U173" i="40"/>
  <c r="W173" i="40"/>
  <c r="X173" i="40"/>
  <c r="AD173" i="40"/>
  <c r="AE173" i="40"/>
  <c r="T174" i="40"/>
  <c r="U174" i="40"/>
  <c r="W174" i="40"/>
  <c r="X174" i="40"/>
  <c r="AD174" i="40"/>
  <c r="AE174" i="40"/>
  <c r="T175" i="40"/>
  <c r="U175" i="40"/>
  <c r="W175" i="40"/>
  <c r="X175" i="40"/>
  <c r="AD175" i="40"/>
  <c r="AE175" i="40"/>
  <c r="T176" i="40"/>
  <c r="U176" i="40"/>
  <c r="W176" i="40"/>
  <c r="X176" i="40"/>
  <c r="AD176" i="40"/>
  <c r="AE176" i="40"/>
  <c r="T177" i="40"/>
  <c r="U177" i="40"/>
  <c r="W177" i="40"/>
  <c r="X177" i="40"/>
  <c r="AD177" i="40"/>
  <c r="AE177" i="40"/>
  <c r="T178" i="40"/>
  <c r="U178" i="40"/>
  <c r="W178" i="40"/>
  <c r="X178" i="40"/>
  <c r="AD178" i="40"/>
  <c r="AE178" i="40"/>
  <c r="T179" i="40"/>
  <c r="U179" i="40"/>
  <c r="W179" i="40"/>
  <c r="X179" i="40"/>
  <c r="AD179" i="40"/>
  <c r="AE179" i="40"/>
  <c r="T180" i="40"/>
  <c r="U180" i="40"/>
  <c r="W180" i="40"/>
  <c r="X180" i="40"/>
  <c r="AD180" i="40"/>
  <c r="AE180" i="40"/>
  <c r="V181" i="40"/>
  <c r="T182" i="40"/>
  <c r="U182" i="40"/>
  <c r="AE182" i="40"/>
  <c r="AD182" i="40" s="1"/>
  <c r="T183" i="40"/>
  <c r="U183" i="40"/>
  <c r="W183" i="40"/>
  <c r="X183" i="40"/>
  <c r="AD183" i="40"/>
  <c r="AE183" i="40"/>
  <c r="T184" i="40"/>
  <c r="U184" i="40"/>
  <c r="W184" i="40"/>
  <c r="X184" i="40"/>
  <c r="AD184" i="40"/>
  <c r="AE184" i="40"/>
  <c r="T185" i="40"/>
  <c r="U185" i="40"/>
  <c r="W185" i="40"/>
  <c r="X185" i="40"/>
  <c r="AD185" i="40"/>
  <c r="AE185" i="40"/>
  <c r="T186" i="40"/>
  <c r="U186" i="40"/>
  <c r="W186" i="40"/>
  <c r="X186" i="40"/>
  <c r="AD186" i="40"/>
  <c r="AE186" i="40"/>
  <c r="T187" i="40"/>
  <c r="U187" i="40"/>
  <c r="W187" i="40"/>
  <c r="X187" i="40"/>
  <c r="AD187" i="40"/>
  <c r="AE187" i="40"/>
  <c r="T188" i="40"/>
  <c r="U188" i="40"/>
  <c r="W188" i="40"/>
  <c r="X188" i="40"/>
  <c r="AD188" i="40"/>
  <c r="AE188" i="40"/>
  <c r="T189" i="40"/>
  <c r="U189" i="40"/>
  <c r="W189" i="40"/>
  <c r="X189" i="40"/>
  <c r="AD189" i="40"/>
  <c r="AE189" i="40"/>
  <c r="T190" i="40"/>
  <c r="U190" i="40"/>
  <c r="W190" i="40"/>
  <c r="X190" i="40"/>
  <c r="AD190" i="40"/>
  <c r="AE190" i="40"/>
  <c r="T191" i="40"/>
  <c r="U191" i="40"/>
  <c r="W191" i="40"/>
  <c r="X191" i="40"/>
  <c r="AD191" i="40"/>
  <c r="AE191" i="40"/>
  <c r="T192" i="40"/>
  <c r="U192" i="40"/>
  <c r="W192" i="40"/>
  <c r="X192" i="40"/>
  <c r="AD192" i="40"/>
  <c r="AE192" i="40"/>
  <c r="T193" i="40"/>
  <c r="U193" i="40"/>
  <c r="W193" i="40"/>
  <c r="X193" i="40"/>
  <c r="AD193" i="40"/>
  <c r="AE193" i="40"/>
  <c r="V194" i="40"/>
  <c r="T195" i="40"/>
  <c r="U195" i="40"/>
  <c r="W195" i="40"/>
  <c r="X195" i="40"/>
  <c r="AD195" i="40"/>
  <c r="AE195" i="40"/>
  <c r="T196" i="40"/>
  <c r="U196" i="40"/>
  <c r="W196" i="40"/>
  <c r="X196" i="40"/>
  <c r="AD196" i="40"/>
  <c r="AE196" i="40"/>
  <c r="T197" i="40"/>
  <c r="U197" i="40"/>
  <c r="W197" i="40"/>
  <c r="X197" i="40"/>
  <c r="AD197" i="40"/>
  <c r="AE197" i="40"/>
  <c r="T198" i="40"/>
  <c r="U198" i="40"/>
  <c r="W198" i="40"/>
  <c r="X198" i="40"/>
  <c r="AD198" i="40"/>
  <c r="AE198" i="40"/>
  <c r="T199" i="40"/>
  <c r="U199" i="40"/>
  <c r="W199" i="40"/>
  <c r="X199" i="40"/>
  <c r="AD199" i="40"/>
  <c r="AE199" i="40"/>
  <c r="T200" i="40"/>
  <c r="U200" i="40"/>
  <c r="W200" i="40"/>
  <c r="X200" i="40"/>
  <c r="AD200" i="40"/>
  <c r="AE200" i="40"/>
  <c r="T201" i="40"/>
  <c r="U201" i="40"/>
  <c r="W201" i="40"/>
  <c r="X201" i="40"/>
  <c r="AD201" i="40"/>
  <c r="AE201" i="40"/>
  <c r="T202" i="40"/>
  <c r="U202" i="40"/>
  <c r="W202" i="40"/>
  <c r="X202" i="40"/>
  <c r="AD202" i="40"/>
  <c r="AE202" i="40"/>
  <c r="T203" i="40"/>
  <c r="U203" i="40"/>
  <c r="W203" i="40"/>
  <c r="X203" i="40"/>
  <c r="AD203" i="40"/>
  <c r="AE203" i="40"/>
  <c r="T204" i="40"/>
  <c r="U204" i="40"/>
  <c r="W204" i="40"/>
  <c r="X204" i="40"/>
  <c r="AD204" i="40"/>
  <c r="AE204" i="40"/>
  <c r="T205" i="40"/>
  <c r="U205" i="40"/>
  <c r="W205" i="40"/>
  <c r="X205" i="40"/>
  <c r="AD205" i="40"/>
  <c r="AE205" i="40"/>
  <c r="T206" i="40"/>
  <c r="U206" i="40"/>
  <c r="W206" i="40"/>
  <c r="X206" i="40"/>
  <c r="AD206" i="40"/>
  <c r="AE206" i="40"/>
  <c r="V207" i="40"/>
  <c r="T208" i="40"/>
  <c r="U208" i="40"/>
  <c r="W208" i="40"/>
  <c r="X208" i="40"/>
  <c r="AD208" i="40"/>
  <c r="AE208" i="40"/>
  <c r="T209" i="40"/>
  <c r="U209" i="40"/>
  <c r="W209" i="40"/>
  <c r="X209" i="40"/>
  <c r="AD209" i="40"/>
  <c r="AE209" i="40"/>
  <c r="T210" i="40"/>
  <c r="U210" i="40"/>
  <c r="W210" i="40"/>
  <c r="X210" i="40"/>
  <c r="AD210" i="40"/>
  <c r="AE210" i="40"/>
  <c r="T211" i="40"/>
  <c r="U211" i="40"/>
  <c r="W211" i="40"/>
  <c r="X211" i="40"/>
  <c r="AD211" i="40"/>
  <c r="AE211" i="40"/>
  <c r="T212" i="40"/>
  <c r="U212" i="40"/>
  <c r="W212" i="40"/>
  <c r="X212" i="40"/>
  <c r="AD212" i="40"/>
  <c r="AE212" i="40"/>
  <c r="T213" i="40"/>
  <c r="U213" i="40"/>
  <c r="W213" i="40"/>
  <c r="X213" i="40"/>
  <c r="AD213" i="40"/>
  <c r="AE213" i="40"/>
  <c r="T214" i="40"/>
  <c r="U214" i="40"/>
  <c r="W214" i="40"/>
  <c r="X214" i="40"/>
  <c r="AD214" i="40"/>
  <c r="AE214" i="40"/>
  <c r="T215" i="40"/>
  <c r="U215" i="40"/>
  <c r="W215" i="40"/>
  <c r="X215" i="40"/>
  <c r="AD215" i="40"/>
  <c r="AE215" i="40"/>
  <c r="T216" i="40"/>
  <c r="U216" i="40"/>
  <c r="W216" i="40"/>
  <c r="X216" i="40"/>
  <c r="AD216" i="40"/>
  <c r="AE216" i="40"/>
  <c r="T217" i="40"/>
  <c r="U217" i="40"/>
  <c r="W217" i="40"/>
  <c r="X217" i="40"/>
  <c r="AD217" i="40"/>
  <c r="AE217" i="40"/>
  <c r="T218" i="40"/>
  <c r="U218" i="40"/>
  <c r="W218" i="40"/>
  <c r="X218" i="40"/>
  <c r="AD218" i="40"/>
  <c r="AE218" i="40"/>
  <c r="T219" i="40"/>
  <c r="U219" i="40"/>
  <c r="W219" i="40"/>
  <c r="X219" i="40"/>
  <c r="AD219" i="40"/>
  <c r="AE219" i="40"/>
  <c r="V220" i="40"/>
  <c r="T221" i="40"/>
  <c r="U221" i="40"/>
  <c r="W221" i="40"/>
  <c r="X221" i="40"/>
  <c r="AD221" i="40"/>
  <c r="AE221" i="40"/>
  <c r="T222" i="40"/>
  <c r="U222" i="40"/>
  <c r="W222" i="40"/>
  <c r="X222" i="40"/>
  <c r="AD222" i="40"/>
  <c r="AE222" i="40"/>
  <c r="T223" i="40"/>
  <c r="U223" i="40"/>
  <c r="W223" i="40"/>
  <c r="X223" i="40"/>
  <c r="AD223" i="40"/>
  <c r="AE223" i="40"/>
  <c r="T224" i="40"/>
  <c r="U224" i="40"/>
  <c r="W224" i="40"/>
  <c r="X224" i="40"/>
  <c r="AD224" i="40"/>
  <c r="AE224" i="40"/>
  <c r="T225" i="40"/>
  <c r="U225" i="40"/>
  <c r="W225" i="40"/>
  <c r="X225" i="40"/>
  <c r="AD225" i="40"/>
  <c r="AE225" i="40"/>
  <c r="T226" i="40"/>
  <c r="U226" i="40"/>
  <c r="W226" i="40"/>
  <c r="X226" i="40"/>
  <c r="AD226" i="40"/>
  <c r="AE226" i="40"/>
  <c r="T227" i="40"/>
  <c r="U227" i="40"/>
  <c r="W227" i="40"/>
  <c r="X227" i="40"/>
  <c r="AD227" i="40"/>
  <c r="AE227" i="40"/>
  <c r="T228" i="40"/>
  <c r="U228" i="40"/>
  <c r="W228" i="40"/>
  <c r="X228" i="40"/>
  <c r="AD228" i="40"/>
  <c r="AE228" i="40"/>
  <c r="T229" i="40"/>
  <c r="U229" i="40"/>
  <c r="W229" i="40"/>
  <c r="X229" i="40"/>
  <c r="AD229" i="40"/>
  <c r="AE229" i="40"/>
  <c r="T230" i="40"/>
  <c r="U230" i="40"/>
  <c r="W230" i="40"/>
  <c r="X230" i="40"/>
  <c r="AD230" i="40"/>
  <c r="AE230" i="40"/>
  <c r="T231" i="40"/>
  <c r="U231" i="40"/>
  <c r="W231" i="40"/>
  <c r="X231" i="40"/>
  <c r="AD231" i="40"/>
  <c r="AE231" i="40"/>
  <c r="T232" i="40"/>
  <c r="U232" i="40"/>
  <c r="W232" i="40"/>
  <c r="X232" i="40"/>
  <c r="AD232" i="40"/>
  <c r="AE232" i="40"/>
  <c r="V233" i="40"/>
  <c r="T234" i="40"/>
  <c r="U234" i="40"/>
  <c r="W234" i="40"/>
  <c r="X234" i="40"/>
  <c r="AD234" i="40"/>
  <c r="AE234" i="40"/>
  <c r="T235" i="40"/>
  <c r="U235" i="40"/>
  <c r="W235" i="40"/>
  <c r="X235" i="40"/>
  <c r="AD235" i="40"/>
  <c r="AE235" i="40"/>
  <c r="T236" i="40"/>
  <c r="U236" i="40"/>
  <c r="W236" i="40"/>
  <c r="X236" i="40"/>
  <c r="AD236" i="40"/>
  <c r="AE236" i="40"/>
  <c r="T237" i="40"/>
  <c r="U237" i="40"/>
  <c r="W237" i="40"/>
  <c r="X237" i="40"/>
  <c r="AD237" i="40"/>
  <c r="AE237" i="40"/>
  <c r="T238" i="40"/>
  <c r="U238" i="40"/>
  <c r="W238" i="40"/>
  <c r="X238" i="40"/>
  <c r="AD238" i="40"/>
  <c r="AE238" i="40"/>
  <c r="T239" i="40"/>
  <c r="U239" i="40"/>
  <c r="W239" i="40"/>
  <c r="X239" i="40"/>
  <c r="AD239" i="40"/>
  <c r="AE239" i="40"/>
  <c r="T240" i="40"/>
  <c r="U240" i="40"/>
  <c r="W240" i="40"/>
  <c r="X240" i="40"/>
  <c r="AD240" i="40"/>
  <c r="AE240" i="40"/>
  <c r="T241" i="40"/>
  <c r="U241" i="40"/>
  <c r="W241" i="40"/>
  <c r="X241" i="40"/>
  <c r="AD241" i="40"/>
  <c r="AE241" i="40"/>
  <c r="T242" i="40"/>
  <c r="U242" i="40"/>
  <c r="W242" i="40"/>
  <c r="X242" i="40"/>
  <c r="AD242" i="40"/>
  <c r="AE242" i="40"/>
  <c r="T243" i="40"/>
  <c r="U243" i="40"/>
  <c r="W243" i="40"/>
  <c r="X243" i="40"/>
  <c r="AD243" i="40"/>
  <c r="AE243" i="40"/>
  <c r="T244" i="40"/>
  <c r="U244" i="40"/>
  <c r="W244" i="40"/>
  <c r="X244" i="40"/>
  <c r="AD244" i="40"/>
  <c r="AE244" i="40"/>
  <c r="T245" i="40"/>
  <c r="U245" i="40"/>
  <c r="W245" i="40"/>
  <c r="X245" i="40"/>
  <c r="AD245" i="40"/>
  <c r="AE245" i="40"/>
  <c r="V246" i="40"/>
  <c r="T247" i="40"/>
  <c r="U247" i="40"/>
  <c r="W247" i="40"/>
  <c r="X247" i="40"/>
  <c r="AD247" i="40"/>
  <c r="AE247" i="40"/>
  <c r="T248" i="40"/>
  <c r="U248" i="40"/>
  <c r="W248" i="40"/>
  <c r="X248" i="40"/>
  <c r="AD248" i="40"/>
  <c r="AE248" i="40"/>
  <c r="T249" i="40"/>
  <c r="U249" i="40"/>
  <c r="W249" i="40"/>
  <c r="X249" i="40"/>
  <c r="AD249" i="40"/>
  <c r="AE249" i="40"/>
  <c r="T250" i="40"/>
  <c r="U250" i="40"/>
  <c r="W250" i="40"/>
  <c r="X250" i="40"/>
  <c r="AD250" i="40"/>
  <c r="AE250" i="40"/>
  <c r="T251" i="40"/>
  <c r="U251" i="40"/>
  <c r="W251" i="40"/>
  <c r="X251" i="40"/>
  <c r="AD251" i="40"/>
  <c r="AE251" i="40"/>
  <c r="T252" i="40"/>
  <c r="U252" i="40"/>
  <c r="W252" i="40"/>
  <c r="X252" i="40"/>
  <c r="AD252" i="40"/>
  <c r="AE252" i="40"/>
  <c r="T253" i="40"/>
  <c r="U253" i="40"/>
  <c r="W253" i="40"/>
  <c r="X253" i="40"/>
  <c r="AD253" i="40"/>
  <c r="AE253" i="40"/>
  <c r="T254" i="40"/>
  <c r="U254" i="40"/>
  <c r="W254" i="40"/>
  <c r="X254" i="40"/>
  <c r="AD254" i="40"/>
  <c r="AE254" i="40"/>
  <c r="T255" i="40"/>
  <c r="U255" i="40"/>
  <c r="W255" i="40"/>
  <c r="X255" i="40"/>
  <c r="AD255" i="40"/>
  <c r="AE255" i="40"/>
  <c r="T256" i="40"/>
  <c r="U256" i="40"/>
  <c r="W256" i="40"/>
  <c r="X256" i="40"/>
  <c r="AD256" i="40"/>
  <c r="AE256" i="40"/>
  <c r="T257" i="40"/>
  <c r="U257" i="40"/>
  <c r="W257" i="40"/>
  <c r="X257" i="40"/>
  <c r="AD257" i="40"/>
  <c r="AE257" i="40"/>
  <c r="T258" i="40"/>
  <c r="U258" i="40"/>
  <c r="W258" i="40"/>
  <c r="X258" i="40"/>
  <c r="AD258" i="40"/>
  <c r="AE258" i="40"/>
  <c r="V259" i="40"/>
  <c r="T260" i="40"/>
  <c r="U260" i="40"/>
  <c r="W260" i="40"/>
  <c r="X260" i="40"/>
  <c r="AD260" i="40"/>
  <c r="AE260" i="40"/>
  <c r="T261" i="40"/>
  <c r="U261" i="40"/>
  <c r="W261" i="40"/>
  <c r="W272" i="40" s="1"/>
  <c r="X261" i="40"/>
  <c r="AD261" i="40"/>
  <c r="AE261" i="40"/>
  <c r="T262" i="40"/>
  <c r="U262" i="40"/>
  <c r="W262" i="40"/>
  <c r="X262" i="40"/>
  <c r="AD262" i="40"/>
  <c r="AD272" i="40" s="1"/>
  <c r="M272" i="40" s="1"/>
  <c r="AE262" i="40"/>
  <c r="T271" i="40"/>
  <c r="U271" i="40"/>
  <c r="W271" i="40"/>
  <c r="X271" i="40"/>
  <c r="AD271" i="40"/>
  <c r="AE271" i="40"/>
  <c r="V272" i="40"/>
  <c r="E273" i="40"/>
  <c r="V24" i="40"/>
  <c r="W182" i="40" l="1"/>
  <c r="W194" i="40" s="1"/>
  <c r="W171" i="40"/>
  <c r="X171" i="40"/>
  <c r="X169" i="40"/>
  <c r="X181" i="40" s="1"/>
  <c r="U272" i="40"/>
  <c r="AD194" i="40"/>
  <c r="M194" i="40" s="1"/>
  <c r="U220" i="40"/>
  <c r="X220" i="40"/>
  <c r="W207" i="40"/>
  <c r="U246" i="40"/>
  <c r="AE246" i="40"/>
  <c r="AD233" i="40"/>
  <c r="M233" i="40" s="1"/>
  <c r="AE168" i="40"/>
  <c r="X272" i="40"/>
  <c r="AE272" i="40"/>
  <c r="X246" i="40"/>
  <c r="U207" i="40"/>
  <c r="V273" i="40"/>
  <c r="U181" i="40"/>
  <c r="AE181" i="40"/>
  <c r="W233" i="40"/>
  <c r="W220" i="40"/>
  <c r="AD220" i="40"/>
  <c r="M220" i="40" s="1"/>
  <c r="AD155" i="40"/>
  <c r="M155" i="40" s="1"/>
  <c r="W155" i="40"/>
  <c r="AD181" i="40"/>
  <c r="M181" i="40" s="1"/>
  <c r="AE259" i="40"/>
  <c r="AD207" i="40"/>
  <c r="M207" i="40" s="1"/>
  <c r="X233" i="40"/>
  <c r="AD168" i="40"/>
  <c r="M168" i="40" s="1"/>
  <c r="W168" i="40"/>
  <c r="U233" i="40"/>
  <c r="X259" i="40"/>
  <c r="W259" i="40"/>
  <c r="AD246" i="40"/>
  <c r="M246" i="40" s="1"/>
  <c r="W246" i="40"/>
  <c r="AE194" i="40"/>
  <c r="U194" i="40"/>
  <c r="W181" i="40"/>
  <c r="U168" i="40"/>
  <c r="AE233" i="40"/>
  <c r="U259" i="40"/>
  <c r="X168" i="40"/>
  <c r="AD259" i="40"/>
  <c r="M259" i="40" s="1"/>
  <c r="AE220" i="40"/>
  <c r="AE207" i="40"/>
  <c r="X207" i="40"/>
  <c r="X155" i="40"/>
  <c r="U155" i="40"/>
  <c r="AE155" i="40"/>
  <c r="E142" i="40"/>
  <c r="X182" i="40" l="1"/>
  <c r="X194" i="40" s="1"/>
  <c r="AE274" i="40"/>
  <c r="W273" i="40"/>
  <c r="AE273" i="40"/>
  <c r="X273" i="40"/>
  <c r="M273" i="40"/>
  <c r="U273" i="40"/>
  <c r="AD273" i="40"/>
  <c r="AE134" i="40"/>
  <c r="AD134" i="40"/>
  <c r="X134" i="40"/>
  <c r="W134" i="40"/>
  <c r="U134" i="40"/>
  <c r="T134" i="40"/>
  <c r="AE133" i="40"/>
  <c r="AD133" i="40"/>
  <c r="X133" i="40"/>
  <c r="W133" i="40"/>
  <c r="U133" i="40"/>
  <c r="T133" i="40"/>
  <c r="AE132" i="40"/>
  <c r="AD132" i="40"/>
  <c r="X132" i="40"/>
  <c r="W132" i="40"/>
  <c r="U132" i="40"/>
  <c r="T132" i="40"/>
  <c r="AE131" i="40"/>
  <c r="AD131" i="40"/>
  <c r="X131" i="40"/>
  <c r="W131" i="40"/>
  <c r="U131" i="40"/>
  <c r="T131" i="40"/>
  <c r="T135" i="40"/>
  <c r="U135" i="40"/>
  <c r="W135" i="40"/>
  <c r="X135" i="40"/>
  <c r="AD135" i="40"/>
  <c r="AE135" i="40"/>
  <c r="T136" i="40"/>
  <c r="U136" i="40"/>
  <c r="W136" i="40"/>
  <c r="X136" i="40"/>
  <c r="AD136" i="40"/>
  <c r="AE136" i="40"/>
  <c r="T137" i="40"/>
  <c r="U137" i="40"/>
  <c r="W137" i="40"/>
  <c r="X137" i="40"/>
  <c r="AD137" i="40"/>
  <c r="AE137" i="40"/>
  <c r="T138" i="40"/>
  <c r="U138" i="40"/>
  <c r="W138" i="40"/>
  <c r="X138" i="40"/>
  <c r="AD138" i="40"/>
  <c r="AE138" i="40"/>
  <c r="AE121" i="40"/>
  <c r="AD121" i="40"/>
  <c r="X121" i="40"/>
  <c r="W121" i="40"/>
  <c r="U121" i="40"/>
  <c r="T121" i="40"/>
  <c r="AE120" i="40"/>
  <c r="AD120" i="40"/>
  <c r="X120" i="40"/>
  <c r="W120" i="40"/>
  <c r="U120" i="40"/>
  <c r="T120" i="40"/>
  <c r="AE119" i="40"/>
  <c r="AD119" i="40"/>
  <c r="X119" i="40"/>
  <c r="W119" i="40"/>
  <c r="U119" i="40"/>
  <c r="T119" i="40"/>
  <c r="AE118" i="40"/>
  <c r="AD118" i="40"/>
  <c r="X118" i="40"/>
  <c r="W118" i="40"/>
  <c r="U118" i="40"/>
  <c r="T118" i="40"/>
  <c r="AE108" i="40"/>
  <c r="AD108" i="40"/>
  <c r="X108" i="40"/>
  <c r="W108" i="40"/>
  <c r="U108" i="40"/>
  <c r="T108" i="40"/>
  <c r="AE107" i="40"/>
  <c r="AD107" i="40"/>
  <c r="X107" i="40"/>
  <c r="W107" i="40"/>
  <c r="U107" i="40"/>
  <c r="T107" i="40"/>
  <c r="AE106" i="40"/>
  <c r="AD106" i="40"/>
  <c r="X106" i="40"/>
  <c r="W106" i="40"/>
  <c r="U106" i="40"/>
  <c r="T106" i="40"/>
  <c r="AE105" i="40"/>
  <c r="AD105" i="40"/>
  <c r="X105" i="40"/>
  <c r="W105" i="40"/>
  <c r="U105" i="40"/>
  <c r="T105" i="40"/>
  <c r="AE97" i="40"/>
  <c r="AD97" i="40"/>
  <c r="X97" i="40"/>
  <c r="W97" i="40"/>
  <c r="U97" i="40"/>
  <c r="T97" i="40"/>
  <c r="AE96" i="40"/>
  <c r="AD96" i="40"/>
  <c r="X96" i="40"/>
  <c r="W96" i="40"/>
  <c r="U96" i="40"/>
  <c r="T96" i="40"/>
  <c r="AE95" i="40"/>
  <c r="AD95" i="40"/>
  <c r="X95" i="40"/>
  <c r="W95" i="40"/>
  <c r="U95" i="40"/>
  <c r="T95" i="40"/>
  <c r="AE94" i="40"/>
  <c r="AD94" i="40"/>
  <c r="X94" i="40"/>
  <c r="W94" i="40"/>
  <c r="U94" i="40"/>
  <c r="T94" i="40"/>
  <c r="AE83" i="40"/>
  <c r="AD83" i="40"/>
  <c r="X83" i="40"/>
  <c r="W83" i="40"/>
  <c r="U83" i="40"/>
  <c r="T83" i="40"/>
  <c r="AE82" i="40"/>
  <c r="AD82" i="40"/>
  <c r="X82" i="40"/>
  <c r="W82" i="40"/>
  <c r="U82" i="40"/>
  <c r="T82" i="40"/>
  <c r="AE81" i="40"/>
  <c r="AD81" i="40"/>
  <c r="X81" i="40"/>
  <c r="W81" i="40"/>
  <c r="U81" i="40"/>
  <c r="T81" i="40"/>
  <c r="AE80" i="40"/>
  <c r="AD80" i="40"/>
  <c r="X80" i="40"/>
  <c r="W80" i="40"/>
  <c r="U80" i="40"/>
  <c r="T80" i="40"/>
  <c r="AE70" i="40"/>
  <c r="AD70" i="40"/>
  <c r="X70" i="40"/>
  <c r="W70" i="40"/>
  <c r="U70" i="40"/>
  <c r="T70" i="40"/>
  <c r="AE69" i="40"/>
  <c r="AD69" i="40"/>
  <c r="X69" i="40"/>
  <c r="W69" i="40"/>
  <c r="U69" i="40"/>
  <c r="T69" i="40"/>
  <c r="AE68" i="40"/>
  <c r="AD68" i="40"/>
  <c r="X68" i="40"/>
  <c r="W68" i="40"/>
  <c r="U68" i="40"/>
  <c r="T68" i="40"/>
  <c r="AE67" i="40"/>
  <c r="AD67" i="40"/>
  <c r="X67" i="40"/>
  <c r="W67" i="40"/>
  <c r="U67" i="40"/>
  <c r="T67" i="40"/>
  <c r="AE57" i="40"/>
  <c r="AD57" i="40"/>
  <c r="X57" i="40"/>
  <c r="W57" i="40"/>
  <c r="U57" i="40"/>
  <c r="T57" i="40"/>
  <c r="AE56" i="40"/>
  <c r="AD56" i="40"/>
  <c r="X56" i="40"/>
  <c r="W56" i="40"/>
  <c r="U56" i="40"/>
  <c r="T56" i="40"/>
  <c r="AE55" i="40"/>
  <c r="AD55" i="40"/>
  <c r="X55" i="40"/>
  <c r="W55" i="40"/>
  <c r="U55" i="40"/>
  <c r="T55" i="40"/>
  <c r="AE54" i="40"/>
  <c r="AD54" i="40"/>
  <c r="X54" i="40"/>
  <c r="W54" i="40"/>
  <c r="U54" i="40"/>
  <c r="T54" i="40"/>
  <c r="AE45" i="40"/>
  <c r="AD45" i="40"/>
  <c r="X45" i="40"/>
  <c r="W45" i="40"/>
  <c r="U45" i="40"/>
  <c r="T45" i="40"/>
  <c r="AE44" i="40"/>
  <c r="AD44" i="40"/>
  <c r="X44" i="40"/>
  <c r="W44" i="40"/>
  <c r="U44" i="40"/>
  <c r="T44" i="40"/>
  <c r="AE43" i="40"/>
  <c r="AD43" i="40"/>
  <c r="X43" i="40"/>
  <c r="W43" i="40"/>
  <c r="U43" i="40"/>
  <c r="T43" i="40"/>
  <c r="AE42" i="40"/>
  <c r="AD42" i="40"/>
  <c r="X42" i="40"/>
  <c r="W42" i="40"/>
  <c r="U42" i="40"/>
  <c r="T42" i="40"/>
  <c r="T46" i="40"/>
  <c r="U46" i="40"/>
  <c r="W46" i="40"/>
  <c r="X46" i="40"/>
  <c r="AD46" i="40"/>
  <c r="AE46" i="40"/>
  <c r="T47" i="40"/>
  <c r="U47" i="40"/>
  <c r="W47" i="40"/>
  <c r="X47" i="40"/>
  <c r="AD47" i="40"/>
  <c r="AE47" i="40"/>
  <c r="T48" i="40"/>
  <c r="U48" i="40"/>
  <c r="W48" i="40"/>
  <c r="X48" i="40"/>
  <c r="AD48" i="40"/>
  <c r="AE48" i="40"/>
  <c r="T49" i="40"/>
  <c r="U49" i="40"/>
  <c r="W49" i="40"/>
  <c r="X49" i="40"/>
  <c r="AD49" i="40"/>
  <c r="AE49" i="40"/>
  <c r="AE31" i="40"/>
  <c r="AD31" i="40"/>
  <c r="X31" i="40"/>
  <c r="W31" i="40"/>
  <c r="U31" i="40"/>
  <c r="T31" i="40"/>
  <c r="AE30" i="40"/>
  <c r="AD30" i="40"/>
  <c r="X30" i="40"/>
  <c r="W30" i="40"/>
  <c r="U30" i="40"/>
  <c r="T30" i="40"/>
  <c r="AE29" i="40"/>
  <c r="AD29" i="40"/>
  <c r="X29" i="40"/>
  <c r="W29" i="40"/>
  <c r="U29" i="40"/>
  <c r="T29" i="40"/>
  <c r="AE28" i="40"/>
  <c r="AD28" i="40"/>
  <c r="X28" i="40"/>
  <c r="W28" i="40"/>
  <c r="U28" i="40"/>
  <c r="T28" i="40"/>
  <c r="AE18" i="40"/>
  <c r="AD18" i="40"/>
  <c r="X18" i="40"/>
  <c r="W18" i="40"/>
  <c r="U18" i="40"/>
  <c r="T18" i="40"/>
  <c r="AE17" i="40"/>
  <c r="AD17" i="40"/>
  <c r="X17" i="40"/>
  <c r="W17" i="40"/>
  <c r="U17" i="40"/>
  <c r="T17" i="40"/>
  <c r="AE16" i="40"/>
  <c r="AD16" i="40"/>
  <c r="X16" i="40"/>
  <c r="W16" i="40"/>
  <c r="U16" i="40"/>
  <c r="T16" i="40"/>
  <c r="AE15" i="40"/>
  <c r="AD15" i="40"/>
  <c r="X15" i="40"/>
  <c r="W15" i="40"/>
  <c r="U15" i="40"/>
  <c r="T15" i="40"/>
  <c r="V141" i="40" l="1"/>
  <c r="V128" i="40"/>
  <c r="V115" i="40"/>
  <c r="V102" i="40"/>
  <c r="V89" i="40"/>
  <c r="V76" i="40"/>
  <c r="V63" i="40"/>
  <c r="V50" i="40"/>
  <c r="V37" i="40"/>
  <c r="X140" i="40" l="1"/>
  <c r="W140" i="40"/>
  <c r="U140" i="40"/>
  <c r="T140" i="40"/>
  <c r="X139" i="40"/>
  <c r="W139" i="40"/>
  <c r="U139" i="40"/>
  <c r="T139" i="40"/>
  <c r="X130" i="40"/>
  <c r="W130" i="40"/>
  <c r="U130" i="40"/>
  <c r="T130" i="40"/>
  <c r="X129" i="40"/>
  <c r="W129" i="40"/>
  <c r="U129" i="40"/>
  <c r="T129" i="40"/>
  <c r="X127" i="40"/>
  <c r="W127" i="40"/>
  <c r="U127" i="40"/>
  <c r="T127" i="40"/>
  <c r="X126" i="40"/>
  <c r="W126" i="40"/>
  <c r="U126" i="40"/>
  <c r="T126" i="40"/>
  <c r="X125" i="40"/>
  <c r="W125" i="40"/>
  <c r="U125" i="40"/>
  <c r="T125" i="40"/>
  <c r="X124" i="40"/>
  <c r="W124" i="40"/>
  <c r="U124" i="40"/>
  <c r="T124" i="40"/>
  <c r="X123" i="40"/>
  <c r="W123" i="40"/>
  <c r="U123" i="40"/>
  <c r="T123" i="40"/>
  <c r="X122" i="40"/>
  <c r="W122" i="40"/>
  <c r="U122" i="40"/>
  <c r="T122" i="40"/>
  <c r="X117" i="40"/>
  <c r="W117" i="40"/>
  <c r="U117" i="40"/>
  <c r="T117" i="40"/>
  <c r="X116" i="40"/>
  <c r="W116" i="40"/>
  <c r="U116" i="40"/>
  <c r="T116" i="40"/>
  <c r="X114" i="40"/>
  <c r="W114" i="40"/>
  <c r="U114" i="40"/>
  <c r="T114" i="40"/>
  <c r="X113" i="40"/>
  <c r="W113" i="40"/>
  <c r="U113" i="40"/>
  <c r="T113" i="40"/>
  <c r="X112" i="40"/>
  <c r="W112" i="40"/>
  <c r="U112" i="40"/>
  <c r="T112" i="40"/>
  <c r="X111" i="40"/>
  <c r="W111" i="40"/>
  <c r="U111" i="40"/>
  <c r="T111" i="40"/>
  <c r="X110" i="40"/>
  <c r="W110" i="40"/>
  <c r="U110" i="40"/>
  <c r="T110" i="40"/>
  <c r="X109" i="40"/>
  <c r="W109" i="40"/>
  <c r="U109" i="40"/>
  <c r="T109" i="40"/>
  <c r="X104" i="40"/>
  <c r="W104" i="40"/>
  <c r="U104" i="40"/>
  <c r="T104" i="40"/>
  <c r="X103" i="40"/>
  <c r="W103" i="40"/>
  <c r="U103" i="40"/>
  <c r="T103" i="40"/>
  <c r="X101" i="40"/>
  <c r="W101" i="40"/>
  <c r="U101" i="40"/>
  <c r="T101" i="40"/>
  <c r="X100" i="40"/>
  <c r="W100" i="40"/>
  <c r="U100" i="40"/>
  <c r="T100" i="40"/>
  <c r="X99" i="40"/>
  <c r="W99" i="40"/>
  <c r="U99" i="40"/>
  <c r="T99" i="40"/>
  <c r="X98" i="40"/>
  <c r="W98" i="40"/>
  <c r="U98" i="40"/>
  <c r="T98" i="40"/>
  <c r="X93" i="40"/>
  <c r="W93" i="40"/>
  <c r="U93" i="40"/>
  <c r="T93" i="40"/>
  <c r="X92" i="40"/>
  <c r="W92" i="40"/>
  <c r="U92" i="40"/>
  <c r="T92" i="40"/>
  <c r="X91" i="40"/>
  <c r="W91" i="40"/>
  <c r="U91" i="40"/>
  <c r="T91" i="40"/>
  <c r="X90" i="40"/>
  <c r="W90" i="40"/>
  <c r="U90" i="40"/>
  <c r="T90" i="40"/>
  <c r="X88" i="40"/>
  <c r="W88" i="40"/>
  <c r="U88" i="40"/>
  <c r="T88" i="40"/>
  <c r="X87" i="40"/>
  <c r="W87" i="40"/>
  <c r="U87" i="40"/>
  <c r="T87" i="40"/>
  <c r="X86" i="40"/>
  <c r="W86" i="40"/>
  <c r="U86" i="40"/>
  <c r="T86" i="40"/>
  <c r="X85" i="40"/>
  <c r="W85" i="40"/>
  <c r="U85" i="40"/>
  <c r="T85" i="40"/>
  <c r="X84" i="40"/>
  <c r="W84" i="40"/>
  <c r="U84" i="40"/>
  <c r="T84" i="40"/>
  <c r="X79" i="40"/>
  <c r="W79" i="40"/>
  <c r="U79" i="40"/>
  <c r="T79" i="40"/>
  <c r="X78" i="40"/>
  <c r="W78" i="40"/>
  <c r="U78" i="40"/>
  <c r="T78" i="40"/>
  <c r="X77" i="40"/>
  <c r="W77" i="40"/>
  <c r="U77" i="40"/>
  <c r="T77" i="40"/>
  <c r="X75" i="40"/>
  <c r="W75" i="40"/>
  <c r="U75" i="40"/>
  <c r="T75" i="40"/>
  <c r="X74" i="40"/>
  <c r="W74" i="40"/>
  <c r="U74" i="40"/>
  <c r="T74" i="40"/>
  <c r="X73" i="40"/>
  <c r="W73" i="40"/>
  <c r="U73" i="40"/>
  <c r="T73" i="40"/>
  <c r="X72" i="40"/>
  <c r="W72" i="40"/>
  <c r="U72" i="40"/>
  <c r="T72" i="40"/>
  <c r="X71" i="40"/>
  <c r="W71" i="40"/>
  <c r="U71" i="40"/>
  <c r="T71" i="40"/>
  <c r="X66" i="40"/>
  <c r="W66" i="40"/>
  <c r="U66" i="40"/>
  <c r="T66" i="40"/>
  <c r="X65" i="40"/>
  <c r="W65" i="40"/>
  <c r="U65" i="40"/>
  <c r="T65" i="40"/>
  <c r="X64" i="40"/>
  <c r="W64" i="40"/>
  <c r="U64" i="40"/>
  <c r="T64" i="40"/>
  <c r="X62" i="40"/>
  <c r="W62" i="40"/>
  <c r="U62" i="40"/>
  <c r="T62" i="40"/>
  <c r="X61" i="40"/>
  <c r="W61" i="40"/>
  <c r="U61" i="40"/>
  <c r="T61" i="40"/>
  <c r="X60" i="40"/>
  <c r="W60" i="40"/>
  <c r="U60" i="40"/>
  <c r="T60" i="40"/>
  <c r="T59" i="40"/>
  <c r="U59" i="40" s="1"/>
  <c r="U58" i="40"/>
  <c r="X58" i="40" s="1"/>
  <c r="T58" i="40"/>
  <c r="U53" i="40"/>
  <c r="X53" i="40" s="1"/>
  <c r="T53" i="40"/>
  <c r="T52" i="40"/>
  <c r="U52" i="40" s="1"/>
  <c r="T51" i="40"/>
  <c r="U51" i="40" s="1"/>
  <c r="U41" i="40"/>
  <c r="X41" i="40" s="1"/>
  <c r="T41" i="40"/>
  <c r="T40" i="40"/>
  <c r="U40" i="40" s="1"/>
  <c r="T39" i="40"/>
  <c r="U39" i="40" s="1"/>
  <c r="T38" i="40"/>
  <c r="U38" i="40" s="1"/>
  <c r="X36" i="40"/>
  <c r="W36" i="40"/>
  <c r="U36" i="40"/>
  <c r="T36" i="40"/>
  <c r="X35" i="40"/>
  <c r="W35" i="40"/>
  <c r="U35" i="40"/>
  <c r="T35" i="40"/>
  <c r="X34" i="40"/>
  <c r="W34" i="40"/>
  <c r="U34" i="40"/>
  <c r="T34" i="40"/>
  <c r="X33" i="40"/>
  <c r="W33" i="40"/>
  <c r="U33" i="40"/>
  <c r="T33" i="40"/>
  <c r="U32" i="40"/>
  <c r="X32" i="40" s="1"/>
  <c r="T32" i="40"/>
  <c r="X27" i="40"/>
  <c r="W27" i="40"/>
  <c r="U27" i="40"/>
  <c r="T27" i="40"/>
  <c r="U26" i="40"/>
  <c r="X26" i="40" s="1"/>
  <c r="T26" i="40"/>
  <c r="U25" i="40"/>
  <c r="X25" i="40" s="1"/>
  <c r="T25" i="40"/>
  <c r="T12" i="40"/>
  <c r="U12" i="40" s="1"/>
  <c r="T13" i="40"/>
  <c r="U13" i="40" s="1"/>
  <c r="X13" i="40" s="1"/>
  <c r="T14" i="40"/>
  <c r="U14" i="40" s="1"/>
  <c r="W14" i="40" s="1"/>
  <c r="T19" i="40"/>
  <c r="U19" i="40"/>
  <c r="W19" i="40" s="1"/>
  <c r="T20" i="40"/>
  <c r="U20" i="40" s="1"/>
  <c r="T21" i="40"/>
  <c r="U21" i="40"/>
  <c r="W21" i="40"/>
  <c r="X21" i="40"/>
  <c r="T22" i="40"/>
  <c r="U22" i="40"/>
  <c r="W22" i="40"/>
  <c r="X22" i="40"/>
  <c r="T23" i="40"/>
  <c r="U23" i="40"/>
  <c r="W23" i="40"/>
  <c r="X23" i="40"/>
  <c r="V142" i="40"/>
  <c r="V274" i="40" s="1"/>
  <c r="X40" i="40" l="1"/>
  <c r="W40" i="40"/>
  <c r="W25" i="40"/>
  <c r="W12" i="40"/>
  <c r="X12" i="40" s="1"/>
  <c r="U24" i="40"/>
  <c r="U128" i="40"/>
  <c r="U141" i="40"/>
  <c r="W102" i="40"/>
  <c r="W115" i="40"/>
  <c r="W128" i="40"/>
  <c r="W141" i="40"/>
  <c r="W89" i="40"/>
  <c r="W76" i="40"/>
  <c r="X76" i="40"/>
  <c r="X89" i="40"/>
  <c r="X102" i="40"/>
  <c r="X115" i="40"/>
  <c r="X128" i="40"/>
  <c r="X141" i="40"/>
  <c r="U115" i="40"/>
  <c r="U76" i="40"/>
  <c r="U102" i="40"/>
  <c r="U89" i="40"/>
  <c r="X59" i="40"/>
  <c r="W59" i="40"/>
  <c r="U63" i="40"/>
  <c r="X51" i="40"/>
  <c r="W51" i="40"/>
  <c r="X52" i="40"/>
  <c r="W52" i="40"/>
  <c r="W53" i="40"/>
  <c r="W58" i="40"/>
  <c r="U50" i="40"/>
  <c r="W38" i="40"/>
  <c r="X38" i="40"/>
  <c r="X39" i="40"/>
  <c r="W39" i="40"/>
  <c r="W41" i="40"/>
  <c r="W26" i="40"/>
  <c r="W32" i="40"/>
  <c r="X37" i="40"/>
  <c r="U37" i="40"/>
  <c r="W20" i="40"/>
  <c r="X20" i="40"/>
  <c r="W13" i="40"/>
  <c r="X14" i="40"/>
  <c r="X19" i="40"/>
  <c r="AD19" i="40"/>
  <c r="AD20" i="40"/>
  <c r="AD21" i="40"/>
  <c r="AD22" i="40"/>
  <c r="AD23" i="40"/>
  <c r="X24" i="40" l="1"/>
  <c r="W24" i="40"/>
  <c r="W37" i="40"/>
  <c r="X50" i="40"/>
  <c r="X63" i="40"/>
  <c r="W63" i="40"/>
  <c r="W50" i="40"/>
  <c r="W142" i="40" l="1"/>
  <c r="W274" i="40" s="1"/>
  <c r="AD140" i="40" l="1"/>
  <c r="AD139" i="40"/>
  <c r="AD130" i="40"/>
  <c r="AD129" i="40"/>
  <c r="AD127" i="40"/>
  <c r="AD126" i="40"/>
  <c r="AD125" i="40"/>
  <c r="AD124" i="40"/>
  <c r="AD123" i="40"/>
  <c r="AD122" i="40"/>
  <c r="AD117" i="40"/>
  <c r="AD116" i="40"/>
  <c r="AD114" i="40"/>
  <c r="AD113" i="40"/>
  <c r="AD112" i="40"/>
  <c r="AD111" i="40"/>
  <c r="AD110" i="40"/>
  <c r="AD109" i="40"/>
  <c r="AD104" i="40"/>
  <c r="AD103" i="40"/>
  <c r="AD101" i="40"/>
  <c r="AD100" i="40"/>
  <c r="AD99" i="40"/>
  <c r="AD98" i="40"/>
  <c r="AD93" i="40"/>
  <c r="AD92" i="40"/>
  <c r="AD91" i="40"/>
  <c r="AD90" i="40"/>
  <c r="AD88" i="40"/>
  <c r="AD87" i="40"/>
  <c r="AD86" i="40"/>
  <c r="AD85" i="40"/>
  <c r="AD84" i="40"/>
  <c r="AD79" i="40"/>
  <c r="AD78" i="40"/>
  <c r="AD77" i="40"/>
  <c r="AD75" i="40"/>
  <c r="AD74" i="40"/>
  <c r="AD73" i="40"/>
  <c r="AD72" i="40"/>
  <c r="AD71" i="40"/>
  <c r="AD66" i="40"/>
  <c r="AD65" i="40"/>
  <c r="AD64" i="40"/>
  <c r="AD62" i="40"/>
  <c r="AD61" i="40"/>
  <c r="AD60" i="40"/>
  <c r="AD59" i="40"/>
  <c r="AD58" i="40"/>
  <c r="AD32" i="40" l="1"/>
  <c r="AD33" i="40"/>
  <c r="AD34" i="40"/>
  <c r="AD35" i="40"/>
  <c r="AD36" i="40"/>
  <c r="AE140" i="40" l="1"/>
  <c r="AE139" i="40"/>
  <c r="AE130" i="40"/>
  <c r="AE129" i="40"/>
  <c r="AE127" i="40"/>
  <c r="AE126" i="40"/>
  <c r="AE125" i="40"/>
  <c r="AE124" i="40"/>
  <c r="AE123" i="40"/>
  <c r="AE122" i="40"/>
  <c r="AE117" i="40"/>
  <c r="AE116" i="40"/>
  <c r="AE114" i="40"/>
  <c r="AE113" i="40"/>
  <c r="AE112" i="40"/>
  <c r="AE111" i="40"/>
  <c r="AE110" i="40"/>
  <c r="AE109" i="40"/>
  <c r="AE104" i="40"/>
  <c r="AE103" i="40"/>
  <c r="AE101" i="40"/>
  <c r="AE100" i="40"/>
  <c r="AE99" i="40"/>
  <c r="AE98" i="40"/>
  <c r="AE93" i="40"/>
  <c r="AE92" i="40"/>
  <c r="AE91" i="40"/>
  <c r="AE90" i="40"/>
  <c r="AE88" i="40"/>
  <c r="AE87" i="40"/>
  <c r="AE86" i="40"/>
  <c r="AE85" i="40"/>
  <c r="AE84" i="40"/>
  <c r="AE79" i="40"/>
  <c r="AE78" i="40"/>
  <c r="AE77" i="40"/>
  <c r="AE75" i="40"/>
  <c r="AE74" i="40"/>
  <c r="AE73" i="40"/>
  <c r="AE72" i="40"/>
  <c r="AE71" i="40"/>
  <c r="AE66" i="40"/>
  <c r="AE65" i="40"/>
  <c r="AE64" i="40"/>
  <c r="AE62" i="40"/>
  <c r="AE61" i="40"/>
  <c r="AE60" i="40"/>
  <c r="AE59" i="40"/>
  <c r="AE58" i="40"/>
  <c r="AE53" i="40"/>
  <c r="AD53" i="40" s="1"/>
  <c r="AE52" i="40"/>
  <c r="AD52" i="40" s="1"/>
  <c r="AE51" i="40"/>
  <c r="AD51" i="40" s="1"/>
  <c r="AE41" i="40"/>
  <c r="AD41" i="40" s="1"/>
  <c r="AE40" i="40"/>
  <c r="AD40" i="40" s="1"/>
  <c r="AE39" i="40"/>
  <c r="AD39" i="40" s="1"/>
  <c r="AE38" i="40"/>
  <c r="AD38" i="40" s="1"/>
  <c r="AE36" i="40"/>
  <c r="AE35" i="40"/>
  <c r="AE34" i="40"/>
  <c r="AE33" i="40"/>
  <c r="AE32" i="40"/>
  <c r="AE27" i="40"/>
  <c r="AD27" i="40" s="1"/>
  <c r="AE26" i="40"/>
  <c r="AD26" i="40" s="1"/>
  <c r="AE25" i="40"/>
  <c r="AD25" i="40" s="1"/>
  <c r="AE23" i="40"/>
  <c r="AE22" i="40"/>
  <c r="AE21" i="40"/>
  <c r="AE20" i="40"/>
  <c r="AE19" i="40"/>
  <c r="AE14" i="40"/>
  <c r="AD14" i="40" s="1"/>
  <c r="AE13" i="40"/>
  <c r="AD13" i="40" s="1"/>
  <c r="AE12" i="40"/>
  <c r="AD12" i="40" l="1"/>
  <c r="AD24" i="40" s="1"/>
  <c r="M24" i="40" s="1"/>
  <c r="AE24" i="40"/>
  <c r="AE89" i="40"/>
  <c r="AD102" i="40"/>
  <c r="M102" i="40" s="1"/>
  <c r="AD63" i="40"/>
  <c r="M63" i="40" s="1"/>
  <c r="AD89" i="40"/>
  <c r="M89" i="40" s="1"/>
  <c r="AE141" i="40"/>
  <c r="AD76" i="40"/>
  <c r="M76" i="40" s="1"/>
  <c r="AE76" i="40"/>
  <c r="AD37" i="40"/>
  <c r="M37" i="40" s="1"/>
  <c r="AD50" i="40"/>
  <c r="M50" i="40" s="1"/>
  <c r="AE63" i="40"/>
  <c r="AD115" i="40"/>
  <c r="M115" i="40" s="1"/>
  <c r="AD128" i="40"/>
  <c r="M128" i="40" s="1"/>
  <c r="AE37" i="40"/>
  <c r="AE50" i="40"/>
  <c r="AE102" i="40"/>
  <c r="AE115" i="40"/>
  <c r="AE128" i="40"/>
  <c r="AD141" i="40"/>
  <c r="M141" i="40" s="1"/>
  <c r="U142" i="40"/>
  <c r="U11" i="40" l="1"/>
  <c r="U274" i="40"/>
  <c r="M142" i="40"/>
  <c r="X142" i="40"/>
  <c r="X274" i="40" s="1"/>
  <c r="AE142" i="40"/>
  <c r="AD142" i="40"/>
  <c r="AD274" i="40" s="1"/>
  <c r="V11" i="40"/>
  <c r="M274" i="40" l="1"/>
  <c r="M11" i="40"/>
  <c r="X11" i="40"/>
  <c r="W11" i="4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P9" authorId="0" shapeId="0" xr:uid="{00000000-0006-0000-0100-000001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Non = non mutualisé
</t>
        </r>
        <r>
          <rPr>
            <sz val="9"/>
            <color rgb="FF000000"/>
            <rFont val="Tahoma"/>
            <family val="2"/>
          </rPr>
          <t xml:space="preserve">Mut = mutualisé mais non porté
</t>
        </r>
        <r>
          <rPr>
            <sz val="9"/>
            <color rgb="FF000000"/>
            <rFont val="Tahoma"/>
            <family val="2"/>
          </rPr>
          <t>Mut + ext = mutalisé et porté par un autre enseignement</t>
        </r>
      </text>
    </comment>
  </commentList>
</comments>
</file>

<file path=xl/sharedStrings.xml><?xml version="1.0" encoding="utf-8"?>
<sst xmlns="http://schemas.openxmlformats.org/spreadsheetml/2006/main" count="331" uniqueCount="248">
  <si>
    <t>TD</t>
  </si>
  <si>
    <t>Composante</t>
  </si>
  <si>
    <t>CM</t>
  </si>
  <si>
    <t>FOAD</t>
  </si>
  <si>
    <t>Total</t>
  </si>
  <si>
    <t>Nb de groupes</t>
  </si>
  <si>
    <t>Nb d'heures tous apprenants</t>
  </si>
  <si>
    <t>Travaux dirigés</t>
  </si>
  <si>
    <t>Formation à distance</t>
  </si>
  <si>
    <t>Nom</t>
  </si>
  <si>
    <t>Obligatoire ou optionnel</t>
  </si>
  <si>
    <t>Nb choix</t>
  </si>
  <si>
    <t xml:space="preserve">Nb d'heures étudiant proratisé </t>
  </si>
  <si>
    <t>Libellé enseignement</t>
  </si>
  <si>
    <t>Code Enseignement</t>
  </si>
  <si>
    <t xml:space="preserve">Nb d'heures effectives enseigement pédagogique </t>
  </si>
  <si>
    <t>Total heures effectives</t>
  </si>
  <si>
    <t>Semestre 1</t>
  </si>
  <si>
    <t>Semestre 2</t>
  </si>
  <si>
    <t>Types d'enseignements</t>
  </si>
  <si>
    <t>HETD</t>
  </si>
  <si>
    <t>Cours magistral</t>
  </si>
  <si>
    <t>Total HETD</t>
  </si>
  <si>
    <t>Heures effectives</t>
  </si>
  <si>
    <t>ECTS</t>
  </si>
  <si>
    <t>Numéro</t>
  </si>
  <si>
    <t>Enseignements transversaux</t>
  </si>
  <si>
    <t>TR</t>
  </si>
  <si>
    <t>Liste des composantes</t>
  </si>
  <si>
    <t>LANG - Langues</t>
  </si>
  <si>
    <t>LESLA - Lettres, Sciences du Langage et Arts</t>
  </si>
  <si>
    <t>IUT - Institut Universitaire de Technologie Lumière</t>
  </si>
  <si>
    <t>ISPEF - Institut des Sciences et Pratiques d'Education de la Formation</t>
  </si>
  <si>
    <t>IETL - Institut d'Etudes du Travail de Lyon</t>
  </si>
  <si>
    <t>FJVD - Faculté de Droit Julie-Victoire Daubié</t>
  </si>
  <si>
    <t>PSYCHO - Institut de psychologie</t>
  </si>
  <si>
    <t>TT - Temps et Territoires</t>
  </si>
  <si>
    <t>SEG - Sciences Economiques et de Gestion</t>
  </si>
  <si>
    <t>Mention</t>
  </si>
  <si>
    <t>Travaux pratiques</t>
  </si>
  <si>
    <t>TP</t>
  </si>
  <si>
    <t>STTD</t>
  </si>
  <si>
    <t>STCM</t>
  </si>
  <si>
    <t>ALTTD</t>
  </si>
  <si>
    <t>ALTCM</t>
  </si>
  <si>
    <t>PROJTD</t>
  </si>
  <si>
    <t>PROJCM</t>
  </si>
  <si>
    <t>MEMTD</t>
  </si>
  <si>
    <t>MEMCM</t>
  </si>
  <si>
    <t>SPTD</t>
  </si>
  <si>
    <t>SPCM</t>
  </si>
  <si>
    <t>JETD</t>
  </si>
  <si>
    <t>JECM</t>
  </si>
  <si>
    <t>Stage (TD)</t>
  </si>
  <si>
    <t>Stage (CM)</t>
  </si>
  <si>
    <t>Alternance (TD)</t>
  </si>
  <si>
    <t>Alternance (CM)</t>
  </si>
  <si>
    <t>Projet (TD)</t>
  </si>
  <si>
    <t>Projet (CM)</t>
  </si>
  <si>
    <t>Mémoire de recherche (TD)</t>
  </si>
  <si>
    <t>Mémoire de recherche (CM)</t>
  </si>
  <si>
    <t>Sortie pédagogique (TD)</t>
  </si>
  <si>
    <t>Sortie pédagogique (CM)</t>
  </si>
  <si>
    <t>Journée d'étude (TD)</t>
  </si>
  <si>
    <t>Journée d'étude (CM)</t>
  </si>
  <si>
    <t>Capacité  groupe</t>
  </si>
  <si>
    <t>Parcours</t>
  </si>
  <si>
    <t>Liste des enveloppes</t>
  </si>
  <si>
    <t>Section CNU de l'enseignement</t>
  </si>
  <si>
    <t>Mention, parcours, établissement extérieur porteur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</si>
  <si>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</si>
  <si>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</si>
  <si>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</si>
  <si>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</si>
  <si>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</si>
  <si>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</si>
  <si>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</si>
  <si>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</si>
  <si>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</si>
  <si>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Droit privé et sciences criminelles </t>
  </si>
  <si>
    <t xml:space="preserve">Droit public </t>
  </si>
  <si>
    <t xml:space="preserve">Histoire du droit et des institutions </t>
  </si>
  <si>
    <t xml:space="preserve">Science politique </t>
  </si>
  <si>
    <t xml:space="preserve">Sciences économiques </t>
  </si>
  <si>
    <t xml:space="preserve">Sciences de gestion et du management </t>
  </si>
  <si>
    <t xml:space="preserve">Sciences du langage </t>
  </si>
  <si>
    <t xml:space="preserve">Langues et littératures anciennes </t>
  </si>
  <si>
    <t xml:space="preserve">Langue et littérature française </t>
  </si>
  <si>
    <t xml:space="preserve">Littératures comparées </t>
  </si>
  <si>
    <t xml:space="preserve">Études anglophones </t>
  </si>
  <si>
    <t xml:space="preserve">Études germaniques et scandinaves </t>
  </si>
  <si>
    <t xml:space="preserve">Études slaves et baltes </t>
  </si>
  <si>
    <t xml:space="preserve">Études romanes </t>
  </si>
  <si>
    <t xml:space="preserve">Langues, littératures et cultures africaines, asiatiques et d'autres aires linguistiques </t>
  </si>
  <si>
    <t xml:space="preserve">Psychologie et ergonomie </t>
  </si>
  <si>
    <t xml:space="preserve">Philosophie </t>
  </si>
  <si>
    <t xml:space="preserve">Architecture (ses théories et ses pratiques), arts appliqués, arts plastiques, arts du spectacle, épistémologie des enseignements artistiques, esthétique, musicologie, musique, sciences de l'art </t>
  </si>
  <si>
    <t xml:space="preserve">Sociologie, démographie </t>
  </si>
  <si>
    <t xml:space="preserve">Ethnologie, préhistoire, anthropologie biologique </t>
  </si>
  <si>
    <t xml:space="preserve">Histoire, civilisations, archéologie et art des mondes anciens et médiévaux </t>
  </si>
  <si>
    <t xml:space="preserve">Histoire et civilisations : histoire des mondes modernes, histoire du monde contemporain ; de l'art ; de la musique </t>
  </si>
  <si>
    <t xml:space="preserve">Géographie physique, humaine, économique et régionale </t>
  </si>
  <si>
    <t xml:space="preserve">Aménagement de l'espace, urbanisme </t>
  </si>
  <si>
    <t xml:space="preserve">Mathématiques </t>
  </si>
  <si>
    <t xml:space="preserve">Mathématiques appliquées et applications des mathématiques </t>
  </si>
  <si>
    <t xml:space="preserve">Informatique </t>
  </si>
  <si>
    <t xml:space="preserve">Sciences de l'éducation et de la formation </t>
  </si>
  <si>
    <t xml:space="preserve">Sciences de l'information et de la communication </t>
  </si>
  <si>
    <t xml:space="preserve">Epistémologie, histoire des sciences et des techniques </t>
  </si>
  <si>
    <t xml:space="preserve">Cultures et langues régionales </t>
  </si>
  <si>
    <t xml:space="preserve">Sciences et techniques des activités physiques et sportives </t>
  </si>
  <si>
    <t xml:space="preserve">Théologie catholique </t>
  </si>
  <si>
    <t xml:space="preserve">Théologie protestante </t>
  </si>
  <si>
    <t>Sections CNU</t>
  </si>
  <si>
    <t>UE1.1</t>
  </si>
  <si>
    <t>UE1.2</t>
  </si>
  <si>
    <t>UE1.3</t>
  </si>
  <si>
    <t>UE1.4</t>
  </si>
  <si>
    <t>UE1.5</t>
  </si>
  <si>
    <t>UE1.6</t>
  </si>
  <si>
    <t>UE2.1</t>
  </si>
  <si>
    <t>UE2.2</t>
  </si>
  <si>
    <t>UE2.3</t>
  </si>
  <si>
    <t>UE2.6</t>
  </si>
  <si>
    <t>UE2.4</t>
  </si>
  <si>
    <t>UE2.5</t>
  </si>
  <si>
    <t>UE2.7</t>
  </si>
  <si>
    <t>UE2.8</t>
  </si>
  <si>
    <t>Portage extérieur</t>
  </si>
  <si>
    <t xml:space="preserve">Nb inscrits </t>
  </si>
  <si>
    <t>STSUIV</t>
  </si>
  <si>
    <t>ALTSUIV</t>
  </si>
  <si>
    <t>PROJSUIV</t>
  </si>
  <si>
    <t>MEMSUIV</t>
  </si>
  <si>
    <t>SPSUIV</t>
  </si>
  <si>
    <t>JESUIV</t>
  </si>
  <si>
    <t>Stage (suivi)</t>
  </si>
  <si>
    <t>Alternance (suivi)</t>
  </si>
  <si>
    <t>Projet (suivi)</t>
  </si>
  <si>
    <t>Mémoire de recherche (suivi)</t>
  </si>
  <si>
    <t>Sortie pédagogique (suivi)</t>
  </si>
  <si>
    <t>Journée d'étude (suivi)</t>
  </si>
  <si>
    <t>--</t>
  </si>
  <si>
    <t>A définir dans les commentaires</t>
  </si>
  <si>
    <t>Capacités</t>
  </si>
  <si>
    <t>M - Mention</t>
  </si>
  <si>
    <t>Nom de l'UE 1.5</t>
  </si>
  <si>
    <t>Nom de l'UE 1.6</t>
  </si>
  <si>
    <t>Nom de l'UE 2.5</t>
  </si>
  <si>
    <t>Nom de l'UE 2.6</t>
  </si>
  <si>
    <t>Nom de l'UE 2.7</t>
  </si>
  <si>
    <t>Nom de l'UE 2.8</t>
  </si>
  <si>
    <t>UE1.7</t>
  </si>
  <si>
    <t>Nom de l'UE 1.7</t>
  </si>
  <si>
    <t>UE1.8</t>
  </si>
  <si>
    <t>Nom de l'UE 1.8</t>
  </si>
  <si>
    <t>UE1.9</t>
  </si>
  <si>
    <t>Nom de l'UE 1.9</t>
  </si>
  <si>
    <t>Nom de l'UE 1.10</t>
  </si>
  <si>
    <t>UE1.10</t>
  </si>
  <si>
    <t>Nom de l'UE 2.9</t>
  </si>
  <si>
    <t>UE2.9</t>
  </si>
  <si>
    <t>Nom de l'UE 2.10</t>
  </si>
  <si>
    <t>UE2.10</t>
  </si>
  <si>
    <t>UE</t>
  </si>
  <si>
    <t>Nb d'heures de suivi</t>
  </si>
  <si>
    <t>EP1.1A</t>
  </si>
  <si>
    <t>EP1.2A</t>
  </si>
  <si>
    <t>EP1.2B</t>
  </si>
  <si>
    <t>EP1.3A</t>
  </si>
  <si>
    <t>EP1.3B</t>
  </si>
  <si>
    <t>EP1.3C</t>
  </si>
  <si>
    <t>EP1.3D</t>
  </si>
  <si>
    <t>EP1.4A</t>
  </si>
  <si>
    <t>EP1.4B</t>
  </si>
  <si>
    <t>EP1.4C</t>
  </si>
  <si>
    <t>EP1.5A</t>
  </si>
  <si>
    <t>EP1.6A</t>
  </si>
  <si>
    <t>EP1.7A</t>
  </si>
  <si>
    <t>EP1.8A</t>
  </si>
  <si>
    <t>EP1.9A</t>
  </si>
  <si>
    <t>EP1.10A</t>
  </si>
  <si>
    <t>EP2.1A</t>
  </si>
  <si>
    <t>EP2.1B</t>
  </si>
  <si>
    <t>EP2.1C</t>
  </si>
  <si>
    <t>EP2.1D</t>
  </si>
  <si>
    <t>EP2.2A</t>
  </si>
  <si>
    <t>EP2.2B</t>
  </si>
  <si>
    <t>EP2.2C</t>
  </si>
  <si>
    <t>EP2.3A</t>
  </si>
  <si>
    <t>EP2.3B</t>
  </si>
  <si>
    <t>EP2.3C</t>
  </si>
  <si>
    <t>EP2.3D</t>
  </si>
  <si>
    <t>EP2.4A</t>
  </si>
  <si>
    <t>EP2.4B</t>
  </si>
  <si>
    <t>EP2.4C</t>
  </si>
  <si>
    <t>EP2.4D</t>
  </si>
  <si>
    <t>EP2.6A</t>
  </si>
  <si>
    <t>EP2.6B</t>
  </si>
  <si>
    <t>EP2.6C</t>
  </si>
  <si>
    <t>EP2.6D</t>
  </si>
  <si>
    <t>EP2.7A</t>
  </si>
  <si>
    <t>EP2.8A</t>
  </si>
  <si>
    <t>EP2.9A</t>
  </si>
  <si>
    <t>EP2.10A</t>
  </si>
  <si>
    <t>EP2.5A</t>
  </si>
  <si>
    <t>EP2.5B</t>
  </si>
  <si>
    <t>EP2.5C</t>
  </si>
  <si>
    <t>EP2.5D</t>
  </si>
  <si>
    <t>TR - Transversale</t>
  </si>
  <si>
    <t>RA - Recettes d'apprentissage</t>
  </si>
  <si>
    <t>Compétences</t>
  </si>
  <si>
    <t>Blocs de connaissance et de compétence</t>
  </si>
  <si>
    <t>RP - Recettes propres autres</t>
  </si>
  <si>
    <t>RFC - Recettes de FC</t>
  </si>
  <si>
    <t>type d'activité pédagogique</t>
  </si>
  <si>
    <t>Heures de formation pour l'étudiant.e</t>
  </si>
  <si>
    <t>Commentaires et mode de calcul des heures de suivi</t>
  </si>
  <si>
    <t>ASSP - Anthropologie, Sociologie, Sciences Politiques</t>
  </si>
  <si>
    <t>ICOM - Institut de la Communication</t>
  </si>
  <si>
    <t>Formation continue (suivi)</t>
  </si>
  <si>
    <t>FCSUIV</t>
  </si>
  <si>
    <t>PRO</t>
  </si>
  <si>
    <t>EP1.1B</t>
  </si>
  <si>
    <t>EP1.1C</t>
  </si>
  <si>
    <t>EP1.1D</t>
  </si>
  <si>
    <t>Type</t>
  </si>
  <si>
    <t>Obligatoire</t>
  </si>
  <si>
    <t>EP1.2C</t>
  </si>
  <si>
    <t>Nombre d'inscrits</t>
  </si>
  <si>
    <t>Arabe de communication</t>
  </si>
  <si>
    <t>Arabe littéral</t>
  </si>
  <si>
    <t>Pratique de la langue arabe</t>
  </si>
  <si>
    <t>LLCER</t>
  </si>
  <si>
    <t>Etudes arabes</t>
  </si>
  <si>
    <t>Comprendre l'arabe contemporain</t>
  </si>
  <si>
    <t>Atelier d'écriture</t>
  </si>
  <si>
    <t>Ouverture</t>
  </si>
  <si>
    <t>Mut+ext</t>
  </si>
  <si>
    <t>A choisir dans une liste d'UE d'ouverture proposée par l'université</t>
  </si>
  <si>
    <t>EP1.4D</t>
  </si>
  <si>
    <t>C1 Maîtriser les structures fondamentales de la langue d'étude dans toutes les situations de communication et d’énonciation (aussi bien écrites qu'orales)</t>
  </si>
  <si>
    <t>C2 Mobiliser les outils linguistiques en français et dans la ou les langues de spécialité en les adaptant au contexte</t>
  </si>
  <si>
    <t>C4 Analyser et traduire de et vers la langue (les langues) de spécialité en prenant en compte le contexte  de production dans une approche comparative</t>
  </si>
  <si>
    <t>C18 Se servir aisément des différents registres d’expression écrite et orale de la langue française</t>
  </si>
  <si>
    <t>C19 Communiquer p ar oral et par écrit, de façon claire et nonambiguë, dans au moins une langue étrangère</t>
  </si>
  <si>
    <t>Prononciation</t>
  </si>
  <si>
    <t>Mettre le menu de l'UE libre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</si>
</sst>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27">
    <font>
      <sz val="10"/>
      <name val="Arial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4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36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2"/>
      <color rgb="FFFF0000"/>
      <name val="Calibri (Corps)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</borders>
  <cellStyleXfs count="14">
    <xf numFmtId="0" fontId="0" fillId="0" borderId="0"/>
    <xf numFmtId="44" fontId="7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/>
  </cellStyleXfs>
  <cellXfs count="298">
    <xf numFmtId="0" fontId="0" fillId="0" borderId="0" xfId="0"/>
    <xf numFmtId="0" fontId="0" fillId="2" borderId="0" xfId="0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4" xfId="10" applyFont="1" applyFill="1" applyBorder="1" applyAlignment="1">
      <alignment vertical="center"/>
    </xf>
    <xf numFmtId="0" fontId="6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5" fillId="2" borderId="5" xfId="10" applyFont="1" applyFill="1" applyBorder="1" applyAlignment="1">
      <alignment vertical="center"/>
    </xf>
    <xf numFmtId="0" fontId="4" fillId="2" borderId="4" xfId="10" applyFont="1" applyFill="1" applyBorder="1" applyAlignment="1">
      <alignment vertical="center"/>
    </xf>
    <xf numFmtId="0" fontId="14" fillId="2" borderId="0" xfId="0" applyFont="1" applyFill="1" applyAlignment="1" applyProtection="1">
      <alignment horizontal="right" vertical="center"/>
    </xf>
    <xf numFmtId="0" fontId="0" fillId="2" borderId="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7" fillId="2" borderId="4" xfId="0" applyFont="1" applyFill="1" applyBorder="1" applyAlignment="1">
      <alignment horizontal="center" vertical="center"/>
    </xf>
    <xf numFmtId="0" fontId="13" fillId="2" borderId="0" xfId="0" applyFont="1" applyFill="1" applyAlignment="1" applyProtection="1">
      <alignment vertical="center" wrapText="1"/>
    </xf>
    <xf numFmtId="0" fontId="13" fillId="2" borderId="0" xfId="0" applyFont="1" applyFill="1" applyAlignment="1" applyProtection="1">
      <alignment vertical="center"/>
    </xf>
    <xf numFmtId="0" fontId="3" fillId="2" borderId="4" xfId="10" applyFont="1" applyFill="1" applyBorder="1" applyAlignment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5" fillId="2" borderId="0" xfId="10" applyFont="1" applyFill="1" applyAlignment="1" applyProtection="1">
      <alignment wrapText="1"/>
    </xf>
    <xf numFmtId="0" fontId="15" fillId="4" borderId="37" xfId="10" applyNumberFormat="1" applyFont="1" applyFill="1" applyBorder="1" applyAlignment="1" applyProtection="1">
      <alignment horizontal="center" vertical="center"/>
    </xf>
    <xf numFmtId="0" fontId="15" fillId="4" borderId="27" xfId="10" applyNumberFormat="1" applyFont="1" applyFill="1" applyBorder="1" applyAlignment="1" applyProtection="1">
      <alignment horizontal="center" vertical="center"/>
    </xf>
    <xf numFmtId="0" fontId="16" fillId="3" borderId="16" xfId="0" applyFont="1" applyFill="1" applyBorder="1" applyAlignment="1" applyProtection="1">
      <alignment vertical="center"/>
    </xf>
    <xf numFmtId="0" fontId="16" fillId="3" borderId="14" xfId="0" applyFont="1" applyFill="1" applyBorder="1" applyAlignment="1" applyProtection="1">
      <alignment vertical="center"/>
    </xf>
    <xf numFmtId="0" fontId="16" fillId="3" borderId="32" xfId="0" applyFont="1" applyFill="1" applyBorder="1" applyAlignment="1" applyProtection="1">
      <alignment horizontal="center" vertical="center"/>
    </xf>
    <xf numFmtId="164" fontId="16" fillId="3" borderId="28" xfId="0" applyNumberFormat="1" applyFont="1" applyFill="1" applyBorder="1" applyAlignment="1" applyProtection="1">
      <alignment horizontal="center" vertical="center"/>
    </xf>
    <xf numFmtId="0" fontId="16" fillId="3" borderId="14" xfId="0" applyFont="1" applyFill="1" applyBorder="1" applyAlignment="1" applyProtection="1">
      <alignment horizontal="center" vertical="center"/>
    </xf>
    <xf numFmtId="164" fontId="16" fillId="3" borderId="14" xfId="0" applyNumberFormat="1" applyFont="1" applyFill="1" applyBorder="1" applyAlignment="1" applyProtection="1">
      <alignment horizontal="center" vertical="center"/>
    </xf>
    <xf numFmtId="0" fontId="16" fillId="3" borderId="28" xfId="0" applyFont="1" applyFill="1" applyBorder="1" applyAlignment="1" applyProtection="1">
      <alignment horizontal="left" vertical="center"/>
    </xf>
    <xf numFmtId="1" fontId="16" fillId="3" borderId="14" xfId="0" applyNumberFormat="1" applyFont="1" applyFill="1" applyBorder="1" applyAlignment="1" applyProtection="1">
      <alignment horizontal="center" vertical="center"/>
    </xf>
    <xf numFmtId="1" fontId="16" fillId="3" borderId="13" xfId="0" applyNumberFormat="1" applyFont="1" applyFill="1" applyBorder="1" applyAlignment="1" applyProtection="1">
      <alignment horizontal="center" vertical="center"/>
    </xf>
    <xf numFmtId="1" fontId="16" fillId="3" borderId="25" xfId="0" applyNumberFormat="1" applyFont="1" applyFill="1" applyBorder="1" applyAlignment="1" applyProtection="1">
      <alignment horizontal="center" vertical="center"/>
    </xf>
    <xf numFmtId="0" fontId="16" fillId="3" borderId="28" xfId="0" applyNumberFormat="1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vertical="center"/>
    </xf>
    <xf numFmtId="0" fontId="13" fillId="2" borderId="11" xfId="0" applyFont="1" applyFill="1" applyBorder="1" applyAlignment="1" applyProtection="1">
      <alignment vertical="center"/>
    </xf>
    <xf numFmtId="0" fontId="0" fillId="2" borderId="4" xfId="0" applyFill="1" applyBorder="1" applyAlignment="1">
      <alignment horizontal="center" vertical="center"/>
    </xf>
    <xf numFmtId="0" fontId="7" fillId="2" borderId="4" xfId="0" quotePrefix="1" applyFont="1" applyFill="1" applyBorder="1" applyAlignment="1">
      <alignment horizontal="left" vertical="center"/>
    </xf>
    <xf numFmtId="0" fontId="7" fillId="2" borderId="4" xfId="0" quotePrefix="1" applyFont="1" applyFill="1" applyBorder="1" applyAlignment="1">
      <alignment horizontal="center" vertical="center"/>
    </xf>
    <xf numFmtId="0" fontId="18" fillId="2" borderId="0" xfId="0" applyFont="1" applyFill="1" applyBorder="1" applyAlignment="1" applyProtection="1">
      <alignment vertical="center" wrapText="1"/>
    </xf>
    <xf numFmtId="1" fontId="13" fillId="0" borderId="4" xfId="9" applyNumberFormat="1" applyFont="1" applyBorder="1" applyAlignment="1" applyProtection="1">
      <alignment horizontal="center" vertical="center"/>
      <protection locked="0"/>
    </xf>
    <xf numFmtId="0" fontId="15" fillId="2" borderId="4" xfId="10" applyFont="1" applyFill="1" applyBorder="1" applyAlignment="1" applyProtection="1">
      <alignment horizontal="center" vertical="center"/>
      <protection locked="0"/>
    </xf>
    <xf numFmtId="0" fontId="13" fillId="0" borderId="9" xfId="9" applyNumberFormat="1" applyFont="1" applyBorder="1" applyAlignment="1" applyProtection="1">
      <alignment horizontal="center" vertical="center"/>
      <protection locked="0"/>
    </xf>
    <xf numFmtId="0" fontId="15" fillId="0" borderId="17" xfId="10" applyNumberFormat="1" applyFont="1" applyFill="1" applyBorder="1" applyAlignment="1" applyProtection="1">
      <alignment horizontal="center" vertical="center"/>
      <protection locked="0"/>
    </xf>
    <xf numFmtId="0" fontId="13" fillId="0" borderId="30" xfId="9" applyNumberFormat="1" applyFont="1" applyBorder="1" applyAlignment="1" applyProtection="1">
      <alignment horizontal="left" vertical="center"/>
      <protection locked="0"/>
    </xf>
    <xf numFmtId="0" fontId="13" fillId="0" borderId="26" xfId="9" applyNumberFormat="1" applyFont="1" applyBorder="1" applyAlignment="1" applyProtection="1">
      <alignment horizontal="left" vertical="center"/>
      <protection locked="0"/>
    </xf>
    <xf numFmtId="0" fontId="13" fillId="0" borderId="7" xfId="9" applyNumberFormat="1" applyFont="1" applyBorder="1" applyAlignment="1" applyProtection="1">
      <alignment horizontal="center" vertical="center"/>
      <protection locked="0"/>
    </xf>
    <xf numFmtId="0" fontId="16" fillId="3" borderId="14" xfId="0" applyFont="1" applyFill="1" applyBorder="1" applyAlignment="1" applyProtection="1">
      <alignment horizontal="left" vertical="center"/>
    </xf>
    <xf numFmtId="0" fontId="15" fillId="0" borderId="38" xfId="10" applyNumberFormat="1" applyFont="1" applyFill="1" applyBorder="1" applyAlignment="1" applyProtection="1">
      <alignment horizontal="center" vertical="center"/>
      <protection locked="0"/>
    </xf>
    <xf numFmtId="0" fontId="15" fillId="0" borderId="2" xfId="10" applyNumberFormat="1" applyFont="1" applyFill="1" applyBorder="1" applyAlignment="1" applyProtection="1">
      <alignment horizontal="center" vertical="center"/>
      <protection locked="0"/>
    </xf>
    <xf numFmtId="0" fontId="15" fillId="0" borderId="42" xfId="10" applyNumberFormat="1" applyFont="1" applyFill="1" applyBorder="1" applyAlignment="1" applyProtection="1">
      <alignment horizontal="center" vertical="center"/>
      <protection locked="0"/>
    </xf>
    <xf numFmtId="0" fontId="19" fillId="0" borderId="17" xfId="10" applyNumberFormat="1" applyFont="1" applyFill="1" applyBorder="1" applyAlignment="1" applyProtection="1">
      <alignment horizontal="center" vertical="center"/>
      <protection locked="0"/>
    </xf>
    <xf numFmtId="0" fontId="19" fillId="0" borderId="4" xfId="10" applyNumberFormat="1" applyFont="1" applyFill="1" applyBorder="1" applyAlignment="1" applyProtection="1">
      <alignment horizontal="center" vertical="center"/>
      <protection locked="0"/>
    </xf>
    <xf numFmtId="164" fontId="16" fillId="3" borderId="32" xfId="0" applyNumberFormat="1" applyFont="1" applyFill="1" applyBorder="1" applyAlignment="1" applyProtection="1">
      <alignment horizontal="center" vertical="center"/>
    </xf>
    <xf numFmtId="1" fontId="16" fillId="3" borderId="32" xfId="0" applyNumberFormat="1" applyFont="1" applyFill="1" applyBorder="1" applyAlignment="1" applyProtection="1">
      <alignment horizontal="center" vertical="center"/>
    </xf>
    <xf numFmtId="0" fontId="15" fillId="0" borderId="3" xfId="10" applyNumberFormat="1" applyFont="1" applyFill="1" applyBorder="1" applyAlignment="1" applyProtection="1">
      <alignment horizontal="center" vertical="center"/>
      <protection locked="0"/>
    </xf>
    <xf numFmtId="0" fontId="17" fillId="2" borderId="10" xfId="10" applyFont="1" applyFill="1" applyBorder="1" applyAlignment="1" applyProtection="1">
      <alignment vertical="center"/>
      <protection locked="0"/>
    </xf>
    <xf numFmtId="0" fontId="17" fillId="2" borderId="4" xfId="10" applyFont="1" applyFill="1" applyBorder="1" applyAlignment="1" applyProtection="1">
      <alignment horizontal="center" vertical="center"/>
      <protection locked="0"/>
    </xf>
    <xf numFmtId="0" fontId="13" fillId="0" borderId="0" xfId="9" applyNumberFormat="1" applyFont="1" applyBorder="1" applyAlignment="1" applyProtection="1">
      <alignment horizontal="left" vertical="center"/>
      <protection locked="0"/>
    </xf>
    <xf numFmtId="0" fontId="17" fillId="2" borderId="4" xfId="1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17" fillId="2" borderId="1" xfId="10" applyFont="1" applyFill="1" applyBorder="1" applyAlignment="1" applyProtection="1">
      <alignment vertical="center"/>
      <protection locked="0"/>
    </xf>
    <xf numFmtId="0" fontId="13" fillId="0" borderId="38" xfId="9" applyNumberFormat="1" applyFont="1" applyBorder="1" applyAlignment="1" applyProtection="1">
      <alignment horizontal="left" vertical="center"/>
      <protection locked="0"/>
    </xf>
    <xf numFmtId="164" fontId="13" fillId="4" borderId="18" xfId="12" applyNumberFormat="1" applyFont="1" applyFill="1" applyBorder="1" applyAlignment="1" applyProtection="1">
      <alignment horizontal="center" vertical="center"/>
    </xf>
    <xf numFmtId="0" fontId="0" fillId="2" borderId="4" xfId="0" quotePrefix="1" applyFill="1" applyBorder="1" applyAlignment="1">
      <alignment horizontal="center" vertical="center"/>
    </xf>
    <xf numFmtId="0" fontId="15" fillId="7" borderId="4" xfId="10" applyFont="1" applyFill="1" applyBorder="1" applyAlignment="1" applyProtection="1">
      <alignment horizontal="center" vertical="center" wrapText="1"/>
    </xf>
    <xf numFmtId="0" fontId="17" fillId="7" borderId="1" xfId="10" applyFont="1" applyFill="1" applyBorder="1" applyAlignment="1" applyProtection="1">
      <alignment vertical="center"/>
    </xf>
    <xf numFmtId="1" fontId="13" fillId="7" borderId="4" xfId="9" applyNumberFormat="1" applyFont="1" applyFill="1" applyBorder="1" applyAlignment="1" applyProtection="1">
      <alignment horizontal="center" vertical="center"/>
    </xf>
    <xf numFmtId="164" fontId="19" fillId="7" borderId="4" xfId="10" applyNumberFormat="1" applyFont="1" applyFill="1" applyBorder="1" applyAlignment="1" applyProtection="1">
      <alignment horizontal="center" vertical="center"/>
    </xf>
    <xf numFmtId="0" fontId="15" fillId="7" borderId="2" xfId="10" applyNumberFormat="1" applyFont="1" applyFill="1" applyBorder="1" applyAlignment="1" applyProtection="1">
      <alignment horizontal="center" vertical="center"/>
    </xf>
    <xf numFmtId="0" fontId="15" fillId="7" borderId="38" xfId="10" applyNumberFormat="1" applyFont="1" applyFill="1" applyBorder="1" applyAlignment="1" applyProtection="1">
      <alignment horizontal="center" vertical="center"/>
    </xf>
    <xf numFmtId="0" fontId="15" fillId="7" borderId="4" xfId="10" applyNumberFormat="1" applyFont="1" applyFill="1" applyBorder="1" applyAlignment="1" applyProtection="1">
      <alignment horizontal="center" vertical="center"/>
    </xf>
    <xf numFmtId="0" fontId="15" fillId="7" borderId="5" xfId="10" applyNumberFormat="1" applyFont="1" applyFill="1" applyBorder="1" applyAlignment="1" applyProtection="1">
      <alignment horizontal="center" vertical="center"/>
    </xf>
    <xf numFmtId="0" fontId="19" fillId="7" borderId="30" xfId="10" applyNumberFormat="1" applyFont="1" applyFill="1" applyBorder="1" applyAlignment="1" applyProtection="1">
      <alignment horizontal="center" vertical="center"/>
    </xf>
    <xf numFmtId="0" fontId="15" fillId="11" borderId="4" xfId="10" applyFont="1" applyFill="1" applyBorder="1" applyAlignment="1" applyProtection="1">
      <alignment horizontal="center" vertical="center" wrapText="1"/>
    </xf>
    <xf numFmtId="0" fontId="15" fillId="11" borderId="2" xfId="10" applyFont="1" applyFill="1" applyBorder="1" applyAlignment="1" applyProtection="1">
      <alignment horizontal="center" vertical="center" wrapText="1"/>
    </xf>
    <xf numFmtId="0" fontId="17" fillId="11" borderId="10" xfId="10" applyFont="1" applyFill="1" applyBorder="1" applyAlignment="1" applyProtection="1">
      <alignment vertical="center"/>
    </xf>
    <xf numFmtId="0" fontId="17" fillId="11" borderId="35" xfId="10" applyFont="1" applyFill="1" applyBorder="1" applyAlignment="1" applyProtection="1">
      <alignment vertical="center"/>
    </xf>
    <xf numFmtId="1" fontId="13" fillId="11" borderId="4" xfId="9" applyNumberFormat="1" applyFont="1" applyFill="1" applyBorder="1" applyAlignment="1" applyProtection="1">
      <alignment horizontal="center" vertical="center"/>
    </xf>
    <xf numFmtId="0" fontId="15" fillId="11" borderId="4" xfId="10" applyFont="1" applyFill="1" applyBorder="1" applyAlignment="1" applyProtection="1">
      <alignment horizontal="center" vertical="center"/>
    </xf>
    <xf numFmtId="164" fontId="19" fillId="11" borderId="17" xfId="10" applyNumberFormat="1" applyFont="1" applyFill="1" applyBorder="1" applyAlignment="1" applyProtection="1">
      <alignment horizontal="center" vertical="center"/>
    </xf>
    <xf numFmtId="0" fontId="15" fillId="11" borderId="2" xfId="10" applyNumberFormat="1" applyFont="1" applyFill="1" applyBorder="1" applyAlignment="1" applyProtection="1">
      <alignment horizontal="center" vertical="center"/>
    </xf>
    <xf numFmtId="0" fontId="13" fillId="11" borderId="18" xfId="9" applyNumberFormat="1" applyFont="1" applyFill="1" applyBorder="1" applyAlignment="1" applyProtection="1">
      <alignment horizontal="center" vertical="center"/>
    </xf>
    <xf numFmtId="0" fontId="13" fillId="11" borderId="31" xfId="9" applyNumberFormat="1" applyFont="1" applyFill="1" applyBorder="1" applyAlignment="1" applyProtection="1">
      <alignment horizontal="left" vertical="center"/>
    </xf>
    <xf numFmtId="0" fontId="13" fillId="11" borderId="9" xfId="9" applyNumberFormat="1" applyFont="1" applyFill="1" applyBorder="1" applyAlignment="1" applyProtection="1">
      <alignment horizontal="center" vertical="center"/>
    </xf>
    <xf numFmtId="0" fontId="15" fillId="11" borderId="38" xfId="10" applyNumberFormat="1" applyFont="1" applyFill="1" applyBorder="1" applyAlignment="1" applyProtection="1">
      <alignment horizontal="center" vertical="center"/>
    </xf>
    <xf numFmtId="0" fontId="15" fillId="11" borderId="4" xfId="10" applyNumberFormat="1" applyFont="1" applyFill="1" applyBorder="1" applyAlignment="1" applyProtection="1">
      <alignment horizontal="center" vertical="center"/>
    </xf>
    <xf numFmtId="0" fontId="15" fillId="11" borderId="5" xfId="10" applyNumberFormat="1" applyFont="1" applyFill="1" applyBorder="1" applyAlignment="1" applyProtection="1">
      <alignment horizontal="center" vertical="center"/>
    </xf>
    <xf numFmtId="0" fontId="19" fillId="11" borderId="30" xfId="10" applyNumberFormat="1" applyFont="1" applyFill="1" applyBorder="1" applyAlignment="1" applyProtection="1">
      <alignment horizontal="center" vertical="center"/>
    </xf>
    <xf numFmtId="0" fontId="15" fillId="8" borderId="38" xfId="10" applyNumberFormat="1" applyFont="1" applyFill="1" applyBorder="1" applyAlignment="1" applyProtection="1">
      <alignment horizontal="center" vertical="center"/>
    </xf>
    <xf numFmtId="0" fontId="15" fillId="8" borderId="5" xfId="10" applyNumberFormat="1" applyFont="1" applyFill="1" applyBorder="1" applyAlignment="1" applyProtection="1">
      <alignment horizontal="center" vertical="center"/>
    </xf>
    <xf numFmtId="0" fontId="15" fillId="9" borderId="5" xfId="10" applyNumberFormat="1" applyFont="1" applyFill="1" applyBorder="1" applyAlignment="1" applyProtection="1">
      <alignment horizontal="center" vertical="center"/>
    </xf>
    <xf numFmtId="1" fontId="13" fillId="9" borderId="7" xfId="9" applyNumberFormat="1" applyFont="1" applyFill="1" applyBorder="1" applyAlignment="1" applyProtection="1">
      <alignment horizontal="center" vertical="center"/>
    </xf>
    <xf numFmtId="0" fontId="19" fillId="9" borderId="31" xfId="10" applyNumberFormat="1" applyFont="1" applyFill="1" applyBorder="1" applyAlignment="1" applyProtection="1">
      <alignment horizontal="center" vertical="center"/>
    </xf>
    <xf numFmtId="0" fontId="15" fillId="9" borderId="2" xfId="10" applyNumberFormat="1" applyFont="1" applyFill="1" applyBorder="1" applyAlignment="1" applyProtection="1">
      <alignment horizontal="center" vertical="center"/>
    </xf>
    <xf numFmtId="1" fontId="13" fillId="8" borderId="7" xfId="9" applyNumberFormat="1" applyFont="1" applyFill="1" applyBorder="1" applyAlignment="1" applyProtection="1">
      <alignment horizontal="center" vertical="center"/>
    </xf>
    <xf numFmtId="0" fontId="19" fillId="8" borderId="31" xfId="10" applyNumberFormat="1" applyFont="1" applyFill="1" applyBorder="1" applyAlignment="1" applyProtection="1">
      <alignment horizontal="center" vertical="center"/>
    </xf>
    <xf numFmtId="0" fontId="20" fillId="6" borderId="14" xfId="0" applyFont="1" applyFill="1" applyBorder="1" applyAlignment="1" applyProtection="1">
      <alignment vertical="center"/>
    </xf>
    <xf numFmtId="0" fontId="20" fillId="6" borderId="13" xfId="0" applyFont="1" applyFill="1" applyBorder="1" applyAlignment="1" applyProtection="1">
      <alignment vertical="center"/>
    </xf>
    <xf numFmtId="0" fontId="20" fillId="6" borderId="32" xfId="0" applyFont="1" applyFill="1" applyBorder="1" applyAlignment="1" applyProtection="1">
      <alignment vertical="center"/>
    </xf>
    <xf numFmtId="164" fontId="16" fillId="6" borderId="8" xfId="0" applyNumberFormat="1" applyFont="1" applyFill="1" applyBorder="1" applyAlignment="1" applyProtection="1">
      <alignment horizontal="center" vertical="center"/>
    </xf>
    <xf numFmtId="0" fontId="20" fillId="6" borderId="14" xfId="0" applyFont="1" applyFill="1" applyBorder="1" applyAlignment="1" applyProtection="1">
      <alignment horizontal="center" vertical="center"/>
    </xf>
    <xf numFmtId="0" fontId="20" fillId="6" borderId="8" xfId="0" applyNumberFormat="1" applyFont="1" applyFill="1" applyBorder="1" applyAlignment="1" applyProtection="1">
      <alignment horizontal="center" vertical="center"/>
    </xf>
    <xf numFmtId="0" fontId="20" fillId="10" borderId="14" xfId="0" applyFont="1" applyFill="1" applyBorder="1" applyAlignment="1" applyProtection="1">
      <alignment vertical="center"/>
    </xf>
    <xf numFmtId="0" fontId="20" fillId="10" borderId="32" xfId="0" applyFont="1" applyFill="1" applyBorder="1" applyAlignment="1" applyProtection="1">
      <alignment vertical="center"/>
    </xf>
    <xf numFmtId="0" fontId="20" fillId="10" borderId="13" xfId="0" applyFont="1" applyFill="1" applyBorder="1" applyAlignment="1" applyProtection="1">
      <alignment vertical="center"/>
    </xf>
    <xf numFmtId="0" fontId="20" fillId="10" borderId="14" xfId="0" applyFont="1" applyFill="1" applyBorder="1" applyAlignment="1" applyProtection="1">
      <alignment horizontal="center" vertical="center"/>
    </xf>
    <xf numFmtId="164" fontId="20" fillId="10" borderId="14" xfId="0" applyNumberFormat="1" applyFont="1" applyFill="1" applyBorder="1" applyAlignment="1" applyProtection="1">
      <alignment horizontal="center" vertical="center"/>
    </xf>
    <xf numFmtId="0" fontId="20" fillId="10" borderId="14" xfId="0" applyFont="1" applyFill="1" applyBorder="1" applyAlignment="1" applyProtection="1">
      <alignment horizontal="left" vertical="center"/>
    </xf>
    <xf numFmtId="0" fontId="20" fillId="10" borderId="8" xfId="0" applyNumberFormat="1" applyFont="1" applyFill="1" applyBorder="1" applyAlignment="1" applyProtection="1">
      <alignment horizontal="center" vertical="center"/>
    </xf>
    <xf numFmtId="0" fontId="20" fillId="10" borderId="32" xfId="0" applyFont="1" applyFill="1" applyBorder="1" applyAlignment="1" applyProtection="1">
      <alignment horizontal="left" vertical="center"/>
    </xf>
    <xf numFmtId="0" fontId="20" fillId="10" borderId="28" xfId="0" applyFont="1" applyFill="1" applyBorder="1" applyAlignment="1" applyProtection="1">
      <alignment horizontal="left" vertical="center"/>
    </xf>
    <xf numFmtId="0" fontId="17" fillId="7" borderId="35" xfId="10" applyFont="1" applyFill="1" applyBorder="1" applyAlignment="1" applyProtection="1">
      <alignment horizontal="center" vertical="center"/>
    </xf>
    <xf numFmtId="0" fontId="15" fillId="7" borderId="4" xfId="10" applyFont="1" applyFill="1" applyBorder="1" applyAlignment="1" applyProtection="1">
      <alignment horizontal="center" vertical="center"/>
    </xf>
    <xf numFmtId="0" fontId="13" fillId="7" borderId="38" xfId="9" applyNumberFormat="1" applyFont="1" applyFill="1" applyBorder="1" applyAlignment="1" applyProtection="1">
      <alignment horizontal="center" vertical="center"/>
    </xf>
    <xf numFmtId="164" fontId="13" fillId="7" borderId="24" xfId="12" applyNumberFormat="1" applyFont="1" applyFill="1" applyBorder="1" applyAlignment="1" applyProtection="1">
      <alignment horizontal="center" vertical="center"/>
    </xf>
    <xf numFmtId="1" fontId="13" fillId="7" borderId="27" xfId="12" applyNumberFormat="1" applyFont="1" applyFill="1" applyBorder="1" applyAlignment="1" applyProtection="1">
      <alignment horizontal="center" vertical="center"/>
    </xf>
    <xf numFmtId="0" fontId="20" fillId="6" borderId="13" xfId="0" applyFont="1" applyFill="1" applyBorder="1" applyAlignment="1" applyProtection="1">
      <alignment horizontal="center" vertical="center"/>
    </xf>
    <xf numFmtId="0" fontId="20" fillId="6" borderId="32" xfId="0" applyFont="1" applyFill="1" applyBorder="1" applyAlignment="1" applyProtection="1">
      <alignment horizontal="center" vertical="center"/>
    </xf>
    <xf numFmtId="0" fontId="20" fillId="6" borderId="14" xfId="0" applyFont="1" applyFill="1" applyBorder="1" applyAlignment="1" applyProtection="1">
      <alignment horizontal="left" vertical="center"/>
    </xf>
    <xf numFmtId="164" fontId="20" fillId="6" borderId="28" xfId="0" applyNumberFormat="1" applyFont="1" applyFill="1" applyBorder="1" applyAlignment="1" applyProtection="1">
      <alignment horizontal="center" vertical="center"/>
    </xf>
    <xf numFmtId="0" fontId="20" fillId="6" borderId="15" xfId="0" applyNumberFormat="1" applyFont="1" applyFill="1" applyBorder="1" applyAlignment="1" applyProtection="1">
      <alignment horizontal="center" vertical="center"/>
    </xf>
    <xf numFmtId="164" fontId="16" fillId="10" borderId="32" xfId="0" applyNumberFormat="1" applyFont="1" applyFill="1" applyBorder="1" applyAlignment="1" applyProtection="1">
      <alignment horizontal="center" vertical="center"/>
    </xf>
    <xf numFmtId="0" fontId="20" fillId="10" borderId="32" xfId="0" applyFont="1" applyFill="1" applyBorder="1" applyAlignment="1" applyProtection="1">
      <alignment horizontal="center" vertical="center"/>
    </xf>
    <xf numFmtId="0" fontId="20" fillId="10" borderId="16" xfId="0" applyFont="1" applyFill="1" applyBorder="1" applyAlignment="1" applyProtection="1">
      <alignment horizontal="left" vertical="center"/>
    </xf>
    <xf numFmtId="0" fontId="20" fillId="10" borderId="25" xfId="0" applyFont="1" applyFill="1" applyBorder="1" applyAlignment="1" applyProtection="1">
      <alignment horizontal="left" vertical="center"/>
    </xf>
    <xf numFmtId="164" fontId="20" fillId="10" borderId="28" xfId="0" applyNumberFormat="1" applyFont="1" applyFill="1" applyBorder="1" applyAlignment="1" applyProtection="1">
      <alignment horizontal="center" vertical="center"/>
    </xf>
    <xf numFmtId="0" fontId="20" fillId="10" borderId="28" xfId="0" applyNumberFormat="1" applyFont="1" applyFill="1" applyBorder="1" applyAlignment="1" applyProtection="1">
      <alignment horizontal="center" vertical="center"/>
    </xf>
    <xf numFmtId="0" fontId="13" fillId="11" borderId="38" xfId="9" applyNumberFormat="1" applyFont="1" applyFill="1" applyBorder="1" applyAlignment="1" applyProtection="1">
      <alignment horizontal="center" vertical="center"/>
    </xf>
    <xf numFmtId="0" fontId="13" fillId="11" borderId="44" xfId="9" applyNumberFormat="1" applyFont="1" applyFill="1" applyBorder="1" applyAlignment="1" applyProtection="1">
      <alignment horizontal="left" vertical="center"/>
    </xf>
    <xf numFmtId="0" fontId="13" fillId="11" borderId="1" xfId="9" applyNumberFormat="1" applyFont="1" applyFill="1" applyBorder="1" applyAlignment="1" applyProtection="1">
      <alignment horizontal="left" vertical="center"/>
    </xf>
    <xf numFmtId="0" fontId="13" fillId="11" borderId="2" xfId="9" applyNumberFormat="1" applyFont="1" applyFill="1" applyBorder="1" applyAlignment="1" applyProtection="1">
      <alignment horizontal="left" vertical="center"/>
    </xf>
    <xf numFmtId="0" fontId="13" fillId="11" borderId="18" xfId="9" applyNumberFormat="1" applyFont="1" applyFill="1" applyBorder="1" applyAlignment="1" applyProtection="1">
      <alignment horizontal="left" vertical="center"/>
    </xf>
    <xf numFmtId="0" fontId="13" fillId="11" borderId="30" xfId="9" applyNumberFormat="1" applyFont="1" applyFill="1" applyBorder="1" applyAlignment="1" applyProtection="1">
      <alignment horizontal="left" vertical="center"/>
    </xf>
    <xf numFmtId="164" fontId="13" fillId="11" borderId="24" xfId="12" applyNumberFormat="1" applyFont="1" applyFill="1" applyBorder="1" applyAlignment="1" applyProtection="1">
      <alignment horizontal="center" vertical="center"/>
    </xf>
    <xf numFmtId="1" fontId="13" fillId="11" borderId="27" xfId="12" applyNumberFormat="1" applyFont="1" applyFill="1" applyBorder="1" applyAlignment="1" applyProtection="1">
      <alignment horizontal="center" vertical="center"/>
    </xf>
    <xf numFmtId="0" fontId="17" fillId="11" borderId="35" xfId="10" applyFont="1" applyFill="1" applyBorder="1" applyAlignment="1" applyProtection="1">
      <alignment horizontal="center" vertical="center"/>
    </xf>
    <xf numFmtId="0" fontId="15" fillId="2" borderId="4" xfId="10" applyFont="1" applyFill="1" applyBorder="1" applyAlignment="1" applyProtection="1">
      <alignment horizontal="center" vertical="center" wrapText="1"/>
      <protection locked="0"/>
    </xf>
    <xf numFmtId="0" fontId="15" fillId="2" borderId="40" xfId="10" applyFont="1" applyFill="1" applyBorder="1" applyAlignment="1" applyProtection="1">
      <alignment horizontal="center" vertical="center" wrapText="1"/>
      <protection locked="0"/>
    </xf>
    <xf numFmtId="0" fontId="15" fillId="2" borderId="5" xfId="10" applyFont="1" applyFill="1" applyBorder="1" applyAlignment="1" applyProtection="1">
      <alignment horizontal="center" vertical="center" wrapText="1"/>
      <protection locked="0"/>
    </xf>
    <xf numFmtId="0" fontId="17" fillId="2" borderId="17" xfId="10" applyFont="1" applyFill="1" applyBorder="1" applyAlignment="1" applyProtection="1">
      <alignment horizontal="left" vertical="center"/>
      <protection locked="0"/>
    </xf>
    <xf numFmtId="0" fontId="17" fillId="7" borderId="4" xfId="10" applyFont="1" applyFill="1" applyBorder="1" applyAlignment="1" applyProtection="1">
      <alignment horizontal="left" vertical="center"/>
    </xf>
    <xf numFmtId="0" fontId="17" fillId="11" borderId="35" xfId="10" applyFont="1" applyFill="1" applyBorder="1" applyAlignment="1" applyProtection="1">
      <alignment horizontal="left" vertical="center"/>
    </xf>
    <xf numFmtId="0" fontId="21" fillId="2" borderId="0" xfId="0" applyFont="1" applyFill="1" applyBorder="1" applyAlignment="1" applyProtection="1">
      <alignment vertical="center" wrapText="1"/>
    </xf>
    <xf numFmtId="0" fontId="15" fillId="7" borderId="43" xfId="10" applyFont="1" applyFill="1" applyBorder="1" applyAlignment="1" applyProtection="1">
      <alignment horizontal="center" vertical="center" wrapText="1"/>
    </xf>
    <xf numFmtId="0" fontId="15" fillId="7" borderId="2" xfId="10" applyFont="1" applyFill="1" applyBorder="1" applyAlignment="1" applyProtection="1">
      <alignment horizontal="center" vertical="center" wrapText="1"/>
    </xf>
    <xf numFmtId="0" fontId="14" fillId="2" borderId="42" xfId="0" applyFont="1" applyFill="1" applyBorder="1" applyAlignment="1" applyProtection="1">
      <alignment vertical="center"/>
    </xf>
    <xf numFmtId="0" fontId="15" fillId="11" borderId="3" xfId="10" applyFont="1" applyFill="1" applyBorder="1" applyAlignment="1" applyProtection="1">
      <alignment horizontal="center" vertical="center" wrapText="1"/>
    </xf>
    <xf numFmtId="0" fontId="15" fillId="2" borderId="40" xfId="10" applyFont="1" applyFill="1" applyBorder="1" applyAlignment="1" applyProtection="1">
      <alignment horizontal="center" vertical="center" wrapText="1"/>
      <protection locked="0"/>
    </xf>
    <xf numFmtId="0" fontId="14" fillId="2" borderId="43" xfId="0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</xf>
    <xf numFmtId="0" fontId="14" fillId="2" borderId="3" xfId="0" applyFont="1" applyFill="1" applyBorder="1" applyAlignment="1" applyProtection="1">
      <alignment vertical="center"/>
    </xf>
    <xf numFmtId="0" fontId="14" fillId="2" borderId="3" xfId="0" applyFont="1" applyFill="1" applyBorder="1" applyAlignment="1" applyProtection="1">
      <alignment horizontal="left" vertical="center"/>
    </xf>
    <xf numFmtId="0" fontId="2" fillId="2" borderId="4" xfId="10" applyFont="1" applyFill="1" applyBorder="1" applyAlignment="1">
      <alignment vertical="center"/>
    </xf>
    <xf numFmtId="0" fontId="15" fillId="2" borderId="5" xfId="10" applyFont="1" applyFill="1" applyBorder="1" applyAlignment="1" applyProtection="1">
      <alignment horizontal="center" vertical="center" wrapText="1"/>
      <protection locked="0"/>
    </xf>
    <xf numFmtId="0" fontId="20" fillId="10" borderId="13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vertical="center" wrapText="1"/>
    </xf>
    <xf numFmtId="0" fontId="20" fillId="6" borderId="13" xfId="0" applyFont="1" applyFill="1" applyBorder="1" applyAlignment="1" applyProtection="1">
      <alignment horizontal="center" vertical="center"/>
      <protection locked="0"/>
    </xf>
    <xf numFmtId="0" fontId="20" fillId="10" borderId="8" xfId="0" applyFont="1" applyFill="1" applyBorder="1" applyAlignment="1" applyProtection="1">
      <alignment horizontal="center" vertical="center"/>
      <protection locked="0"/>
    </xf>
    <xf numFmtId="0" fontId="15" fillId="2" borderId="5" xfId="10" applyFont="1" applyFill="1" applyBorder="1" applyAlignment="1" applyProtection="1">
      <alignment horizontal="center" vertical="center" wrapText="1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7" fillId="2" borderId="5" xfId="10" applyFont="1" applyFill="1" applyBorder="1" applyAlignment="1" applyProtection="1">
      <alignment horizontal="left" vertical="center"/>
      <protection locked="0"/>
    </xf>
    <xf numFmtId="0" fontId="17" fillId="2" borderId="5" xfId="10" applyFont="1" applyFill="1" applyBorder="1" applyAlignment="1" applyProtection="1">
      <alignment horizontal="center" vertical="center"/>
      <protection locked="0"/>
    </xf>
    <xf numFmtId="0" fontId="17" fillId="2" borderId="18" xfId="10" applyFont="1" applyFill="1" applyBorder="1" applyAlignment="1" applyProtection="1">
      <alignment vertical="center"/>
      <protection locked="0"/>
    </xf>
    <xf numFmtId="1" fontId="13" fillId="0" borderId="5" xfId="9" applyNumberFormat="1" applyFont="1" applyBorder="1" applyAlignment="1" applyProtection="1">
      <alignment horizontal="center" vertical="center"/>
      <protection locked="0"/>
    </xf>
    <xf numFmtId="0" fontId="15" fillId="2" borderId="5" xfId="10" applyFont="1" applyFill="1" applyBorder="1" applyAlignment="1" applyProtection="1">
      <alignment horizontal="center" vertical="center"/>
      <protection locked="0"/>
    </xf>
    <xf numFmtId="0" fontId="19" fillId="0" borderId="5" xfId="10" applyNumberFormat="1" applyFont="1" applyFill="1" applyBorder="1" applyAlignment="1" applyProtection="1">
      <alignment horizontal="center" vertical="center"/>
      <protection locked="0"/>
    </xf>
    <xf numFmtId="0" fontId="15" fillId="0" borderId="45" xfId="10" applyNumberFormat="1" applyFont="1" applyFill="1" applyBorder="1" applyAlignment="1" applyProtection="1">
      <alignment horizontal="center" vertical="center"/>
      <protection locked="0"/>
    </xf>
    <xf numFmtId="1" fontId="13" fillId="9" borderId="9" xfId="9" applyNumberFormat="1" applyFont="1" applyFill="1" applyBorder="1" applyAlignment="1" applyProtection="1">
      <alignment horizontal="center" vertical="center"/>
    </xf>
    <xf numFmtId="0" fontId="15" fillId="9" borderId="38" xfId="10" applyNumberFormat="1" applyFont="1" applyFill="1" applyBorder="1" applyAlignment="1" applyProtection="1">
      <alignment horizontal="center" vertical="center"/>
    </xf>
    <xf numFmtId="0" fontId="15" fillId="0" borderId="40" xfId="10" applyNumberFormat="1" applyFont="1" applyFill="1" applyBorder="1" applyAlignment="1" applyProtection="1">
      <alignment horizontal="center" vertical="center"/>
      <protection locked="0"/>
    </xf>
    <xf numFmtId="0" fontId="19" fillId="9" borderId="30" xfId="10" applyNumberFormat="1" applyFont="1" applyFill="1" applyBorder="1" applyAlignment="1" applyProtection="1">
      <alignment horizontal="center" vertical="center"/>
    </xf>
    <xf numFmtId="164" fontId="14" fillId="2" borderId="59" xfId="10" applyNumberFormat="1" applyFont="1" applyFill="1" applyBorder="1" applyAlignment="1" applyProtection="1">
      <alignment horizontal="center" vertical="center" wrapText="1"/>
    </xf>
    <xf numFmtId="1" fontId="14" fillId="2" borderId="59" xfId="10" applyNumberFormat="1" applyFont="1" applyFill="1" applyBorder="1" applyAlignment="1" applyProtection="1">
      <alignment horizontal="center" vertical="center" wrapText="1"/>
    </xf>
    <xf numFmtId="1" fontId="14" fillId="2" borderId="63" xfId="10" applyNumberFormat="1" applyFont="1" applyFill="1" applyBorder="1" applyAlignment="1" applyProtection="1">
      <alignment horizontal="center" vertical="center" wrapText="1"/>
    </xf>
    <xf numFmtId="0" fontId="14" fillId="2" borderId="64" xfId="10" applyNumberFormat="1" applyFont="1" applyFill="1" applyBorder="1" applyAlignment="1" applyProtection="1">
      <alignment horizontal="center" vertical="center" wrapText="1"/>
    </xf>
    <xf numFmtId="0" fontId="13" fillId="7" borderId="18" xfId="9" applyNumberFormat="1" applyFont="1" applyFill="1" applyBorder="1" applyAlignment="1" applyProtection="1">
      <alignment horizontal="center" vertical="center"/>
      <protection locked="0"/>
    </xf>
    <xf numFmtId="0" fontId="13" fillId="7" borderId="31" xfId="9" applyNumberFormat="1" applyFont="1" applyFill="1" applyBorder="1" applyAlignment="1" applyProtection="1">
      <alignment horizontal="left" vertical="center"/>
      <protection locked="0"/>
    </xf>
    <xf numFmtId="0" fontId="20" fillId="6" borderId="14" xfId="0" applyFont="1" applyFill="1" applyBorder="1" applyAlignment="1" applyProtection="1">
      <alignment horizontal="center" vertical="center"/>
      <protection locked="0"/>
    </xf>
    <xf numFmtId="0" fontId="20" fillId="6" borderId="28" xfId="0" applyFont="1" applyFill="1" applyBorder="1" applyAlignment="1" applyProtection="1">
      <alignment horizontal="left" vertical="center"/>
      <protection locked="0"/>
    </xf>
    <xf numFmtId="0" fontId="13" fillId="11" borderId="18" xfId="9" applyNumberFormat="1" applyFont="1" applyFill="1" applyBorder="1" applyAlignment="1" applyProtection="1">
      <alignment horizontal="center" vertical="center"/>
      <protection locked="0"/>
    </xf>
    <xf numFmtId="0" fontId="13" fillId="11" borderId="31" xfId="9" applyNumberFormat="1" applyFont="1" applyFill="1" applyBorder="1" applyAlignment="1" applyProtection="1">
      <alignment horizontal="left" vertical="center"/>
      <protection locked="0"/>
    </xf>
    <xf numFmtId="0" fontId="13" fillId="7" borderId="44" xfId="9" applyNumberFormat="1" applyFont="1" applyFill="1" applyBorder="1" applyAlignment="1" applyProtection="1">
      <alignment horizontal="left" vertical="center"/>
      <protection locked="0"/>
    </xf>
    <xf numFmtId="0" fontId="13" fillId="7" borderId="1" xfId="9" applyNumberFormat="1" applyFont="1" applyFill="1" applyBorder="1" applyAlignment="1" applyProtection="1">
      <alignment horizontal="left" vertical="center"/>
      <protection locked="0"/>
    </xf>
    <xf numFmtId="0" fontId="13" fillId="7" borderId="2" xfId="9" applyNumberFormat="1" applyFont="1" applyFill="1" applyBorder="1" applyAlignment="1" applyProtection="1">
      <alignment horizontal="left" vertical="center"/>
      <protection locked="0"/>
    </xf>
    <xf numFmtId="0" fontId="13" fillId="7" borderId="18" xfId="9" applyNumberFormat="1" applyFont="1" applyFill="1" applyBorder="1" applyAlignment="1" applyProtection="1">
      <alignment horizontal="left" vertical="center"/>
      <protection locked="0"/>
    </xf>
    <xf numFmtId="0" fontId="13" fillId="7" borderId="30" xfId="9" applyNumberFormat="1" applyFont="1" applyFill="1" applyBorder="1" applyAlignment="1" applyProtection="1">
      <alignment horizontal="left" vertical="center"/>
      <protection locked="0"/>
    </xf>
    <xf numFmtId="0" fontId="20" fillId="6" borderId="16" xfId="0" applyFont="1" applyFill="1" applyBorder="1" applyAlignment="1" applyProtection="1">
      <alignment horizontal="left" vertical="center"/>
      <protection locked="0"/>
    </xf>
    <xf numFmtId="0" fontId="20" fillId="6" borderId="14" xfId="0" applyFont="1" applyFill="1" applyBorder="1" applyAlignment="1" applyProtection="1">
      <alignment horizontal="left" vertical="center"/>
      <protection locked="0"/>
    </xf>
    <xf numFmtId="0" fontId="20" fillId="6" borderId="32" xfId="0" applyFont="1" applyFill="1" applyBorder="1" applyAlignment="1" applyProtection="1">
      <alignment horizontal="left" vertical="center"/>
      <protection locked="0"/>
    </xf>
    <xf numFmtId="0" fontId="20" fillId="6" borderId="25" xfId="0" applyFont="1" applyFill="1" applyBorder="1" applyAlignment="1" applyProtection="1">
      <alignment horizontal="left" vertical="center"/>
      <protection locked="0"/>
    </xf>
    <xf numFmtId="0" fontId="13" fillId="11" borderId="44" xfId="9" applyNumberFormat="1" applyFont="1" applyFill="1" applyBorder="1" applyAlignment="1" applyProtection="1">
      <alignment horizontal="left" vertical="center"/>
      <protection locked="0"/>
    </xf>
    <xf numFmtId="0" fontId="13" fillId="11" borderId="1" xfId="9" applyNumberFormat="1" applyFont="1" applyFill="1" applyBorder="1" applyAlignment="1" applyProtection="1">
      <alignment horizontal="left" vertical="center"/>
      <protection locked="0"/>
    </xf>
    <xf numFmtId="0" fontId="13" fillId="11" borderId="2" xfId="9" applyNumberFormat="1" applyFont="1" applyFill="1" applyBorder="1" applyAlignment="1" applyProtection="1">
      <alignment horizontal="left" vertical="center"/>
      <protection locked="0"/>
    </xf>
    <xf numFmtId="0" fontId="13" fillId="11" borderId="18" xfId="9" applyNumberFormat="1" applyFont="1" applyFill="1" applyBorder="1" applyAlignment="1" applyProtection="1">
      <alignment horizontal="left" vertical="center"/>
      <protection locked="0"/>
    </xf>
    <xf numFmtId="0" fontId="13" fillId="11" borderId="30" xfId="9" applyNumberFormat="1" applyFont="1" applyFill="1" applyBorder="1" applyAlignment="1" applyProtection="1">
      <alignment horizontal="left" vertical="center"/>
      <protection locked="0"/>
    </xf>
    <xf numFmtId="0" fontId="13" fillId="7" borderId="9" xfId="9" applyNumberFormat="1" applyFont="1" applyFill="1" applyBorder="1" applyAlignment="1" applyProtection="1">
      <alignment horizontal="center" vertical="center"/>
      <protection locked="0"/>
    </xf>
    <xf numFmtId="0" fontId="20" fillId="6" borderId="16" xfId="0" applyFont="1" applyFill="1" applyBorder="1" applyAlignment="1" applyProtection="1">
      <alignment horizontal="center" vertical="center"/>
      <protection locked="0"/>
    </xf>
    <xf numFmtId="0" fontId="13" fillId="11" borderId="9" xfId="9" applyNumberFormat="1" applyFont="1" applyFill="1" applyBorder="1" applyAlignment="1" applyProtection="1">
      <alignment horizontal="center" vertical="center"/>
      <protection locked="0"/>
    </xf>
    <xf numFmtId="0" fontId="1" fillId="2" borderId="40" xfId="10" applyFont="1" applyFill="1" applyBorder="1" applyAlignment="1" applyProtection="1">
      <alignment horizontal="center" vertical="center" wrapText="1"/>
      <protection locked="0"/>
    </xf>
    <xf numFmtId="0" fontId="1" fillId="2" borderId="4" xfId="10" applyFont="1" applyFill="1" applyBorder="1" applyAlignment="1" applyProtection="1">
      <alignment horizontal="center" vertical="center" wrapText="1"/>
      <protection locked="0"/>
    </xf>
    <xf numFmtId="0" fontId="1" fillId="2" borderId="5" xfId="10" applyFont="1" applyFill="1" applyBorder="1" applyAlignment="1" applyProtection="1">
      <alignment horizontal="center" vertical="center" wrapText="1"/>
      <protection locked="0"/>
    </xf>
    <xf numFmtId="0" fontId="25" fillId="2" borderId="66" xfId="0" applyFont="1" applyFill="1" applyBorder="1" applyAlignment="1" applyProtection="1">
      <alignment horizontal="left" vertical="center" wrapText="1"/>
      <protection locked="0"/>
    </xf>
    <xf numFmtId="0" fontId="25" fillId="2" borderId="7" xfId="0" applyFont="1" applyFill="1" applyBorder="1" applyAlignment="1" applyProtection="1">
      <alignment horizontal="left" vertical="center" wrapText="1"/>
      <protection locked="0"/>
    </xf>
    <xf numFmtId="0" fontId="25" fillId="2" borderId="67" xfId="0" applyFont="1" applyFill="1" applyBorder="1" applyAlignment="1" applyProtection="1">
      <alignment horizontal="left" vertical="center" wrapText="1"/>
      <protection locked="0"/>
    </xf>
    <xf numFmtId="0" fontId="25" fillId="2" borderId="68" xfId="0" applyFont="1" applyFill="1" applyBorder="1" applyAlignment="1" applyProtection="1">
      <alignment horizontal="center" vertical="center" wrapText="1"/>
      <protection locked="0"/>
    </xf>
    <xf numFmtId="0" fontId="25" fillId="2" borderId="26" xfId="0" applyFont="1" applyFill="1" applyBorder="1" applyAlignment="1" applyProtection="1">
      <alignment horizontal="center" vertical="center" wrapText="1"/>
      <protection locked="0"/>
    </xf>
    <xf numFmtId="0" fontId="25" fillId="2" borderId="64" xfId="0" applyFont="1" applyFill="1" applyBorder="1" applyAlignment="1" applyProtection="1">
      <alignment horizontal="center" vertical="center" wrapText="1"/>
      <protection locked="0"/>
    </xf>
    <xf numFmtId="0" fontId="13" fillId="0" borderId="3" xfId="9" applyNumberFormat="1" applyFont="1" applyBorder="1" applyAlignment="1" applyProtection="1">
      <alignment horizontal="left" vertical="center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3" fillId="0" borderId="24" xfId="9" applyNumberFormat="1" applyFont="1" applyBorder="1" applyAlignment="1" applyProtection="1">
      <alignment horizontal="left" vertical="center"/>
      <protection locked="0"/>
    </xf>
    <xf numFmtId="0" fontId="15" fillId="2" borderId="40" xfId="10" applyFont="1" applyFill="1" applyBorder="1" applyAlignment="1" applyProtection="1">
      <alignment horizontal="center" vertical="center" wrapText="1"/>
      <protection locked="0"/>
    </xf>
    <xf numFmtId="0" fontId="15" fillId="2" borderId="5" xfId="10" applyFont="1" applyFill="1" applyBorder="1" applyAlignment="1" applyProtection="1">
      <alignment horizontal="center" vertical="center" wrapText="1"/>
      <protection locked="0"/>
    </xf>
    <xf numFmtId="0" fontId="14" fillId="5" borderId="4" xfId="0" applyNumberFormat="1" applyFont="1" applyFill="1" applyBorder="1" applyAlignment="1" applyProtection="1">
      <alignment horizontal="left" vertical="center"/>
      <protection locked="0"/>
    </xf>
    <xf numFmtId="0" fontId="1" fillId="2" borderId="43" xfId="10" applyFont="1" applyFill="1" applyBorder="1" applyAlignment="1" applyProtection="1">
      <alignment horizontal="center" vertical="center" wrapText="1"/>
      <protection locked="0"/>
    </xf>
    <xf numFmtId="0" fontId="15" fillId="2" borderId="35" xfId="10" applyFont="1" applyFill="1" applyBorder="1" applyAlignment="1" applyProtection="1">
      <alignment horizontal="center" vertical="center" wrapText="1"/>
      <protection locked="0"/>
    </xf>
    <xf numFmtId="0" fontId="15" fillId="2" borderId="48" xfId="10" applyFont="1" applyFill="1" applyBorder="1" applyAlignment="1" applyProtection="1">
      <alignment horizontal="center" vertical="center" wrapText="1"/>
      <protection locked="0"/>
    </xf>
    <xf numFmtId="0" fontId="15" fillId="2" borderId="42" xfId="10" applyFont="1" applyFill="1" applyBorder="1" applyAlignment="1" applyProtection="1">
      <alignment horizontal="center" vertical="center" wrapText="1"/>
      <protection locked="0"/>
    </xf>
    <xf numFmtId="0" fontId="15" fillId="2" borderId="45" xfId="10" applyFont="1" applyFill="1" applyBorder="1" applyAlignment="1" applyProtection="1">
      <alignment horizontal="center" vertical="center" wrapText="1"/>
      <protection locked="0"/>
    </xf>
    <xf numFmtId="0" fontId="15" fillId="2" borderId="38" xfId="10" applyFont="1" applyFill="1" applyBorder="1" applyAlignment="1" applyProtection="1">
      <alignment horizontal="center" vertical="center" wrapText="1"/>
      <protection locked="0"/>
    </xf>
    <xf numFmtId="0" fontId="15" fillId="2" borderId="43" xfId="10" applyFont="1" applyFill="1" applyBorder="1" applyAlignment="1" applyProtection="1">
      <alignment horizontal="center" vertical="center" wrapText="1"/>
      <protection locked="0"/>
    </xf>
    <xf numFmtId="0" fontId="16" fillId="3" borderId="23" xfId="10" applyFont="1" applyFill="1" applyBorder="1" applyAlignment="1" applyProtection="1">
      <alignment horizontal="center" vertical="center" wrapText="1"/>
    </xf>
    <xf numFmtId="0" fontId="16" fillId="3" borderId="40" xfId="1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left" vertical="center"/>
      <protection locked="0"/>
    </xf>
    <xf numFmtId="0" fontId="16" fillId="3" borderId="58" xfId="10" applyFont="1" applyFill="1" applyBorder="1" applyAlignment="1" applyProtection="1">
      <alignment horizontal="center" vertical="center" wrapText="1"/>
    </xf>
    <xf numFmtId="0" fontId="16" fillId="3" borderId="23" xfId="10" applyFont="1" applyFill="1" applyBorder="1" applyAlignment="1" applyProtection="1">
      <alignment horizontal="center" vertical="center"/>
    </xf>
    <xf numFmtId="0" fontId="16" fillId="3" borderId="40" xfId="10" applyFont="1" applyFill="1" applyBorder="1" applyAlignment="1" applyProtection="1">
      <alignment horizontal="center" vertical="center"/>
    </xf>
    <xf numFmtId="0" fontId="16" fillId="3" borderId="58" xfId="10" applyFont="1" applyFill="1" applyBorder="1" applyAlignment="1" applyProtection="1">
      <alignment horizontal="center" vertical="center"/>
    </xf>
    <xf numFmtId="0" fontId="15" fillId="2" borderId="4" xfId="10" applyFont="1" applyFill="1" applyBorder="1" applyAlignment="1" applyProtection="1">
      <alignment horizontal="center" vertical="center" wrapText="1"/>
    </xf>
    <xf numFmtId="0" fontId="15" fillId="2" borderId="17" xfId="10" applyFont="1" applyFill="1" applyBorder="1" applyAlignment="1" applyProtection="1">
      <alignment horizontal="center" vertical="center" wrapText="1"/>
      <protection locked="0"/>
    </xf>
    <xf numFmtId="0" fontId="16" fillId="3" borderId="50" xfId="10" applyFont="1" applyFill="1" applyBorder="1" applyAlignment="1" applyProtection="1">
      <alignment horizontal="center" vertical="center" wrapText="1"/>
    </xf>
    <xf numFmtId="0" fontId="16" fillId="3" borderId="51" xfId="10" applyFont="1" applyFill="1" applyBorder="1" applyAlignment="1" applyProtection="1">
      <alignment horizontal="center" vertical="center" wrapText="1"/>
    </xf>
    <xf numFmtId="0" fontId="16" fillId="3" borderId="49" xfId="10" applyFont="1" applyFill="1" applyBorder="1" applyAlignment="1" applyProtection="1">
      <alignment horizontal="center" vertical="center" wrapText="1"/>
    </xf>
    <xf numFmtId="0" fontId="16" fillId="3" borderId="46" xfId="10" applyFont="1" applyFill="1" applyBorder="1" applyAlignment="1" applyProtection="1">
      <alignment horizontal="center" vertical="center" wrapText="1"/>
    </xf>
    <xf numFmtId="0" fontId="16" fillId="3" borderId="52" xfId="10" applyFont="1" applyFill="1" applyBorder="1" applyAlignment="1" applyProtection="1">
      <alignment horizontal="center" vertical="center" wrapText="1"/>
    </xf>
    <xf numFmtId="0" fontId="16" fillId="3" borderId="60" xfId="10" applyFont="1" applyFill="1" applyBorder="1" applyAlignment="1" applyProtection="1">
      <alignment horizontal="center" vertical="center" wrapText="1"/>
    </xf>
    <xf numFmtId="0" fontId="16" fillId="3" borderId="22" xfId="10" applyFont="1" applyFill="1" applyBorder="1" applyAlignment="1" applyProtection="1">
      <alignment horizontal="center" vertical="center" wrapText="1"/>
    </xf>
    <xf numFmtId="0" fontId="16" fillId="3" borderId="42" xfId="10" applyFont="1" applyFill="1" applyBorder="1" applyAlignment="1" applyProtection="1">
      <alignment horizontal="center" vertical="center" wrapText="1"/>
    </xf>
    <xf numFmtId="0" fontId="16" fillId="3" borderId="57" xfId="10" applyFont="1" applyFill="1" applyBorder="1" applyAlignment="1" applyProtection="1">
      <alignment horizontal="center" vertical="center" wrapText="1"/>
    </xf>
    <xf numFmtId="0" fontId="16" fillId="3" borderId="19" xfId="10" applyFont="1" applyFill="1" applyBorder="1" applyAlignment="1" applyProtection="1">
      <alignment horizontal="center" vertical="center" wrapText="1"/>
    </xf>
    <xf numFmtId="0" fontId="16" fillId="3" borderId="11" xfId="10" applyFont="1" applyFill="1" applyBorder="1" applyAlignment="1" applyProtection="1">
      <alignment horizontal="center" vertical="center" wrapText="1"/>
    </xf>
    <xf numFmtId="0" fontId="16" fillId="3" borderId="20" xfId="10" applyFont="1" applyFill="1" applyBorder="1" applyAlignment="1" applyProtection="1">
      <alignment horizontal="center" vertical="center" wrapText="1"/>
    </xf>
    <xf numFmtId="0" fontId="16" fillId="3" borderId="0" xfId="10" applyFont="1" applyFill="1" applyBorder="1" applyAlignment="1" applyProtection="1">
      <alignment horizontal="center" vertical="center" wrapText="1"/>
    </xf>
    <xf numFmtId="0" fontId="16" fillId="3" borderId="65" xfId="10" applyFont="1" applyFill="1" applyBorder="1" applyAlignment="1" applyProtection="1">
      <alignment horizontal="center" vertical="center" wrapText="1"/>
    </xf>
    <xf numFmtId="0" fontId="16" fillId="3" borderId="61" xfId="10" applyFont="1" applyFill="1" applyBorder="1" applyAlignment="1" applyProtection="1">
      <alignment horizontal="center" vertical="center" wrapText="1"/>
    </xf>
    <xf numFmtId="0" fontId="1" fillId="2" borderId="48" xfId="10" applyFont="1" applyFill="1" applyBorder="1" applyAlignment="1" applyProtection="1">
      <alignment horizontal="center" vertical="center" wrapText="1"/>
      <protection locked="0"/>
    </xf>
    <xf numFmtId="0" fontId="15" fillId="2" borderId="5" xfId="10" applyFont="1" applyFill="1" applyBorder="1" applyAlignment="1" applyProtection="1">
      <alignment horizontal="center" vertical="center" wrapText="1"/>
    </xf>
    <xf numFmtId="0" fontId="13" fillId="0" borderId="44" xfId="9" applyNumberFormat="1" applyFont="1" applyBorder="1" applyAlignment="1" applyProtection="1">
      <alignment horizontal="left" vertical="center"/>
      <protection locked="0"/>
    </xf>
    <xf numFmtId="0" fontId="13" fillId="0" borderId="2" xfId="9" applyNumberFormat="1" applyFont="1" applyBorder="1" applyAlignment="1" applyProtection="1">
      <alignment horizontal="left" vertical="center"/>
      <protection locked="0"/>
    </xf>
    <xf numFmtId="0" fontId="16" fillId="6" borderId="39" xfId="10" applyFont="1" applyFill="1" applyBorder="1" applyAlignment="1" applyProtection="1">
      <alignment horizontal="center" vertical="center" wrapText="1"/>
    </xf>
    <xf numFmtId="0" fontId="16" fillId="6" borderId="33" xfId="10" applyFont="1" applyFill="1" applyBorder="1" applyAlignment="1" applyProtection="1">
      <alignment horizontal="center" vertical="center" wrapText="1"/>
    </xf>
    <xf numFmtId="0" fontId="16" fillId="6" borderId="21" xfId="10" applyFont="1" applyFill="1" applyBorder="1" applyAlignment="1" applyProtection="1">
      <alignment horizontal="center" vertical="center" wrapText="1"/>
    </xf>
    <xf numFmtId="0" fontId="13" fillId="0" borderId="45" xfId="9" applyNumberFormat="1" applyFont="1" applyBorder="1" applyAlignment="1" applyProtection="1">
      <alignment horizontal="left" vertical="center"/>
      <protection locked="0"/>
    </xf>
    <xf numFmtId="0" fontId="13" fillId="0" borderId="18" xfId="9" applyNumberFormat="1" applyFont="1" applyBorder="1" applyAlignment="1" applyProtection="1">
      <alignment horizontal="left" vertical="center"/>
      <protection locked="0"/>
    </xf>
    <xf numFmtId="0" fontId="13" fillId="0" borderId="31" xfId="9" applyNumberFormat="1" applyFont="1" applyBorder="1" applyAlignment="1" applyProtection="1">
      <alignment horizontal="left" vertical="center"/>
      <protection locked="0"/>
    </xf>
    <xf numFmtId="0" fontId="13" fillId="0" borderId="53" xfId="9" applyNumberFormat="1" applyFont="1" applyBorder="1" applyAlignment="1" applyProtection="1">
      <alignment horizontal="left" vertical="center"/>
      <protection locked="0"/>
    </xf>
    <xf numFmtId="0" fontId="13" fillId="0" borderId="38" xfId="9" applyNumberFormat="1" applyFont="1" applyBorder="1" applyAlignment="1" applyProtection="1">
      <alignment horizontal="left" vertical="center"/>
      <protection locked="0"/>
    </xf>
    <xf numFmtId="0" fontId="16" fillId="10" borderId="39" xfId="10" applyFont="1" applyFill="1" applyBorder="1" applyAlignment="1" applyProtection="1">
      <alignment horizontal="center" vertical="center" wrapText="1"/>
    </xf>
    <xf numFmtId="0" fontId="16" fillId="10" borderId="33" xfId="10" applyFont="1" applyFill="1" applyBorder="1" applyAlignment="1" applyProtection="1">
      <alignment horizontal="center" vertical="center" wrapText="1"/>
    </xf>
    <xf numFmtId="0" fontId="16" fillId="10" borderId="21" xfId="10" applyFont="1" applyFill="1" applyBorder="1" applyAlignment="1" applyProtection="1">
      <alignment horizontal="center" vertical="center" wrapText="1"/>
    </xf>
    <xf numFmtId="0" fontId="13" fillId="0" borderId="47" xfId="9" applyNumberFormat="1" applyFont="1" applyBorder="1" applyAlignment="1" applyProtection="1">
      <alignment horizontal="left" vertical="center"/>
      <protection locked="0"/>
    </xf>
    <xf numFmtId="0" fontId="13" fillId="0" borderId="51" xfId="9" applyNumberFormat="1" applyFont="1" applyBorder="1" applyAlignment="1" applyProtection="1">
      <alignment horizontal="left" vertical="center"/>
      <protection locked="0"/>
    </xf>
    <xf numFmtId="0" fontId="13" fillId="0" borderId="29" xfId="9" applyNumberFormat="1" applyFont="1" applyBorder="1" applyAlignment="1" applyProtection="1">
      <alignment horizontal="left" vertical="center"/>
      <protection locked="0"/>
    </xf>
    <xf numFmtId="0" fontId="13" fillId="0" borderId="50" xfId="9" applyNumberFormat="1" applyFont="1" applyBorder="1" applyAlignment="1" applyProtection="1">
      <alignment horizontal="left" vertical="center"/>
      <protection locked="0"/>
    </xf>
    <xf numFmtId="0" fontId="13" fillId="0" borderId="49" xfId="9" applyNumberFormat="1" applyFont="1" applyBorder="1" applyAlignment="1" applyProtection="1">
      <alignment horizontal="left" vertical="center"/>
      <protection locked="0"/>
    </xf>
    <xf numFmtId="0" fontId="15" fillId="2" borderId="54" xfId="10" applyFont="1" applyFill="1" applyBorder="1" applyAlignment="1" applyProtection="1">
      <alignment horizontal="center" vertical="center" wrapText="1"/>
    </xf>
    <xf numFmtId="0" fontId="15" fillId="2" borderId="36" xfId="10" applyFont="1" applyFill="1" applyBorder="1" applyAlignment="1" applyProtection="1">
      <alignment horizontal="center" vertical="center" wrapText="1"/>
    </xf>
    <xf numFmtId="0" fontId="15" fillId="2" borderId="9" xfId="10" applyFont="1" applyFill="1" applyBorder="1" applyAlignment="1" applyProtection="1">
      <alignment horizontal="center" vertical="center" wrapText="1"/>
    </xf>
    <xf numFmtId="0" fontId="24" fillId="0" borderId="44" xfId="9" applyNumberFormat="1" applyFont="1" applyBorder="1" applyAlignment="1" applyProtection="1">
      <alignment horizontal="left" vertical="center"/>
      <protection locked="0"/>
    </xf>
    <xf numFmtId="0" fontId="15" fillId="2" borderId="55" xfId="10" applyFont="1" applyFill="1" applyBorder="1" applyAlignment="1" applyProtection="1">
      <alignment horizontal="center" vertical="center" wrapText="1"/>
    </xf>
    <xf numFmtId="0" fontId="15" fillId="2" borderId="6" xfId="10" applyFont="1" applyFill="1" applyBorder="1" applyAlignment="1" applyProtection="1">
      <alignment horizontal="center" vertical="center" wrapText="1"/>
    </xf>
    <xf numFmtId="0" fontId="16" fillId="3" borderId="39" xfId="10" applyFont="1" applyFill="1" applyBorder="1" applyAlignment="1" applyProtection="1">
      <alignment horizontal="center" vertical="center" wrapText="1"/>
    </xf>
    <xf numFmtId="0" fontId="16" fillId="3" borderId="33" xfId="10" applyFont="1" applyFill="1" applyBorder="1" applyAlignment="1" applyProtection="1">
      <alignment horizontal="center" vertical="center" wrapText="1"/>
    </xf>
    <xf numFmtId="0" fontId="16" fillId="3" borderId="37" xfId="10" applyFont="1" applyFill="1" applyBorder="1" applyAlignment="1" applyProtection="1">
      <alignment horizontal="center" vertical="center" wrapText="1"/>
    </xf>
    <xf numFmtId="0" fontId="16" fillId="3" borderId="17" xfId="10" applyFont="1" applyFill="1" applyBorder="1" applyAlignment="1" applyProtection="1">
      <alignment horizontal="center" vertical="center" wrapText="1"/>
    </xf>
    <xf numFmtId="0" fontId="16" fillId="3" borderId="43" xfId="10" applyFont="1" applyFill="1" applyBorder="1" applyAlignment="1" applyProtection="1">
      <alignment horizontal="center" vertical="center" wrapText="1"/>
    </xf>
    <xf numFmtId="0" fontId="16" fillId="3" borderId="35" xfId="10" applyFont="1" applyFill="1" applyBorder="1" applyAlignment="1" applyProtection="1">
      <alignment horizontal="center" vertical="center" wrapText="1"/>
    </xf>
    <xf numFmtId="0" fontId="16" fillId="3" borderId="56" xfId="10" applyFont="1" applyFill="1" applyBorder="1" applyAlignment="1" applyProtection="1">
      <alignment horizontal="center" vertical="center" wrapText="1"/>
    </xf>
    <xf numFmtId="0" fontId="16" fillId="3" borderId="54" xfId="10" applyFont="1" applyFill="1" applyBorder="1" applyAlignment="1" applyProtection="1">
      <alignment horizontal="center" vertical="center" wrapText="1"/>
    </xf>
    <xf numFmtId="0" fontId="16" fillId="3" borderId="55" xfId="10" applyFont="1" applyFill="1" applyBorder="1" applyAlignment="1" applyProtection="1">
      <alignment horizontal="center" vertical="center" wrapText="1"/>
    </xf>
    <xf numFmtId="0" fontId="16" fillId="3" borderId="34" xfId="10" applyFont="1" applyFill="1" applyBorder="1" applyAlignment="1" applyProtection="1">
      <alignment horizontal="center" vertical="center" wrapText="1"/>
    </xf>
    <xf numFmtId="0" fontId="16" fillId="3" borderId="31" xfId="10" applyFont="1" applyFill="1" applyBorder="1" applyAlignment="1" applyProtection="1">
      <alignment horizontal="center" vertical="center" wrapText="1"/>
    </xf>
    <xf numFmtId="0" fontId="16" fillId="3" borderId="5" xfId="10" applyFont="1" applyFill="1" applyBorder="1" applyAlignment="1" applyProtection="1">
      <alignment horizontal="center" vertical="center" wrapText="1"/>
    </xf>
    <xf numFmtId="0" fontId="16" fillId="3" borderId="12" xfId="10" applyFont="1" applyFill="1" applyBorder="1" applyAlignment="1" applyProtection="1">
      <alignment horizontal="center" vertical="center" wrapText="1"/>
    </xf>
    <xf numFmtId="0" fontId="16" fillId="3" borderId="45" xfId="10" applyFont="1" applyFill="1" applyBorder="1" applyAlignment="1" applyProtection="1">
      <alignment horizontal="center" vertical="center" wrapText="1"/>
    </xf>
    <xf numFmtId="0" fontId="16" fillId="3" borderId="6" xfId="10" applyFont="1" applyFill="1" applyBorder="1" applyAlignment="1" applyProtection="1">
      <alignment horizontal="center" vertical="center" wrapText="1"/>
    </xf>
    <xf numFmtId="0" fontId="16" fillId="3" borderId="36" xfId="10" applyFont="1" applyFill="1" applyBorder="1" applyAlignment="1" applyProtection="1">
      <alignment horizontal="center" vertical="center" wrapText="1"/>
    </xf>
    <xf numFmtId="0" fontId="16" fillId="3" borderId="48" xfId="10" applyFont="1" applyFill="1" applyBorder="1" applyAlignment="1" applyProtection="1">
      <alignment horizontal="center" vertical="center" wrapText="1"/>
    </xf>
    <xf numFmtId="0" fontId="16" fillId="3" borderId="41" xfId="10" applyFont="1" applyFill="1" applyBorder="1" applyAlignment="1" applyProtection="1">
      <alignment horizontal="center" vertical="center" wrapText="1"/>
    </xf>
    <xf numFmtId="0" fontId="16" fillId="3" borderId="62" xfId="10" applyFont="1" applyFill="1" applyBorder="1" applyAlignment="1" applyProtection="1">
      <alignment horizontal="center" vertical="center" wrapText="1"/>
    </xf>
    <xf numFmtId="0" fontId="11" fillId="3" borderId="23" xfId="10" applyFont="1" applyFill="1" applyBorder="1" applyAlignment="1" applyProtection="1">
      <alignment horizontal="center" vertical="center" wrapText="1"/>
    </xf>
    <xf numFmtId="0" fontId="11" fillId="3" borderId="5" xfId="1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6" fillId="0" borderId="3" xfId="9" applyNumberFormat="1" applyFont="1" applyBorder="1" applyAlignment="1" applyProtection="1">
      <alignment horizontal="left" vertical="center"/>
      <protection locked="0"/>
    </xf>
    <xf numFmtId="0" fontId="26" fillId="0" borderId="1" xfId="9" applyNumberFormat="1" applyFont="1" applyBorder="1" applyAlignment="1" applyProtection="1">
      <alignment horizontal="left" vertical="center"/>
      <protection locked="0"/>
    </xf>
    <xf numFmtId="0" fontId="26" fillId="0" borderId="24" xfId="9" applyNumberFormat="1" applyFont="1" applyBorder="1" applyAlignment="1" applyProtection="1">
      <alignment horizontal="left" vertical="center"/>
      <protection locked="0"/>
    </xf>
  </cellXfs>
  <cellStyles count="14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Normal" xfId="0" builtinId="0"/>
    <cellStyle name="Normal 2" xfId="2" xr:uid="{00000000-0005-0000-0000-000008000000}"/>
    <cellStyle name="Normal 3" xfId="10" xr:uid="{00000000-0005-0000-0000-000009000000}"/>
    <cellStyle name="Normal 4" xfId="13" xr:uid="{00000000-0005-0000-0000-00000A000000}"/>
    <cellStyle name="Pourcentage" xfId="9" builtinId="5"/>
    <cellStyle name="Pourcentage 2" xfId="11" xr:uid="{00000000-0005-0000-0000-00000C000000}"/>
    <cellStyle name="Pourcentage 3" xfId="12" xr:uid="{00000000-0005-0000-0000-00000D000000}"/>
  </cellStyles>
  <dxfs count="133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6F5E6"/>
      <color rgb="FFECEACA"/>
      <color rgb="FFF0EFD5"/>
      <color rgb="FFF2F8EE"/>
      <color rgb="FFDFEED6"/>
      <color rgb="FFD7EACC"/>
      <color rgb="FFCBE4BC"/>
      <color rgb="FFAFE3C4"/>
      <color rgb="FF9FDDB8"/>
      <color rgb="FFE0F4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F29" sqref="F29"/>
    </sheetView>
  </sheetViews>
  <sheetFormatPr baseColWidth="10"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275"/>
  <sheetViews>
    <sheetView tabSelected="1" zoomScale="70" zoomScaleNormal="70" workbookViewId="0">
      <pane xSplit="8" ySplit="11" topLeftCell="I42" activePane="bottomRight" state="frozen"/>
      <selection pane="topRight" activeCell="I1" sqref="I1"/>
      <selection pane="bottomLeft" activeCell="A12" sqref="A12"/>
      <selection pane="bottomRight" activeCell="P51" sqref="P51"/>
    </sheetView>
  </sheetViews>
  <sheetFormatPr baseColWidth="10" defaultColWidth="11.46484375" defaultRowHeight="15.75" outlineLevelCol="1"/>
  <cols>
    <col min="1" max="1" width="11.46484375" style="15"/>
    <col min="2" max="3" width="8.796875" style="15" customWidth="1"/>
    <col min="4" max="4" width="10" style="15" customWidth="1"/>
    <col min="5" max="5" width="8.796875" style="15" customWidth="1"/>
    <col min="6" max="6" width="11.33203125" style="15" bestFit="1" customWidth="1"/>
    <col min="7" max="7" width="8.796875" style="15" customWidth="1"/>
    <col min="8" max="8" width="31.796875" style="16" customWidth="1"/>
    <col min="9" max="9" width="11.796875" style="16" customWidth="1"/>
    <col min="10" max="10" width="13" style="16" customWidth="1"/>
    <col min="11" max="11" width="9.33203125" style="16" customWidth="1"/>
    <col min="12" max="12" width="10" style="16" customWidth="1"/>
    <col min="13" max="13" width="11.796875" style="16" customWidth="1"/>
    <col min="14" max="16" width="11.46484375" style="16" customWidth="1"/>
    <col min="17" max="17" width="12.6640625" style="16" customWidth="1"/>
    <col min="18" max="18" width="12.33203125" style="16" customWidth="1"/>
    <col min="19" max="19" width="27" style="16" bestFit="1" customWidth="1"/>
    <col min="20" max="20" width="11.796875" style="18" customWidth="1"/>
    <col min="21" max="26" width="12.33203125" style="16" customWidth="1"/>
    <col min="27" max="27" width="34" style="16" customWidth="1"/>
    <col min="28" max="29" width="51.1328125" style="16" customWidth="1"/>
    <col min="30" max="30" width="11.1328125" style="16" hidden="1" customWidth="1" outlineLevel="1"/>
    <col min="31" max="31" width="10.796875" style="16" hidden="1" customWidth="1" outlineLevel="1"/>
    <col min="32" max="33" width="11.46484375" style="16" hidden="1" customWidth="1" outlineLevel="1"/>
    <col min="34" max="34" width="11.46484375" style="16" collapsed="1"/>
    <col min="35" max="16384" width="11.46484375" style="16"/>
  </cols>
  <sheetData>
    <row r="1" spans="1:31" ht="6" customHeight="1">
      <c r="H1" s="15"/>
      <c r="I1" s="15"/>
      <c r="J1" s="15"/>
      <c r="K1" s="15"/>
      <c r="L1" s="15"/>
      <c r="M1" s="15"/>
      <c r="N1" s="15"/>
      <c r="O1" s="15"/>
      <c r="P1" s="15"/>
      <c r="Q1" s="15"/>
      <c r="T1" s="16"/>
      <c r="U1" s="18"/>
    </row>
    <row r="2" spans="1:31" ht="18" customHeight="1">
      <c r="G2" s="150"/>
      <c r="H2" s="15"/>
      <c r="I2" s="15"/>
      <c r="J2" s="15"/>
      <c r="K2" s="15"/>
      <c r="L2" s="15"/>
      <c r="M2" s="15"/>
      <c r="N2" s="15"/>
      <c r="O2" s="15"/>
      <c r="P2" s="15"/>
      <c r="Q2" s="15"/>
      <c r="T2" s="16"/>
    </row>
    <row r="3" spans="1:31" ht="18" customHeight="1">
      <c r="G3" s="146"/>
      <c r="H3" s="151" t="s">
        <v>1</v>
      </c>
      <c r="I3" s="213" t="s">
        <v>29</v>
      </c>
      <c r="J3" s="213"/>
      <c r="K3" s="213"/>
      <c r="M3" s="15"/>
      <c r="N3" s="15"/>
      <c r="T3" s="16"/>
    </row>
    <row r="4" spans="1:31" ht="18" customHeight="1">
      <c r="G4" s="146"/>
      <c r="H4" s="149" t="s">
        <v>38</v>
      </c>
      <c r="I4" s="213" t="s">
        <v>233</v>
      </c>
      <c r="J4" s="213"/>
      <c r="K4" s="213"/>
      <c r="M4" s="15"/>
      <c r="N4" s="15"/>
      <c r="T4" s="16"/>
    </row>
    <row r="5" spans="1:31" ht="18" customHeight="1">
      <c r="A5" s="143"/>
      <c r="E5" s="9"/>
      <c r="F5" s="9"/>
      <c r="G5" s="9"/>
      <c r="H5" s="151" t="s">
        <v>66</v>
      </c>
      <c r="I5" s="213" t="s">
        <v>234</v>
      </c>
      <c r="J5" s="213"/>
      <c r="K5" s="213"/>
      <c r="T5" s="16"/>
    </row>
    <row r="6" spans="1:31" ht="18" customHeight="1">
      <c r="A6" s="143"/>
      <c r="B6" s="143"/>
      <c r="C6" s="143"/>
      <c r="E6" s="9"/>
      <c r="F6" s="9"/>
      <c r="G6" s="9"/>
      <c r="H6" s="152" t="s">
        <v>229</v>
      </c>
      <c r="I6" s="223">
        <v>35</v>
      </c>
      <c r="J6" s="223"/>
      <c r="K6" s="223"/>
      <c r="T6" s="16"/>
    </row>
    <row r="7" spans="1:31" ht="18" customHeight="1">
      <c r="A7" s="38"/>
      <c r="B7" s="38"/>
      <c r="C7" s="38"/>
      <c r="D7" s="9"/>
      <c r="E7" s="9"/>
      <c r="F7" s="9"/>
      <c r="G7" s="9"/>
      <c r="T7" s="16"/>
    </row>
    <row r="8" spans="1:31" ht="6.5" customHeight="1" thickBot="1">
      <c r="B8" s="156"/>
      <c r="C8" s="156"/>
      <c r="D8" s="33"/>
      <c r="E8" s="16"/>
      <c r="F8" s="16"/>
      <c r="G8" s="16"/>
      <c r="T8" s="16"/>
    </row>
    <row r="9" spans="1:31" ht="68.55" customHeight="1">
      <c r="A9" s="19"/>
      <c r="B9" s="230" t="s">
        <v>164</v>
      </c>
      <c r="C9" s="231"/>
      <c r="D9" s="231"/>
      <c r="E9" s="231"/>
      <c r="F9" s="232"/>
      <c r="G9" s="221" t="s">
        <v>14</v>
      </c>
      <c r="H9" s="225" t="s">
        <v>13</v>
      </c>
      <c r="I9" s="221" t="s">
        <v>68</v>
      </c>
      <c r="J9" s="221" t="s">
        <v>10</v>
      </c>
      <c r="K9" s="225" t="s">
        <v>11</v>
      </c>
      <c r="L9" s="221" t="s">
        <v>215</v>
      </c>
      <c r="M9" s="221" t="s">
        <v>216</v>
      </c>
      <c r="N9" s="221" t="s">
        <v>129</v>
      </c>
      <c r="O9" s="233" t="s">
        <v>65</v>
      </c>
      <c r="P9" s="285" t="s">
        <v>128</v>
      </c>
      <c r="Q9" s="283" t="s">
        <v>69</v>
      </c>
      <c r="R9" s="240"/>
      <c r="S9" s="280"/>
      <c r="T9" s="285" t="s">
        <v>5</v>
      </c>
      <c r="U9" s="290" t="s">
        <v>15</v>
      </c>
      <c r="V9" s="283" t="s">
        <v>165</v>
      </c>
      <c r="W9" s="221" t="s">
        <v>16</v>
      </c>
      <c r="X9" s="280" t="s">
        <v>22</v>
      </c>
      <c r="Y9" s="239" t="s">
        <v>217</v>
      </c>
      <c r="Z9" s="240"/>
      <c r="AA9" s="236"/>
      <c r="AB9" s="236" t="s">
        <v>211</v>
      </c>
      <c r="AC9" s="233" t="s">
        <v>212</v>
      </c>
      <c r="AD9" s="271" t="s">
        <v>12</v>
      </c>
      <c r="AE9" s="271" t="s">
        <v>6</v>
      </c>
    </row>
    <row r="10" spans="1:31">
      <c r="A10" s="19"/>
      <c r="B10" s="278" t="s">
        <v>25</v>
      </c>
      <c r="C10" s="275" t="s">
        <v>9</v>
      </c>
      <c r="D10" s="276"/>
      <c r="E10" s="274" t="s">
        <v>24</v>
      </c>
      <c r="F10" s="274" t="s">
        <v>226</v>
      </c>
      <c r="G10" s="222"/>
      <c r="H10" s="226"/>
      <c r="I10" s="222"/>
      <c r="J10" s="222"/>
      <c r="K10" s="226"/>
      <c r="L10" s="222"/>
      <c r="M10" s="222"/>
      <c r="N10" s="222"/>
      <c r="O10" s="234"/>
      <c r="P10" s="286"/>
      <c r="Q10" s="287"/>
      <c r="R10" s="242"/>
      <c r="S10" s="288"/>
      <c r="T10" s="286"/>
      <c r="U10" s="291"/>
      <c r="V10" s="284"/>
      <c r="W10" s="282"/>
      <c r="X10" s="281"/>
      <c r="Y10" s="241"/>
      <c r="Z10" s="242"/>
      <c r="AA10" s="237"/>
      <c r="AB10" s="237"/>
      <c r="AC10" s="234"/>
      <c r="AD10" s="272"/>
      <c r="AE10" s="272"/>
    </row>
    <row r="11" spans="1:31" ht="16.149999999999999" thickBot="1">
      <c r="A11" s="19"/>
      <c r="B11" s="279"/>
      <c r="C11" s="277"/>
      <c r="D11" s="238"/>
      <c r="E11" s="224"/>
      <c r="F11" s="224"/>
      <c r="G11" s="224"/>
      <c r="H11" s="227"/>
      <c r="I11" s="224"/>
      <c r="J11" s="224"/>
      <c r="K11" s="227"/>
      <c r="L11" s="224"/>
      <c r="M11" s="172">
        <f>M142+M273</f>
        <v>360</v>
      </c>
      <c r="N11" s="224"/>
      <c r="O11" s="235"/>
      <c r="P11" s="279"/>
      <c r="Q11" s="277"/>
      <c r="R11" s="244"/>
      <c r="S11" s="289"/>
      <c r="T11" s="279"/>
      <c r="U11" s="173">
        <f>U142+U273</f>
        <v>360</v>
      </c>
      <c r="V11" s="174">
        <f>V142+V273</f>
        <v>0</v>
      </c>
      <c r="W11" s="174">
        <f>W142+W273</f>
        <v>360</v>
      </c>
      <c r="X11" s="175">
        <f>X142+X273</f>
        <v>360</v>
      </c>
      <c r="Y11" s="243"/>
      <c r="Z11" s="244"/>
      <c r="AA11" s="238"/>
      <c r="AB11" s="238"/>
      <c r="AC11" s="235"/>
      <c r="AD11" s="273"/>
      <c r="AE11" s="273"/>
    </row>
    <row r="12" spans="1:31" ht="15.5" customHeight="1">
      <c r="A12" s="249" t="s">
        <v>17</v>
      </c>
      <c r="B12" s="246" t="s">
        <v>114</v>
      </c>
      <c r="C12" s="245" t="s">
        <v>230</v>
      </c>
      <c r="D12" s="217"/>
      <c r="E12" s="211">
        <v>6</v>
      </c>
      <c r="F12" s="211" t="s">
        <v>227</v>
      </c>
      <c r="G12" s="159" t="s">
        <v>166</v>
      </c>
      <c r="H12" s="161" t="s">
        <v>230</v>
      </c>
      <c r="I12" s="162">
        <v>15</v>
      </c>
      <c r="J12" s="163" t="s">
        <v>227</v>
      </c>
      <c r="K12" s="164"/>
      <c r="L12" s="165" t="s">
        <v>0</v>
      </c>
      <c r="M12" s="166">
        <v>60</v>
      </c>
      <c r="N12" s="47">
        <v>35</v>
      </c>
      <c r="O12" s="167">
        <v>40</v>
      </c>
      <c r="P12" s="41"/>
      <c r="Q12" s="252"/>
      <c r="R12" s="253"/>
      <c r="S12" s="254"/>
      <c r="T12" s="168">
        <f>IF(OR(O12="",L12=Paramétrage!$C$10,L12=Paramétrage!$C$13,L12=Paramétrage!$C$17,L12=Paramétrage!$C$20,L12=Paramétrage!$C$24,L12=Paramétrage!$C$27,AND(L12&lt;&gt;Paramétrage!$C$9,P12="Mut+ext")),0,ROUNDUP(N12/O12,0))</f>
        <v>1</v>
      </c>
      <c r="U12" s="169">
        <f>IF(OR(L12="",P12="Mut+ext"),0,IF(VLOOKUP(L12,Paramétrage!$C$6:$E$29,2,0)=0,0,IF(O12="","saisir capacité",M12*T12*VLOOKUP(L12,Paramétrage!$C$6:$E$29,2,0))))</f>
        <v>60</v>
      </c>
      <c r="V12" s="170"/>
      <c r="W12" s="91">
        <f t="shared" ref="W12:W18" si="0">IF(OR(L12="",P12="Mut+ext"),0,IF(ISERROR(U12+V12)=TRUE,U12,U12+V12))</f>
        <v>60</v>
      </c>
      <c r="X12" s="171">
        <f>IF(OR(L12="",P12="Mut+ext"),0,IF(ISERROR(V12+U12*VLOOKUP(L12,Paramétrage!$C$6:$E$29,3,0))=TRUE,W12,V12+U12*VLOOKUP(L12,Paramétrage!$C$6:$E$29,3,0)))</f>
        <v>60</v>
      </c>
      <c r="Y12" s="255"/>
      <c r="Z12" s="253"/>
      <c r="AA12" s="256"/>
      <c r="AB12" s="202" t="s">
        <v>241</v>
      </c>
      <c r="AC12" s="205">
        <v>1</v>
      </c>
      <c r="AD12" s="63">
        <f t="shared" ref="AD12:AD23" si="1">IF(G12="",0,IF(J12="",0,IF(SUMIF($G$12:$G$23,G12,$N$12:$N$23)=0,0,IF(OR(K12="",J12="obligatoire"),AE12/SUMIF($G$12:$G$23,G12,$N$12:$N$23),AE12/(SUMIF($G$12:$G$23,G12,$N$12:$N$23)/K12)))))</f>
        <v>60</v>
      </c>
      <c r="AE12" s="20">
        <f t="shared" ref="AE12:AE23" si="2">M12*N12</f>
        <v>2100</v>
      </c>
    </row>
    <row r="13" spans="1:31" ht="26.25">
      <c r="A13" s="250"/>
      <c r="B13" s="228"/>
      <c r="C13" s="216"/>
      <c r="D13" s="217"/>
      <c r="E13" s="211"/>
      <c r="F13" s="211"/>
      <c r="G13" s="137" t="s">
        <v>223</v>
      </c>
      <c r="H13" s="58"/>
      <c r="I13" s="56"/>
      <c r="J13" s="61"/>
      <c r="K13" s="39"/>
      <c r="L13" s="40"/>
      <c r="M13" s="51"/>
      <c r="N13" s="48"/>
      <c r="O13" s="54"/>
      <c r="P13" s="41"/>
      <c r="Q13" s="208"/>
      <c r="R13" s="209"/>
      <c r="S13" s="210"/>
      <c r="T13" s="92">
        <f>IF(OR(O13="",L13=Paramétrage!$C$10,L13=Paramétrage!$C$13,L13=Paramétrage!$C$17,L13=Paramétrage!$C$20,L13=Paramétrage!$C$24,L13=Paramétrage!$C$27,AND(L13&lt;&gt;Paramétrage!$C$9,P13="Mut+ext")),0,ROUNDUP(N13/O13,0))</f>
        <v>0</v>
      </c>
      <c r="U13" s="94">
        <f>IF(OR(L13="",P13="Mut+ext"),0,IF(VLOOKUP(L13,Paramétrage!$C$6:$E$29,2,0)=0,0,IF(O13="","saisir capacité",M13*T13*VLOOKUP(L13,Paramétrage!$C$6:$E$29,2,0))))</f>
        <v>0</v>
      </c>
      <c r="V13" s="42"/>
      <c r="W13" s="91">
        <f t="shared" si="0"/>
        <v>0</v>
      </c>
      <c r="X13" s="93">
        <f>IF(OR(L13="",P13="Mut+ext"),0,IF(ISERROR(V13+U13*VLOOKUP(L13,Paramétrage!$C$6:$E$29,3,0))=TRUE,W13,V13+U13*VLOOKUP(L13,Paramétrage!$C$6:$E$29,3,0)))</f>
        <v>0</v>
      </c>
      <c r="Y13" s="247"/>
      <c r="Z13" s="209"/>
      <c r="AA13" s="248"/>
      <c r="AB13" s="203" t="s">
        <v>242</v>
      </c>
      <c r="AC13" s="206">
        <v>1</v>
      </c>
      <c r="AD13" s="63">
        <f t="shared" si="1"/>
        <v>0</v>
      </c>
      <c r="AE13" s="21">
        <f t="shared" si="2"/>
        <v>0</v>
      </c>
    </row>
    <row r="14" spans="1:31" ht="39.75" thickBot="1">
      <c r="A14" s="250"/>
      <c r="B14" s="228"/>
      <c r="C14" s="216"/>
      <c r="D14" s="217"/>
      <c r="E14" s="211"/>
      <c r="F14" s="211"/>
      <c r="G14" s="137" t="s">
        <v>224</v>
      </c>
      <c r="H14" s="58"/>
      <c r="I14" s="56"/>
      <c r="J14" s="61"/>
      <c r="K14" s="39"/>
      <c r="L14" s="40"/>
      <c r="M14" s="51"/>
      <c r="N14" s="48"/>
      <c r="O14" s="54"/>
      <c r="P14" s="41"/>
      <c r="Q14" s="208"/>
      <c r="R14" s="209"/>
      <c r="S14" s="210"/>
      <c r="T14" s="92">
        <f>IF(OR(O14="",L14=Paramétrage!$C$10,L14=Paramétrage!$C$13,L14=Paramétrage!$C$17,L14=Paramétrage!$C$20,L14=Paramétrage!$C$24,L14=Paramétrage!$C$27,AND(L14&lt;&gt;Paramétrage!$C$9,P14="Mut+ext")),0,ROUNDUP(N14/O14,0))</f>
        <v>0</v>
      </c>
      <c r="U14" s="94">
        <f>IF(OR(L14="",P14="Mut+ext"),0,IF(VLOOKUP(L14,Paramétrage!$C$6:$E$29,2,0)=0,0,IF(O14="","saisir capacité",M14*T14*VLOOKUP(L14,Paramétrage!$C$6:$E$29,2,0))))</f>
        <v>0</v>
      </c>
      <c r="V14" s="42"/>
      <c r="W14" s="91">
        <f t="shared" si="0"/>
        <v>0</v>
      </c>
      <c r="X14" s="93">
        <f>IF(OR(L14="",P14="Mut+ext"),0,IF(ISERROR(V14+U14*VLOOKUP(L14,Paramétrage!$C$6:$E$29,3,0))=TRUE,W14,V14+U14*VLOOKUP(L14,Paramétrage!$C$6:$E$29,3,0)))</f>
        <v>0</v>
      </c>
      <c r="Y14" s="247"/>
      <c r="Z14" s="209"/>
      <c r="AA14" s="248"/>
      <c r="AB14" s="203" t="s">
        <v>243</v>
      </c>
      <c r="AC14" s="206">
        <v>1</v>
      </c>
      <c r="AD14" s="63">
        <f t="shared" si="1"/>
        <v>0</v>
      </c>
      <c r="AE14" s="21">
        <f t="shared" si="2"/>
        <v>0</v>
      </c>
    </row>
    <row r="15" spans="1:31" ht="26.25">
      <c r="A15" s="250"/>
      <c r="B15" s="228"/>
      <c r="C15" s="216"/>
      <c r="D15" s="217"/>
      <c r="E15" s="211"/>
      <c r="F15" s="211"/>
      <c r="G15" s="137" t="s">
        <v>225</v>
      </c>
      <c r="H15" s="58"/>
      <c r="I15" s="56"/>
      <c r="J15" s="61"/>
      <c r="K15" s="39"/>
      <c r="L15" s="40"/>
      <c r="M15" s="51"/>
      <c r="N15" s="48"/>
      <c r="O15" s="54"/>
      <c r="P15" s="41"/>
      <c r="Q15" s="208"/>
      <c r="R15" s="209"/>
      <c r="S15" s="210"/>
      <c r="T15" s="92">
        <f>IF(OR(O15="",L15=Paramétrage!$C$10,L15=Paramétrage!$C$13,L15=Paramétrage!$C$17,L15=Paramétrage!$C$20,L15=Paramétrage!$C$24,L15=Paramétrage!$C$27,AND(L15&lt;&gt;Paramétrage!$C$9,P15="Mut+ext")),0,ROUNDUP(N15/O15,0))</f>
        <v>0</v>
      </c>
      <c r="U15" s="94">
        <f>IF(OR(L15="",P15="Mut+ext"),0,IF(VLOOKUP(L15,Paramétrage!$C$6:$E$29,2,0)=0,0,IF(O15="","saisir capacité",M15*T15*VLOOKUP(L15,Paramétrage!$C$6:$E$29,2,0))))</f>
        <v>0</v>
      </c>
      <c r="V15" s="42"/>
      <c r="W15" s="91">
        <f t="shared" si="0"/>
        <v>0</v>
      </c>
      <c r="X15" s="93">
        <f>IF(OR(L15="",P15="Mut+ext"),0,IF(ISERROR(V15+U15*VLOOKUP(L15,Paramétrage!$C$6:$E$29,3,0))=TRUE,W15,V15+U15*VLOOKUP(L15,Paramétrage!$C$6:$E$29,3,0)))</f>
        <v>0</v>
      </c>
      <c r="Y15" s="247"/>
      <c r="Z15" s="209"/>
      <c r="AA15" s="248"/>
      <c r="AB15" s="202" t="s">
        <v>244</v>
      </c>
      <c r="AC15" s="205">
        <v>6</v>
      </c>
      <c r="AD15" s="63">
        <f t="shared" si="1"/>
        <v>0</v>
      </c>
      <c r="AE15" s="21">
        <f t="shared" si="2"/>
        <v>0</v>
      </c>
    </row>
    <row r="16" spans="1:31" ht="26.65" thickBot="1">
      <c r="A16" s="250"/>
      <c r="B16" s="228"/>
      <c r="C16" s="216"/>
      <c r="D16" s="217"/>
      <c r="E16" s="211"/>
      <c r="F16" s="211"/>
      <c r="G16" s="137"/>
      <c r="H16" s="58"/>
      <c r="I16" s="56"/>
      <c r="J16" s="61"/>
      <c r="K16" s="39"/>
      <c r="L16" s="40"/>
      <c r="M16" s="51"/>
      <c r="N16" s="48"/>
      <c r="O16" s="54"/>
      <c r="P16" s="41"/>
      <c r="Q16" s="208"/>
      <c r="R16" s="209"/>
      <c r="S16" s="210"/>
      <c r="T16" s="92">
        <f>IF(OR(O16="",L16=Paramétrage!$C$10,L16=Paramétrage!$C$13,L16=Paramétrage!$C$17,L16=Paramétrage!$C$20,L16=Paramétrage!$C$24,L16=Paramétrage!$C$27,AND(L16&lt;&gt;Paramétrage!$C$9,P16="Mut+ext")),0,ROUNDUP(N16/O16,0))</f>
        <v>0</v>
      </c>
      <c r="U16" s="94">
        <f>IF(OR(L16="",P16="Mut+ext"),0,IF(VLOOKUP(L16,Paramétrage!$C$6:$E$29,2,0)=0,0,IF(O16="","saisir capacité",M16*T16*VLOOKUP(L16,Paramétrage!$C$6:$E$29,2,0))))</f>
        <v>0</v>
      </c>
      <c r="V16" s="42"/>
      <c r="W16" s="91">
        <f t="shared" si="0"/>
        <v>0</v>
      </c>
      <c r="X16" s="93">
        <f>IF(OR(L16="",P16="Mut+ext"),0,IF(ISERROR(V16+U16*VLOOKUP(L16,Paramétrage!$C$6:$E$29,3,0))=TRUE,W16,V16+U16*VLOOKUP(L16,Paramétrage!$C$6:$E$29,3,0)))</f>
        <v>0</v>
      </c>
      <c r="Y16" s="247"/>
      <c r="Z16" s="209"/>
      <c r="AA16" s="248"/>
      <c r="AB16" s="204" t="s">
        <v>245</v>
      </c>
      <c r="AC16" s="207">
        <v>6</v>
      </c>
      <c r="AD16" s="63">
        <f t="shared" si="1"/>
        <v>0</v>
      </c>
      <c r="AE16" s="21">
        <f t="shared" si="2"/>
        <v>0</v>
      </c>
    </row>
    <row r="17" spans="1:31">
      <c r="A17" s="250"/>
      <c r="B17" s="228"/>
      <c r="C17" s="216"/>
      <c r="D17" s="217"/>
      <c r="E17" s="211"/>
      <c r="F17" s="211"/>
      <c r="G17" s="137"/>
      <c r="H17" s="58"/>
      <c r="I17" s="56"/>
      <c r="J17" s="61"/>
      <c r="K17" s="39"/>
      <c r="L17" s="40"/>
      <c r="M17" s="50"/>
      <c r="N17" s="49"/>
      <c r="O17" s="54"/>
      <c r="P17" s="41"/>
      <c r="Q17" s="208"/>
      <c r="R17" s="209"/>
      <c r="S17" s="210"/>
      <c r="T17" s="92">
        <f>IF(OR(O17="",L17=Paramétrage!$C$10,L17=Paramétrage!$C$13,L17=Paramétrage!$C$17,L17=Paramétrage!$C$20,L17=Paramétrage!$C$24,L17=Paramétrage!$C$27,AND(L17&lt;&gt;Paramétrage!$C$9,P17="Mut+ext")),0,ROUNDUP(N17/O17,0))</f>
        <v>0</v>
      </c>
      <c r="U17" s="94">
        <f>IF(OR(L17="",P17="Mut+ext"),0,IF(VLOOKUP(L17,Paramétrage!$C$6:$E$29,2,0)=0,0,IF(O17="","saisir capacité",M17*T17*VLOOKUP(L17,Paramétrage!$C$6:$E$29,2,0))))</f>
        <v>0</v>
      </c>
      <c r="V17" s="42"/>
      <c r="W17" s="91">
        <f t="shared" si="0"/>
        <v>0</v>
      </c>
      <c r="X17" s="93">
        <f>IF(OR(L17="",P17="Mut+ext"),0,IF(ISERROR(V17+U17*VLOOKUP(L17,Paramétrage!$C$6:$E$29,3,0))=TRUE,W17,V17+U17*VLOOKUP(L17,Paramétrage!$C$6:$E$29,3,0)))</f>
        <v>0</v>
      </c>
      <c r="Y17" s="247"/>
      <c r="Z17" s="209"/>
      <c r="AA17" s="248"/>
      <c r="AB17" s="160"/>
      <c r="AC17" s="43"/>
      <c r="AD17" s="63">
        <f t="shared" si="1"/>
        <v>0</v>
      </c>
      <c r="AE17" s="21">
        <f t="shared" si="2"/>
        <v>0</v>
      </c>
    </row>
    <row r="18" spans="1:31">
      <c r="A18" s="250"/>
      <c r="B18" s="228"/>
      <c r="C18" s="216"/>
      <c r="D18" s="217"/>
      <c r="E18" s="211"/>
      <c r="F18" s="211"/>
      <c r="G18" s="137"/>
      <c r="H18" s="140"/>
      <c r="I18" s="56"/>
      <c r="J18" s="55"/>
      <c r="K18" s="39"/>
      <c r="L18" s="40"/>
      <c r="M18" s="50"/>
      <c r="N18" s="48"/>
      <c r="O18" s="54"/>
      <c r="P18" s="41"/>
      <c r="Q18" s="208"/>
      <c r="R18" s="209"/>
      <c r="S18" s="210"/>
      <c r="T18" s="92">
        <f>IF(OR(O18="",L18=Paramétrage!$C$10,L18=Paramétrage!$C$13,L18=Paramétrage!$C$17,L18=Paramétrage!$C$20,L18=Paramétrage!$C$24,L18=Paramétrage!$C$27,AND(L18&lt;&gt;Paramétrage!$C$9,P18="Mut+ext")),0,ROUNDUP(N18/O18,0))</f>
        <v>0</v>
      </c>
      <c r="U18" s="94">
        <f>IF(OR(L18="",P18="Mut+ext"),0,IF(VLOOKUP(L18,Paramétrage!$C$6:$E$29,2,0)=0,0,IF(O18="","saisir capacité",M18*T18*VLOOKUP(L18,Paramétrage!$C$6:$E$29,2,0))))</f>
        <v>0</v>
      </c>
      <c r="V18" s="42"/>
      <c r="W18" s="91">
        <f t="shared" si="0"/>
        <v>0</v>
      </c>
      <c r="X18" s="93">
        <f>IF(OR(L18="",P18="Mut+ext"),0,IF(ISERROR(V18+U18*VLOOKUP(L18,Paramétrage!$C$6:$E$29,3,0))=TRUE,W18,V18+U18*VLOOKUP(L18,Paramétrage!$C$6:$E$29,3,0)))</f>
        <v>0</v>
      </c>
      <c r="Y18" s="247"/>
      <c r="Z18" s="209"/>
      <c r="AA18" s="248"/>
      <c r="AB18" s="160"/>
      <c r="AC18" s="43"/>
      <c r="AD18" s="63">
        <f t="shared" si="1"/>
        <v>0</v>
      </c>
      <c r="AE18" s="21">
        <f t="shared" si="2"/>
        <v>0</v>
      </c>
    </row>
    <row r="19" spans="1:31">
      <c r="A19" s="250"/>
      <c r="B19" s="228"/>
      <c r="C19" s="216"/>
      <c r="D19" s="217"/>
      <c r="E19" s="211"/>
      <c r="F19" s="211"/>
      <c r="G19" s="137"/>
      <c r="H19" s="58"/>
      <c r="I19" s="56"/>
      <c r="J19" s="61"/>
      <c r="K19" s="39"/>
      <c r="L19" s="40"/>
      <c r="M19" s="51"/>
      <c r="N19" s="48"/>
      <c r="O19" s="54"/>
      <c r="P19" s="41"/>
      <c r="Q19" s="208"/>
      <c r="R19" s="209"/>
      <c r="S19" s="210"/>
      <c r="T19" s="92">
        <f>IF(OR(O19="",L19=Paramétrage!$C$10,L19=Paramétrage!$C$13,L19=Paramétrage!$C$17,L19=Paramétrage!$C$20,L19=Paramétrage!$C$24,L19=Paramétrage!$C$27,AND(L19&lt;&gt;Paramétrage!$C$9,P19="Mut+ext")),0,ROUNDUP(N19/O19,0))</f>
        <v>0</v>
      </c>
      <c r="U19" s="94">
        <f>IF(OR(L19="",P19="Mut+ext"),0,IF(VLOOKUP(L19,Paramétrage!$C$6:$E$29,2,0)=0,0,IF(O19="","saisir capacité",M19*T19*VLOOKUP(L19,Paramétrage!$C$6:$E$29,2,0))))</f>
        <v>0</v>
      </c>
      <c r="V19" s="42"/>
      <c r="W19" s="91">
        <f t="shared" ref="W19:W23" si="3">IF(OR(L19="",P19="Mut+ext"),0,IF(ISERROR(U19+V19)=TRUE,U19,U19+V19))</f>
        <v>0</v>
      </c>
      <c r="X19" s="93">
        <f>IF(OR(L19="",P19="Mut+ext"),0,IF(ISERROR(V19+U19*VLOOKUP(L19,Paramétrage!$C$6:$E$29,3,0))=TRUE,W19,V19+U19*VLOOKUP(L19,Paramétrage!$C$6:$E$29,3,0)))</f>
        <v>0</v>
      </c>
      <c r="Y19" s="247"/>
      <c r="Z19" s="209"/>
      <c r="AA19" s="248"/>
      <c r="AB19" s="57"/>
      <c r="AC19" s="43"/>
      <c r="AD19" s="63">
        <f t="shared" si="1"/>
        <v>0</v>
      </c>
      <c r="AE19" s="21">
        <f t="shared" si="2"/>
        <v>0</v>
      </c>
    </row>
    <row r="20" spans="1:31">
      <c r="A20" s="250"/>
      <c r="B20" s="228"/>
      <c r="C20" s="216"/>
      <c r="D20" s="217"/>
      <c r="E20" s="211"/>
      <c r="F20" s="211"/>
      <c r="G20" s="137"/>
      <c r="H20" s="58"/>
      <c r="I20" s="56"/>
      <c r="J20" s="61"/>
      <c r="K20" s="39"/>
      <c r="L20" s="40"/>
      <c r="M20" s="51"/>
      <c r="N20" s="48"/>
      <c r="O20" s="54"/>
      <c r="P20" s="41"/>
      <c r="Q20" s="208"/>
      <c r="R20" s="209"/>
      <c r="S20" s="210"/>
      <c r="T20" s="92">
        <f>IF(OR(O20="",L20=Paramétrage!$C$10,L20=Paramétrage!$C$13,L20=Paramétrage!$C$17,L20=Paramétrage!$C$20,L20=Paramétrage!$C$24,L20=Paramétrage!$C$27,AND(L20&lt;&gt;Paramétrage!$C$9,P20="Mut+ext")),0,ROUNDUP(N20/O20,0))</f>
        <v>0</v>
      </c>
      <c r="U20" s="94">
        <f>IF(OR(L20="",P20="Mut+ext"),0,IF(VLOOKUP(L20,Paramétrage!$C$6:$E$29,2,0)=0,0,IF(O20="","saisir capacité",M20*T20*VLOOKUP(L20,Paramétrage!$C$6:$E$29,2,0))))</f>
        <v>0</v>
      </c>
      <c r="V20" s="42"/>
      <c r="W20" s="91">
        <f t="shared" si="3"/>
        <v>0</v>
      </c>
      <c r="X20" s="93">
        <f>IF(OR(L20="",P20="Mut+ext"),0,IF(ISERROR(V20+U20*VLOOKUP(L20,Paramétrage!$C$6:$E$29,3,0))=TRUE,W20,V20+U20*VLOOKUP(L20,Paramétrage!$C$6:$E$29,3,0)))</f>
        <v>0</v>
      </c>
      <c r="Y20" s="247"/>
      <c r="Z20" s="209"/>
      <c r="AA20" s="248"/>
      <c r="AB20" s="160"/>
      <c r="AC20" s="43"/>
      <c r="AD20" s="63">
        <f t="shared" si="1"/>
        <v>0</v>
      </c>
      <c r="AE20" s="21">
        <f t="shared" si="2"/>
        <v>0</v>
      </c>
    </row>
    <row r="21" spans="1:31">
      <c r="A21" s="250"/>
      <c r="B21" s="228"/>
      <c r="C21" s="216"/>
      <c r="D21" s="217"/>
      <c r="E21" s="211"/>
      <c r="F21" s="211"/>
      <c r="G21" s="137"/>
      <c r="H21" s="58"/>
      <c r="I21" s="56"/>
      <c r="J21" s="61"/>
      <c r="K21" s="39"/>
      <c r="L21" s="40"/>
      <c r="M21" s="50"/>
      <c r="N21" s="49"/>
      <c r="O21" s="54"/>
      <c r="P21" s="41"/>
      <c r="Q21" s="208"/>
      <c r="R21" s="209"/>
      <c r="S21" s="210"/>
      <c r="T21" s="92">
        <f>IF(OR(O21="",L21=Paramétrage!$C$10,L21=Paramétrage!$C$13,L21=Paramétrage!$C$17,L21=Paramétrage!$C$20,L21=Paramétrage!$C$24,L21=Paramétrage!$C$27,AND(L21&lt;&gt;Paramétrage!$C$9,P21="Mut+ext")),0,ROUNDUP(N21/O21,0))</f>
        <v>0</v>
      </c>
      <c r="U21" s="94">
        <f>IF(OR(L21="",P21="Mut+ext"),0,IF(VLOOKUP(L21,Paramétrage!$C$6:$E$29,2,0)=0,0,IF(O21="","saisir capacité",M21*T21*VLOOKUP(L21,Paramétrage!$C$6:$E$29,2,0))))</f>
        <v>0</v>
      </c>
      <c r="V21" s="42"/>
      <c r="W21" s="91">
        <f t="shared" si="3"/>
        <v>0</v>
      </c>
      <c r="X21" s="93">
        <f>IF(OR(L21="",P21="Mut+ext"),0,IF(ISERROR(V21+U21*VLOOKUP(L21,Paramétrage!$C$6:$E$29,3,0))=TRUE,W21,V21+U21*VLOOKUP(L21,Paramétrage!$C$6:$E$29,3,0)))</f>
        <v>0</v>
      </c>
      <c r="Y21" s="247"/>
      <c r="Z21" s="209"/>
      <c r="AA21" s="248"/>
      <c r="AB21" s="160"/>
      <c r="AC21" s="43"/>
      <c r="AD21" s="63">
        <f t="shared" si="1"/>
        <v>0</v>
      </c>
      <c r="AE21" s="21">
        <f t="shared" si="2"/>
        <v>0</v>
      </c>
    </row>
    <row r="22" spans="1:31">
      <c r="A22" s="250"/>
      <c r="B22" s="228"/>
      <c r="C22" s="216"/>
      <c r="D22" s="217"/>
      <c r="E22" s="211"/>
      <c r="F22" s="211"/>
      <c r="G22" s="137"/>
      <c r="H22" s="140"/>
      <c r="I22" s="56"/>
      <c r="J22" s="55"/>
      <c r="K22" s="39"/>
      <c r="L22" s="40"/>
      <c r="M22" s="50"/>
      <c r="N22" s="48"/>
      <c r="O22" s="54"/>
      <c r="P22" s="41"/>
      <c r="Q22" s="208"/>
      <c r="R22" s="209"/>
      <c r="S22" s="210"/>
      <c r="T22" s="92">
        <f>IF(OR(O22="",L22=Paramétrage!$C$10,L22=Paramétrage!$C$13,L22=Paramétrage!$C$17,L22=Paramétrage!$C$20,L22=Paramétrage!$C$24,L22=Paramétrage!$C$27,AND(L22&lt;&gt;Paramétrage!$C$9,P22="Mut+ext")),0,ROUNDUP(N22/O22,0))</f>
        <v>0</v>
      </c>
      <c r="U22" s="94">
        <f>IF(OR(L22="",P22="Mut+ext"),0,IF(VLOOKUP(L22,Paramétrage!$C$6:$E$29,2,0)=0,0,IF(O22="","saisir capacité",M22*T22*VLOOKUP(L22,Paramétrage!$C$6:$E$29,2,0))))</f>
        <v>0</v>
      </c>
      <c r="V22" s="42"/>
      <c r="W22" s="91">
        <f t="shared" si="3"/>
        <v>0</v>
      </c>
      <c r="X22" s="93">
        <f>IF(OR(L22="",P22="Mut+ext"),0,IF(ISERROR(V22+U22*VLOOKUP(L22,Paramétrage!$C$6:$E$29,3,0))=TRUE,W22,V22+U22*VLOOKUP(L22,Paramétrage!$C$6:$E$29,3,0)))</f>
        <v>0</v>
      </c>
      <c r="Y22" s="247"/>
      <c r="Z22" s="209"/>
      <c r="AA22" s="248"/>
      <c r="AB22" s="160"/>
      <c r="AC22" s="43"/>
      <c r="AD22" s="63">
        <f t="shared" si="1"/>
        <v>0</v>
      </c>
      <c r="AE22" s="21">
        <f t="shared" si="2"/>
        <v>0</v>
      </c>
    </row>
    <row r="23" spans="1:31">
      <c r="A23" s="250"/>
      <c r="B23" s="228"/>
      <c r="C23" s="218"/>
      <c r="D23" s="219"/>
      <c r="E23" s="212"/>
      <c r="F23" s="212"/>
      <c r="G23" s="137"/>
      <c r="H23" s="140"/>
      <c r="I23" s="56"/>
      <c r="J23" s="55"/>
      <c r="K23" s="39"/>
      <c r="L23" s="40"/>
      <c r="M23" s="50"/>
      <c r="N23" s="47"/>
      <c r="O23" s="54"/>
      <c r="P23" s="41"/>
      <c r="Q23" s="208"/>
      <c r="R23" s="209"/>
      <c r="S23" s="210"/>
      <c r="T23" s="92">
        <f>IF(OR(O23="",L23=Paramétrage!$C$10,L23=Paramétrage!$C$13,L23=Paramétrage!$C$17,L23=Paramétrage!$C$20,L23=Paramétrage!$C$24,L23=Paramétrage!$C$27,AND(L23&lt;&gt;Paramétrage!$C$9,P23="Mut+ext")),0,ROUNDUP(N23/O23,0))</f>
        <v>0</v>
      </c>
      <c r="U23" s="94">
        <f>IF(OR(L23="",P23="Mut+ext"),0,IF(VLOOKUP(L23,Paramétrage!$C$6:$E$29,2,0)=0,0,IF(O23="","saisir capacité",M23*T23*VLOOKUP(L23,Paramétrage!$C$6:$E$29,2,0))))</f>
        <v>0</v>
      </c>
      <c r="V23" s="42"/>
      <c r="W23" s="91">
        <f t="shared" si="3"/>
        <v>0</v>
      </c>
      <c r="X23" s="93">
        <f>IF(OR(L23="",P23="Mut+ext"),0,IF(ISERROR(V23+U23*VLOOKUP(L23,Paramétrage!$C$6:$E$29,3,0))=TRUE,W23,V23+U23*VLOOKUP(L23,Paramétrage!$C$6:$E$29,3,0)))</f>
        <v>0</v>
      </c>
      <c r="Y23" s="247"/>
      <c r="Z23" s="209"/>
      <c r="AA23" s="248"/>
      <c r="AB23" s="160"/>
      <c r="AC23" s="43"/>
      <c r="AD23" s="63">
        <f t="shared" si="1"/>
        <v>0</v>
      </c>
      <c r="AE23" s="21">
        <f t="shared" si="2"/>
        <v>0</v>
      </c>
    </row>
    <row r="24" spans="1:31" ht="16.149999999999999" thickBot="1">
      <c r="A24" s="250"/>
      <c r="B24" s="228"/>
      <c r="C24" s="144"/>
      <c r="D24" s="145"/>
      <c r="E24" s="65"/>
      <c r="F24" s="65"/>
      <c r="G24" s="65"/>
      <c r="H24" s="141"/>
      <c r="I24" s="112"/>
      <c r="J24" s="66"/>
      <c r="K24" s="67"/>
      <c r="L24" s="113"/>
      <c r="M24" s="68">
        <f>AD24</f>
        <v>60</v>
      </c>
      <c r="N24" s="69"/>
      <c r="O24" s="69"/>
      <c r="P24" s="196"/>
      <c r="Q24" s="176"/>
      <c r="R24" s="176"/>
      <c r="S24" s="177"/>
      <c r="T24" s="114"/>
      <c r="U24" s="70">
        <f>SUM(U12:U23)</f>
        <v>60</v>
      </c>
      <c r="V24" s="71">
        <f>SUM(V12:V23)</f>
        <v>0</v>
      </c>
      <c r="W24" s="72">
        <f>SUM(W12:W23)</f>
        <v>60</v>
      </c>
      <c r="X24" s="73">
        <f>SUM(X12:X23)</f>
        <v>60</v>
      </c>
      <c r="Y24" s="182"/>
      <c r="Z24" s="183"/>
      <c r="AA24" s="184"/>
      <c r="AB24" s="185"/>
      <c r="AC24" s="186"/>
      <c r="AD24" s="115">
        <f>SUM(AD12:AD23)</f>
        <v>60</v>
      </c>
      <c r="AE24" s="116">
        <f>SUM(AE12:AE23)</f>
        <v>2100</v>
      </c>
    </row>
    <row r="25" spans="1:31" ht="15.5" customHeight="1">
      <c r="A25" s="250"/>
      <c r="B25" s="228" t="s">
        <v>115</v>
      </c>
      <c r="C25" s="214" t="s">
        <v>231</v>
      </c>
      <c r="D25" s="215"/>
      <c r="E25" s="211">
        <v>6</v>
      </c>
      <c r="F25" s="211" t="s">
        <v>227</v>
      </c>
      <c r="G25" s="137" t="s">
        <v>167</v>
      </c>
      <c r="H25" s="58" t="s">
        <v>231</v>
      </c>
      <c r="I25" s="162">
        <v>15</v>
      </c>
      <c r="J25" s="163" t="s">
        <v>227</v>
      </c>
      <c r="K25" s="164"/>
      <c r="L25" s="165" t="s">
        <v>0</v>
      </c>
      <c r="M25" s="166">
        <v>60</v>
      </c>
      <c r="N25" s="47">
        <v>35</v>
      </c>
      <c r="O25" s="167">
        <v>40</v>
      </c>
      <c r="P25" s="45"/>
      <c r="Q25" s="208"/>
      <c r="R25" s="209"/>
      <c r="S25" s="210"/>
      <c r="T25" s="92">
        <f>IF(OR(O25="",L25=Paramétrage!$C$10,L25=Paramétrage!$C$13,L25=Paramétrage!$C$17,L25=Paramétrage!$C$20,L25=Paramétrage!$C$24,L25=Paramétrage!$C$27,AND(L25&lt;&gt;Paramétrage!$C$9,P25="Mut+ext")),0,ROUNDUP(N25/O25,0))</f>
        <v>1</v>
      </c>
      <c r="U25" s="94">
        <f>IF(OR(L25="",P25="Mut+ext"),0,IF(VLOOKUP(L25,Paramétrage!$C$6:$E$29,2,0)=0,0,IF(O25="","saisir capacité",M25*T25*VLOOKUP(L25,Paramétrage!$C$6:$E$29,2,0))))</f>
        <v>60</v>
      </c>
      <c r="V25" s="42"/>
      <c r="W25" s="91">
        <f t="shared" ref="W25:W36" si="4">IF(OR(L25="",P25="Mut+ext"),0,IF(ISERROR(U25+V25)=TRUE,U25,U25+V25))</f>
        <v>60</v>
      </c>
      <c r="X25" s="93">
        <f>IF(OR(L25="",P25="Mut+ext"),0,IF(ISERROR(V25+U25*VLOOKUP(L25,Paramétrage!$C$6:$E$29,3,0))=TRUE,W25,V25+U25*VLOOKUP(L25,Paramétrage!$C$6:$E$29,3,0)))</f>
        <v>60</v>
      </c>
      <c r="Y25" s="247"/>
      <c r="Z25" s="209"/>
      <c r="AA25" s="248"/>
      <c r="AB25" s="202" t="s">
        <v>241</v>
      </c>
      <c r="AC25" s="205">
        <v>1</v>
      </c>
      <c r="AD25" s="63">
        <f t="shared" ref="AD25:AD36" si="5">IF(G25="",0,IF(J25="",0,IF(SUMIF($G$25:$G$36,G25,$N$25:$N$36)=0,0,IF(OR(K25="",J25="obligatoire"),AE25/SUMIF($G$25:$G$36,G25,$N$25:$N$36),AE25/(SUMIF($G$25:$G$36,G25,$N$25:$N$36)/K25)))))</f>
        <v>60</v>
      </c>
      <c r="AE25" s="20">
        <f t="shared" ref="AE25:AE36" si="6">M25*N25</f>
        <v>2100</v>
      </c>
    </row>
    <row r="26" spans="1:31" ht="26.25">
      <c r="A26" s="250"/>
      <c r="B26" s="228"/>
      <c r="C26" s="216"/>
      <c r="D26" s="217"/>
      <c r="E26" s="211"/>
      <c r="F26" s="211"/>
      <c r="G26" s="137" t="s">
        <v>168</v>
      </c>
      <c r="H26" s="58"/>
      <c r="I26" s="56"/>
      <c r="J26" s="61"/>
      <c r="K26" s="39"/>
      <c r="L26" s="40"/>
      <c r="M26" s="51"/>
      <c r="N26" s="48"/>
      <c r="O26" s="54"/>
      <c r="P26" s="41"/>
      <c r="Q26" s="208"/>
      <c r="R26" s="209"/>
      <c r="S26" s="210"/>
      <c r="T26" s="92">
        <f>IF(OR(O26="",L26=Paramétrage!$C$10,L26=Paramétrage!$C$13,L26=Paramétrage!$C$17,L26=Paramétrage!$C$20,L26=Paramétrage!$C$24,L26=Paramétrage!$C$27,AND(L26&lt;&gt;Paramétrage!$C$9,P26="Mut+ext")),0,ROUNDUP(N26/O26,0))</f>
        <v>0</v>
      </c>
      <c r="U26" s="94">
        <f>IF(OR(L26="",P26="Mut+ext"),0,IF(VLOOKUP(L26,Paramétrage!$C$6:$E$29,2,0)=0,0,IF(O26="","saisir capacité",M26*T26*VLOOKUP(L26,Paramétrage!$C$6:$E$29,2,0))))</f>
        <v>0</v>
      </c>
      <c r="V26" s="42"/>
      <c r="W26" s="91">
        <f t="shared" si="4"/>
        <v>0</v>
      </c>
      <c r="X26" s="93">
        <f>IF(OR(L26="",P26="Mut+ext"),0,IF(ISERROR(V26+U26*VLOOKUP(L26,Paramétrage!$C$6:$E$29,3,0))=TRUE,W26,V26+U26*VLOOKUP(L26,Paramétrage!$C$6:$E$29,3,0)))</f>
        <v>0</v>
      </c>
      <c r="Y26" s="247"/>
      <c r="Z26" s="209"/>
      <c r="AA26" s="248"/>
      <c r="AB26" s="203" t="s">
        <v>242</v>
      </c>
      <c r="AC26" s="206">
        <v>1</v>
      </c>
      <c r="AD26" s="63">
        <f t="shared" si="5"/>
        <v>0</v>
      </c>
      <c r="AE26" s="21">
        <f t="shared" si="6"/>
        <v>0</v>
      </c>
    </row>
    <row r="27" spans="1:31" ht="39.75" thickBot="1">
      <c r="A27" s="250"/>
      <c r="B27" s="228"/>
      <c r="C27" s="216"/>
      <c r="D27" s="217"/>
      <c r="E27" s="211"/>
      <c r="F27" s="211"/>
      <c r="G27" s="137" t="s">
        <v>228</v>
      </c>
      <c r="H27" s="58"/>
      <c r="I27" s="56"/>
      <c r="J27" s="61"/>
      <c r="K27" s="39"/>
      <c r="L27" s="40"/>
      <c r="M27" s="51"/>
      <c r="N27" s="48"/>
      <c r="O27" s="54"/>
      <c r="P27" s="41"/>
      <c r="Q27" s="208"/>
      <c r="R27" s="209"/>
      <c r="S27" s="210"/>
      <c r="T27" s="92">
        <f>IF(OR(O27="",L27=Paramétrage!$C$10,L27=Paramétrage!$C$13,L27=Paramétrage!$C$17,L27=Paramétrage!$C$20,L27=Paramétrage!$C$24,L27=Paramétrage!$C$27,AND(L27&lt;&gt;Paramétrage!$C$9,P27="Mut+ext")),0,ROUNDUP(N27/O27,0))</f>
        <v>0</v>
      </c>
      <c r="U27" s="94">
        <f>IF(OR(L27="",P27="Mut+ext"),0,IF(VLOOKUP(L27,Paramétrage!$C$6:$E$29,2,0)=0,0,IF(O27="","saisir capacité",M27*T27*VLOOKUP(L27,Paramétrage!$C$6:$E$29,2,0))))</f>
        <v>0</v>
      </c>
      <c r="V27" s="42"/>
      <c r="W27" s="91">
        <f t="shared" si="4"/>
        <v>0</v>
      </c>
      <c r="X27" s="93">
        <f>IF(OR(L27="",P27="Mut+ext"),0,IF(ISERROR(V27+U27*VLOOKUP(L27,Paramétrage!$C$6:$E$29,3,0))=TRUE,W27,V27+U27*VLOOKUP(L27,Paramétrage!$C$6:$E$29,3,0)))</f>
        <v>0</v>
      </c>
      <c r="Y27" s="247"/>
      <c r="Z27" s="209"/>
      <c r="AA27" s="248"/>
      <c r="AB27" s="203" t="s">
        <v>243</v>
      </c>
      <c r="AC27" s="206">
        <v>1</v>
      </c>
      <c r="AD27" s="63">
        <f t="shared" si="5"/>
        <v>0</v>
      </c>
      <c r="AE27" s="21">
        <f t="shared" si="6"/>
        <v>0</v>
      </c>
    </row>
    <row r="28" spans="1:31" ht="26.25">
      <c r="A28" s="250"/>
      <c r="B28" s="228"/>
      <c r="C28" s="216"/>
      <c r="D28" s="217"/>
      <c r="E28" s="211"/>
      <c r="F28" s="211"/>
      <c r="G28" s="137"/>
      <c r="H28" s="58"/>
      <c r="I28" s="56"/>
      <c r="J28" s="61"/>
      <c r="K28" s="39"/>
      <c r="L28" s="40"/>
      <c r="M28" s="51"/>
      <c r="N28" s="48"/>
      <c r="O28" s="54"/>
      <c r="P28" s="41"/>
      <c r="Q28" s="208"/>
      <c r="R28" s="209"/>
      <c r="S28" s="210"/>
      <c r="T28" s="92">
        <f>IF(OR(O28="",L28=Paramétrage!$C$10,L28=Paramétrage!$C$13,L28=Paramétrage!$C$17,L28=Paramétrage!$C$20,L28=Paramétrage!$C$24,L28=Paramétrage!$C$27,AND(L28&lt;&gt;Paramétrage!$C$9,P28="Mut+ext")),0,ROUNDUP(N28/O28,0))</f>
        <v>0</v>
      </c>
      <c r="U28" s="94">
        <f>IF(OR(L28="",P28="Mut+ext"),0,IF(VLOOKUP(L28,Paramétrage!$C$6:$E$29,2,0)=0,0,IF(O28="","saisir capacité",M28*T28*VLOOKUP(L28,Paramétrage!$C$6:$E$29,2,0))))</f>
        <v>0</v>
      </c>
      <c r="V28" s="42"/>
      <c r="W28" s="91">
        <f t="shared" ref="W28:W31" si="7">IF(OR(L28="",P28="Mut+ext"),0,IF(ISERROR(U28+V28)=TRUE,U28,U28+V28))</f>
        <v>0</v>
      </c>
      <c r="X28" s="93">
        <f>IF(OR(L28="",P28="Mut+ext"),0,IF(ISERROR(V28+U28*VLOOKUP(L28,Paramétrage!$C$6:$E$29,3,0))=TRUE,W28,V28+U28*VLOOKUP(L28,Paramétrage!$C$6:$E$29,3,0)))</f>
        <v>0</v>
      </c>
      <c r="Y28" s="247"/>
      <c r="Z28" s="209"/>
      <c r="AA28" s="248"/>
      <c r="AB28" s="202" t="s">
        <v>244</v>
      </c>
      <c r="AC28" s="205">
        <v>6</v>
      </c>
      <c r="AD28" s="63">
        <f t="shared" si="5"/>
        <v>0</v>
      </c>
      <c r="AE28" s="21">
        <f t="shared" si="6"/>
        <v>0</v>
      </c>
    </row>
    <row r="29" spans="1:31" ht="26.65" thickBot="1">
      <c r="A29" s="250"/>
      <c r="B29" s="228"/>
      <c r="C29" s="216"/>
      <c r="D29" s="217"/>
      <c r="E29" s="211"/>
      <c r="F29" s="211"/>
      <c r="G29" s="137"/>
      <c r="H29" s="58"/>
      <c r="I29" s="56"/>
      <c r="J29" s="61"/>
      <c r="K29" s="39"/>
      <c r="L29" s="40"/>
      <c r="M29" s="51"/>
      <c r="N29" s="48"/>
      <c r="O29" s="54"/>
      <c r="P29" s="41"/>
      <c r="Q29" s="208"/>
      <c r="R29" s="209"/>
      <c r="S29" s="210"/>
      <c r="T29" s="92">
        <f>IF(OR(O29="",L29=Paramétrage!$C$10,L29=Paramétrage!$C$13,L29=Paramétrage!$C$17,L29=Paramétrage!$C$20,L29=Paramétrage!$C$24,L29=Paramétrage!$C$27,AND(L29&lt;&gt;Paramétrage!$C$9,P29="Mut+ext")),0,ROUNDUP(N29/O29,0))</f>
        <v>0</v>
      </c>
      <c r="U29" s="94">
        <f>IF(OR(L29="",P29="Mut+ext"),0,IF(VLOOKUP(L29,Paramétrage!$C$6:$E$29,2,0)=0,0,IF(O29="","saisir capacité",M29*T29*VLOOKUP(L29,Paramétrage!$C$6:$E$29,2,0))))</f>
        <v>0</v>
      </c>
      <c r="V29" s="42"/>
      <c r="W29" s="91">
        <f t="shared" si="7"/>
        <v>0</v>
      </c>
      <c r="X29" s="93">
        <f>IF(OR(L29="",P29="Mut+ext"),0,IF(ISERROR(V29+U29*VLOOKUP(L29,Paramétrage!$C$6:$E$29,3,0))=TRUE,W29,V29+U29*VLOOKUP(L29,Paramétrage!$C$6:$E$29,3,0)))</f>
        <v>0</v>
      </c>
      <c r="Y29" s="247"/>
      <c r="Z29" s="209"/>
      <c r="AA29" s="248"/>
      <c r="AB29" s="204" t="s">
        <v>245</v>
      </c>
      <c r="AC29" s="207">
        <v>6</v>
      </c>
      <c r="AD29" s="63">
        <f t="shared" si="5"/>
        <v>0</v>
      </c>
      <c r="AE29" s="21">
        <f t="shared" si="6"/>
        <v>0</v>
      </c>
    </row>
    <row r="30" spans="1:31">
      <c r="A30" s="250"/>
      <c r="B30" s="228"/>
      <c r="C30" s="216"/>
      <c r="D30" s="217"/>
      <c r="E30" s="211"/>
      <c r="F30" s="211"/>
      <c r="G30" s="137"/>
      <c r="H30" s="58"/>
      <c r="I30" s="56"/>
      <c r="J30" s="61"/>
      <c r="K30" s="39"/>
      <c r="L30" s="40"/>
      <c r="M30" s="50"/>
      <c r="N30" s="49"/>
      <c r="O30" s="54"/>
      <c r="P30" s="41"/>
      <c r="Q30" s="208"/>
      <c r="R30" s="209"/>
      <c r="S30" s="210"/>
      <c r="T30" s="92">
        <f>IF(OR(O30="",L30=Paramétrage!$C$10,L30=Paramétrage!$C$13,L30=Paramétrage!$C$17,L30=Paramétrage!$C$20,L30=Paramétrage!$C$24,L30=Paramétrage!$C$27,AND(L30&lt;&gt;Paramétrage!$C$9,P30="Mut+ext")),0,ROUNDUP(N30/O30,0))</f>
        <v>0</v>
      </c>
      <c r="U30" s="94">
        <f>IF(OR(L30="",P30="Mut+ext"),0,IF(VLOOKUP(L30,Paramétrage!$C$6:$E$29,2,0)=0,0,IF(O30="","saisir capacité",M30*T30*VLOOKUP(L30,Paramétrage!$C$6:$E$29,2,0))))</f>
        <v>0</v>
      </c>
      <c r="V30" s="42"/>
      <c r="W30" s="91">
        <f t="shared" si="7"/>
        <v>0</v>
      </c>
      <c r="X30" s="93">
        <f>IF(OR(L30="",P30="Mut+ext"),0,IF(ISERROR(V30+U30*VLOOKUP(L30,Paramétrage!$C$6:$E$29,3,0))=TRUE,W30,V30+U30*VLOOKUP(L30,Paramétrage!$C$6:$E$29,3,0)))</f>
        <v>0</v>
      </c>
      <c r="Y30" s="247"/>
      <c r="Z30" s="209"/>
      <c r="AA30" s="248"/>
      <c r="AB30" s="160"/>
      <c r="AC30" s="43"/>
      <c r="AD30" s="63">
        <f t="shared" si="5"/>
        <v>0</v>
      </c>
      <c r="AE30" s="21">
        <f t="shared" si="6"/>
        <v>0</v>
      </c>
    </row>
    <row r="31" spans="1:31">
      <c r="A31" s="250"/>
      <c r="B31" s="228"/>
      <c r="C31" s="216"/>
      <c r="D31" s="217"/>
      <c r="E31" s="211"/>
      <c r="F31" s="211"/>
      <c r="G31" s="137"/>
      <c r="H31" s="140"/>
      <c r="I31" s="56"/>
      <c r="J31" s="55"/>
      <c r="K31" s="39"/>
      <c r="L31" s="40"/>
      <c r="M31" s="50"/>
      <c r="N31" s="48"/>
      <c r="O31" s="54"/>
      <c r="P31" s="41"/>
      <c r="Q31" s="208"/>
      <c r="R31" s="209"/>
      <c r="S31" s="210"/>
      <c r="T31" s="92">
        <f>IF(OR(O31="",L31=Paramétrage!$C$10,L31=Paramétrage!$C$13,L31=Paramétrage!$C$17,L31=Paramétrage!$C$20,L31=Paramétrage!$C$24,L31=Paramétrage!$C$27,AND(L31&lt;&gt;Paramétrage!$C$9,P31="Mut+ext")),0,ROUNDUP(N31/O31,0))</f>
        <v>0</v>
      </c>
      <c r="U31" s="94">
        <f>IF(OR(L31="",P31="Mut+ext"),0,IF(VLOOKUP(L31,Paramétrage!$C$6:$E$29,2,0)=0,0,IF(O31="","saisir capacité",M31*T31*VLOOKUP(L31,Paramétrage!$C$6:$E$29,2,0))))</f>
        <v>0</v>
      </c>
      <c r="V31" s="42"/>
      <c r="W31" s="91">
        <f t="shared" si="7"/>
        <v>0</v>
      </c>
      <c r="X31" s="93">
        <f>IF(OR(L31="",P31="Mut+ext"),0,IF(ISERROR(V31+U31*VLOOKUP(L31,Paramétrage!$C$6:$E$29,3,0))=TRUE,W31,V31+U31*VLOOKUP(L31,Paramétrage!$C$6:$E$29,3,0)))</f>
        <v>0</v>
      </c>
      <c r="Y31" s="247"/>
      <c r="Z31" s="209"/>
      <c r="AA31" s="248"/>
      <c r="AB31" s="160"/>
      <c r="AC31" s="43"/>
      <c r="AD31" s="63">
        <f t="shared" si="5"/>
        <v>0</v>
      </c>
      <c r="AE31" s="21">
        <f t="shared" si="6"/>
        <v>0</v>
      </c>
    </row>
    <row r="32" spans="1:31">
      <c r="A32" s="250"/>
      <c r="B32" s="228"/>
      <c r="C32" s="216"/>
      <c r="D32" s="217"/>
      <c r="E32" s="211"/>
      <c r="F32" s="211"/>
      <c r="G32" s="137"/>
      <c r="H32" s="58"/>
      <c r="I32" s="56"/>
      <c r="J32" s="61"/>
      <c r="K32" s="39"/>
      <c r="L32" s="40"/>
      <c r="M32" s="51"/>
      <c r="N32" s="48"/>
      <c r="O32" s="54"/>
      <c r="P32" s="41"/>
      <c r="Q32" s="208"/>
      <c r="R32" s="209"/>
      <c r="S32" s="210"/>
      <c r="T32" s="92">
        <f>IF(OR(O32="",L32=Paramétrage!$C$10,L32=Paramétrage!$C$13,L32=Paramétrage!$C$17,L32=Paramétrage!$C$20,L32=Paramétrage!$C$24,L32=Paramétrage!$C$27,AND(L32&lt;&gt;Paramétrage!$C$9,P32="Mut+ext")),0,ROUNDUP(N32/O32,0))</f>
        <v>0</v>
      </c>
      <c r="U32" s="94">
        <f>IF(OR(L32="",P32="Mut+ext"),0,IF(VLOOKUP(L32,Paramétrage!$C$6:$E$29,2,0)=0,0,IF(O32="","saisir capacité",M32*T32*VLOOKUP(L32,Paramétrage!$C$6:$E$29,2,0))))</f>
        <v>0</v>
      </c>
      <c r="V32" s="42"/>
      <c r="W32" s="91">
        <f t="shared" si="4"/>
        <v>0</v>
      </c>
      <c r="X32" s="93">
        <f>IF(OR(L32="",P32="Mut+ext"),0,IF(ISERROR(V32+U32*VLOOKUP(L32,Paramétrage!$C$6:$E$29,3,0))=TRUE,W32,V32+U32*VLOOKUP(L32,Paramétrage!$C$6:$E$29,3,0)))</f>
        <v>0</v>
      </c>
      <c r="Y32" s="247"/>
      <c r="Z32" s="209"/>
      <c r="AA32" s="248"/>
      <c r="AB32" s="57"/>
      <c r="AC32" s="43"/>
      <c r="AD32" s="63">
        <f t="shared" si="5"/>
        <v>0</v>
      </c>
      <c r="AE32" s="21">
        <f t="shared" si="6"/>
        <v>0</v>
      </c>
    </row>
    <row r="33" spans="1:31">
      <c r="A33" s="250"/>
      <c r="B33" s="228"/>
      <c r="C33" s="216"/>
      <c r="D33" s="217"/>
      <c r="E33" s="211"/>
      <c r="F33" s="211"/>
      <c r="G33" s="137"/>
      <c r="H33" s="58"/>
      <c r="I33" s="56"/>
      <c r="J33" s="61"/>
      <c r="K33" s="39"/>
      <c r="L33" s="40"/>
      <c r="M33" s="51"/>
      <c r="N33" s="48"/>
      <c r="O33" s="54"/>
      <c r="P33" s="41"/>
      <c r="Q33" s="208"/>
      <c r="R33" s="209"/>
      <c r="S33" s="210"/>
      <c r="T33" s="92">
        <f>IF(OR(O33="",L33=Paramétrage!$C$10,L33=Paramétrage!$C$13,L33=Paramétrage!$C$17,L33=Paramétrage!$C$20,L33=Paramétrage!$C$24,L33=Paramétrage!$C$27,AND(L33&lt;&gt;Paramétrage!$C$9,P33="Mut+ext")),0,ROUNDUP(N33/O33,0))</f>
        <v>0</v>
      </c>
      <c r="U33" s="94">
        <f>IF(OR(L33="",P33="Mut+ext"),0,IF(VLOOKUP(L33,Paramétrage!$C$6:$E$29,2,0)=0,0,IF(O33="","saisir capacité",M33*T33*VLOOKUP(L33,Paramétrage!$C$6:$E$29,2,0))))</f>
        <v>0</v>
      </c>
      <c r="V33" s="42"/>
      <c r="W33" s="91">
        <f t="shared" si="4"/>
        <v>0</v>
      </c>
      <c r="X33" s="93">
        <f>IF(OR(L33="",P33="Mut+ext"),0,IF(ISERROR(V33+U33*VLOOKUP(L33,Paramétrage!$C$6:$E$29,3,0))=TRUE,W33,V33+U33*VLOOKUP(L33,Paramétrage!$C$6:$E$29,3,0)))</f>
        <v>0</v>
      </c>
      <c r="Y33" s="247"/>
      <c r="Z33" s="209"/>
      <c r="AA33" s="248"/>
      <c r="AB33" s="160"/>
      <c r="AC33" s="43"/>
      <c r="AD33" s="63">
        <f t="shared" si="5"/>
        <v>0</v>
      </c>
      <c r="AE33" s="21">
        <f t="shared" si="6"/>
        <v>0</v>
      </c>
    </row>
    <row r="34" spans="1:31">
      <c r="A34" s="250"/>
      <c r="B34" s="228"/>
      <c r="C34" s="216"/>
      <c r="D34" s="217"/>
      <c r="E34" s="211"/>
      <c r="F34" s="211"/>
      <c r="G34" s="137"/>
      <c r="H34" s="58"/>
      <c r="I34" s="56"/>
      <c r="J34" s="61"/>
      <c r="K34" s="39"/>
      <c r="L34" s="40"/>
      <c r="M34" s="50"/>
      <c r="N34" s="49"/>
      <c r="O34" s="54"/>
      <c r="P34" s="41"/>
      <c r="Q34" s="208"/>
      <c r="R34" s="209"/>
      <c r="S34" s="210"/>
      <c r="T34" s="92">
        <f>IF(OR(O34="",L34=Paramétrage!$C$10,L34=Paramétrage!$C$13,L34=Paramétrage!$C$17,L34=Paramétrage!$C$20,L34=Paramétrage!$C$24,L34=Paramétrage!$C$27,AND(L34&lt;&gt;Paramétrage!$C$9,P34="Mut+ext")),0,ROUNDUP(N34/O34,0))</f>
        <v>0</v>
      </c>
      <c r="U34" s="94">
        <f>IF(OR(L34="",P34="Mut+ext"),0,IF(VLOOKUP(L34,Paramétrage!$C$6:$E$29,2,0)=0,0,IF(O34="","saisir capacité",M34*T34*VLOOKUP(L34,Paramétrage!$C$6:$E$29,2,0))))</f>
        <v>0</v>
      </c>
      <c r="V34" s="42"/>
      <c r="W34" s="91">
        <f t="shared" si="4"/>
        <v>0</v>
      </c>
      <c r="X34" s="93">
        <f>IF(OR(L34="",P34="Mut+ext"),0,IF(ISERROR(V34+U34*VLOOKUP(L34,Paramétrage!$C$6:$E$29,3,0))=TRUE,W34,V34+U34*VLOOKUP(L34,Paramétrage!$C$6:$E$29,3,0)))</f>
        <v>0</v>
      </c>
      <c r="Y34" s="247"/>
      <c r="Z34" s="209"/>
      <c r="AA34" s="248"/>
      <c r="AB34" s="160"/>
      <c r="AC34" s="43"/>
      <c r="AD34" s="63">
        <f t="shared" si="5"/>
        <v>0</v>
      </c>
      <c r="AE34" s="21">
        <f t="shared" si="6"/>
        <v>0</v>
      </c>
    </row>
    <row r="35" spans="1:31">
      <c r="A35" s="250"/>
      <c r="B35" s="228"/>
      <c r="C35" s="216"/>
      <c r="D35" s="217"/>
      <c r="E35" s="211"/>
      <c r="F35" s="211"/>
      <c r="G35" s="137"/>
      <c r="H35" s="140"/>
      <c r="I35" s="56"/>
      <c r="J35" s="55"/>
      <c r="K35" s="39"/>
      <c r="L35" s="40"/>
      <c r="M35" s="50"/>
      <c r="N35" s="48"/>
      <c r="O35" s="54"/>
      <c r="P35" s="41"/>
      <c r="Q35" s="208"/>
      <c r="R35" s="209"/>
      <c r="S35" s="210"/>
      <c r="T35" s="92">
        <f>IF(OR(O35="",L35=Paramétrage!$C$10,L35=Paramétrage!$C$13,L35=Paramétrage!$C$17,L35=Paramétrage!$C$20,L35=Paramétrage!$C$24,L35=Paramétrage!$C$27,AND(L35&lt;&gt;Paramétrage!$C$9,P35="Mut+ext")),0,ROUNDUP(N35/O35,0))</f>
        <v>0</v>
      </c>
      <c r="U35" s="94">
        <f>IF(OR(L35="",P35="Mut+ext"),0,IF(VLOOKUP(L35,Paramétrage!$C$6:$E$29,2,0)=0,0,IF(O35="","saisir capacité",M35*T35*VLOOKUP(L35,Paramétrage!$C$6:$E$29,2,0))))</f>
        <v>0</v>
      </c>
      <c r="V35" s="42"/>
      <c r="W35" s="91">
        <f t="shared" si="4"/>
        <v>0</v>
      </c>
      <c r="X35" s="93">
        <f>IF(OR(L35="",P35="Mut+ext"),0,IF(ISERROR(V35+U35*VLOOKUP(L35,Paramétrage!$C$6:$E$29,3,0))=TRUE,W35,V35+U35*VLOOKUP(L35,Paramétrage!$C$6:$E$29,3,0)))</f>
        <v>0</v>
      </c>
      <c r="Y35" s="247"/>
      <c r="Z35" s="209"/>
      <c r="AA35" s="248"/>
      <c r="AB35" s="160"/>
      <c r="AC35" s="43"/>
      <c r="AD35" s="63">
        <f t="shared" si="5"/>
        <v>0</v>
      </c>
      <c r="AE35" s="21">
        <f t="shared" si="6"/>
        <v>0</v>
      </c>
    </row>
    <row r="36" spans="1:31">
      <c r="A36" s="250"/>
      <c r="B36" s="228"/>
      <c r="C36" s="218"/>
      <c r="D36" s="219"/>
      <c r="E36" s="212"/>
      <c r="F36" s="212"/>
      <c r="G36" s="137"/>
      <c r="H36" s="140"/>
      <c r="I36" s="56"/>
      <c r="J36" s="55"/>
      <c r="K36" s="39"/>
      <c r="L36" s="40"/>
      <c r="M36" s="50"/>
      <c r="N36" s="47"/>
      <c r="O36" s="54"/>
      <c r="P36" s="41"/>
      <c r="Q36" s="208"/>
      <c r="R36" s="209"/>
      <c r="S36" s="210"/>
      <c r="T36" s="92">
        <f>IF(OR(O36="",L36=Paramétrage!$C$10,L36=Paramétrage!$C$13,L36=Paramétrage!$C$17,L36=Paramétrage!$C$20,L36=Paramétrage!$C$24,L36=Paramétrage!$C$27,AND(L36&lt;&gt;Paramétrage!$C$9,P36="Mut+ext")),0,ROUNDUP(N36/O36,0))</f>
        <v>0</v>
      </c>
      <c r="U36" s="94">
        <f>IF(OR(L36="",P36="Mut+ext"),0,IF(VLOOKUP(L36,Paramétrage!$C$6:$E$29,2,0)=0,0,IF(O36="","saisir capacité",M36*T36*VLOOKUP(L36,Paramétrage!$C$6:$E$29,2,0))))</f>
        <v>0</v>
      </c>
      <c r="V36" s="42"/>
      <c r="W36" s="91">
        <f t="shared" si="4"/>
        <v>0</v>
      </c>
      <c r="X36" s="93">
        <f>IF(OR(L36="",P36="Mut+ext"),0,IF(ISERROR(V36+U36*VLOOKUP(L36,Paramétrage!$C$6:$E$29,3,0))=TRUE,W36,V36+U36*VLOOKUP(L36,Paramétrage!$C$6:$E$29,3,0)))</f>
        <v>0</v>
      </c>
      <c r="Y36" s="247"/>
      <c r="Z36" s="209"/>
      <c r="AA36" s="248"/>
      <c r="AB36" s="160"/>
      <c r="AC36" s="43"/>
      <c r="AD36" s="63">
        <f t="shared" si="5"/>
        <v>0</v>
      </c>
      <c r="AE36" s="21">
        <f t="shared" si="6"/>
        <v>0</v>
      </c>
    </row>
    <row r="37" spans="1:31" ht="16.149999999999999" thickBot="1">
      <c r="A37" s="250"/>
      <c r="B37" s="228"/>
      <c r="C37" s="144"/>
      <c r="D37" s="145"/>
      <c r="E37" s="65"/>
      <c r="F37" s="65"/>
      <c r="G37" s="65"/>
      <c r="H37" s="141"/>
      <c r="I37" s="112"/>
      <c r="J37" s="66"/>
      <c r="K37" s="67"/>
      <c r="L37" s="113"/>
      <c r="M37" s="68">
        <f>AD37</f>
        <v>60</v>
      </c>
      <c r="N37" s="69"/>
      <c r="O37" s="69"/>
      <c r="P37" s="196"/>
      <c r="Q37" s="176"/>
      <c r="R37" s="176"/>
      <c r="S37" s="177"/>
      <c r="T37" s="114"/>
      <c r="U37" s="70">
        <f>SUM(U25:U36)</f>
        <v>60</v>
      </c>
      <c r="V37" s="71">
        <f>SUM(V25:V36)</f>
        <v>0</v>
      </c>
      <c r="W37" s="72">
        <f>SUM(W25:W36)</f>
        <v>60</v>
      </c>
      <c r="X37" s="73">
        <f>SUM(X25:X36)</f>
        <v>60</v>
      </c>
      <c r="Y37" s="182"/>
      <c r="Z37" s="183"/>
      <c r="AA37" s="184"/>
      <c r="AB37" s="185"/>
      <c r="AC37" s="186"/>
      <c r="AD37" s="115">
        <f>SUM(AD25:AD36)</f>
        <v>60</v>
      </c>
      <c r="AE37" s="116">
        <f>SUM(AE25:AE36)</f>
        <v>2100</v>
      </c>
    </row>
    <row r="38" spans="1:31" ht="15.5" customHeight="1">
      <c r="A38" s="250"/>
      <c r="B38" s="228" t="s">
        <v>116</v>
      </c>
      <c r="C38" s="214" t="s">
        <v>232</v>
      </c>
      <c r="D38" s="215"/>
      <c r="E38" s="211">
        <v>6</v>
      </c>
      <c r="F38" s="211" t="s">
        <v>227</v>
      </c>
      <c r="G38" s="137" t="s">
        <v>169</v>
      </c>
      <c r="H38" s="58" t="s">
        <v>235</v>
      </c>
      <c r="I38" s="162">
        <v>15</v>
      </c>
      <c r="J38" s="163" t="s">
        <v>227</v>
      </c>
      <c r="K38" s="164"/>
      <c r="L38" s="165" t="s">
        <v>0</v>
      </c>
      <c r="M38" s="166">
        <v>24</v>
      </c>
      <c r="N38" s="47">
        <v>35</v>
      </c>
      <c r="O38" s="167">
        <v>40</v>
      </c>
      <c r="P38" s="45"/>
      <c r="Q38" s="208"/>
      <c r="R38" s="209"/>
      <c r="S38" s="210"/>
      <c r="T38" s="92">
        <f>IF(OR(O38="",L38=Paramétrage!$C$10,L38=Paramétrage!$C$13,L38=Paramétrage!$C$17,L38=Paramétrage!$C$20,L38=Paramétrage!$C$24,L38=Paramétrage!$C$27,AND(L38&lt;&gt;Paramétrage!$C$9,P38="Mut+ext")),0,ROUNDUP(N38/O38,0))</f>
        <v>1</v>
      </c>
      <c r="U38" s="94">
        <f>IF(OR(L38="",P38="Mut+ext"),0,IF(VLOOKUP(L38,Paramétrage!$C$6:$E$29,2,0)=0,0,IF(O38="","saisir capacité",M38*T38*VLOOKUP(L38,Paramétrage!$C$6:$E$29,2,0))))</f>
        <v>24</v>
      </c>
      <c r="V38" s="42"/>
      <c r="W38" s="91">
        <f t="shared" ref="W38:W49" si="8">IF(OR(L38="",P38="Mut+ext"),0,IF(ISERROR(U38+V38)=TRUE,U38,U38+V38))</f>
        <v>24</v>
      </c>
      <c r="X38" s="93">
        <f>IF(OR(L38="",P38="Mut+ext"),0,IF(ISERROR(V38+U38*VLOOKUP(L38,Paramétrage!$C$6:$E$29,3,0))=TRUE,W38,V38+U38*VLOOKUP(L38,Paramétrage!$C$6:$E$29,3,0)))</f>
        <v>24</v>
      </c>
      <c r="Y38" s="247"/>
      <c r="Z38" s="209"/>
      <c r="AA38" s="248"/>
      <c r="AB38" s="202" t="s">
        <v>241</v>
      </c>
      <c r="AC38" s="205">
        <v>1</v>
      </c>
      <c r="AD38" s="63">
        <f>IF(G38="",0,IF(J38="",0,IF(SUMIF(G38:G49,G38,N38:N49)=0,0,IF(OR(K38="",J38="obligatoire"),AE38/SUMIF(G38:G49,G38,N38:N49),AE38/(SUMIF(G38:G49,G38,N38:N49)/K38)))))</f>
        <v>24</v>
      </c>
      <c r="AE38" s="20">
        <f>M38*N38</f>
        <v>840</v>
      </c>
    </row>
    <row r="39" spans="1:31" ht="26.25">
      <c r="A39" s="250"/>
      <c r="B39" s="228"/>
      <c r="C39" s="216"/>
      <c r="D39" s="217"/>
      <c r="E39" s="211"/>
      <c r="F39" s="211"/>
      <c r="G39" s="137" t="s">
        <v>170</v>
      </c>
      <c r="H39" s="58" t="s">
        <v>236</v>
      </c>
      <c r="I39" s="162">
        <v>15</v>
      </c>
      <c r="J39" s="163" t="s">
        <v>227</v>
      </c>
      <c r="K39" s="164"/>
      <c r="L39" s="165" t="s">
        <v>0</v>
      </c>
      <c r="M39" s="166">
        <v>24</v>
      </c>
      <c r="N39" s="47">
        <v>35</v>
      </c>
      <c r="O39" s="167">
        <v>40</v>
      </c>
      <c r="P39" s="41"/>
      <c r="Q39" s="208"/>
      <c r="R39" s="209"/>
      <c r="S39" s="210"/>
      <c r="T39" s="92">
        <f>IF(OR(O39="",L39=Paramétrage!$C$10,L39=Paramétrage!$C$13,L39=Paramétrage!$C$17,L39=Paramétrage!$C$20,L39=Paramétrage!$C$24,L39=Paramétrage!$C$27,AND(L39&lt;&gt;Paramétrage!$C$9,P39="Mut+ext")),0,ROUNDUP(N39/O39,0))</f>
        <v>1</v>
      </c>
      <c r="U39" s="94">
        <f>IF(OR(L39="",P39="Mut+ext"),0,IF(VLOOKUP(L39,Paramétrage!$C$6:$E$29,2,0)=0,0,IF(O39="","saisir capacité",M39*T39*VLOOKUP(L39,Paramétrage!$C$6:$E$29,2,0))))</f>
        <v>24</v>
      </c>
      <c r="V39" s="42"/>
      <c r="W39" s="91">
        <f t="shared" si="8"/>
        <v>24</v>
      </c>
      <c r="X39" s="93">
        <f>IF(OR(L39="",P39="Mut+ext"),0,IF(ISERROR(V39+U39*VLOOKUP(L39,Paramétrage!$C$6:$E$29,3,0))=TRUE,W39,V39+U39*VLOOKUP(L39,Paramétrage!$C$6:$E$29,3,0)))</f>
        <v>24</v>
      </c>
      <c r="Y39" s="247"/>
      <c r="Z39" s="209"/>
      <c r="AA39" s="248"/>
      <c r="AB39" s="203" t="s">
        <v>242</v>
      </c>
      <c r="AC39" s="206">
        <v>1</v>
      </c>
      <c r="AD39" s="63">
        <f>IF(G39="",0,IF(J39="",0,IF(SUMIF(G38:G49,G39,N38:N49)=0,0,IF(OR(K39="",J39="obligatoire"),AE39/SUMIF(G38:G49,G39,N38:N49),AE39/(SUMIF(G38:G49,G39,N38:N49)/K39)))))</f>
        <v>24</v>
      </c>
      <c r="AE39" s="20">
        <f t="shared" ref="AE39:AE49" si="9">M39*N39</f>
        <v>840</v>
      </c>
    </row>
    <row r="40" spans="1:31" ht="39.75" thickBot="1">
      <c r="A40" s="250"/>
      <c r="B40" s="228"/>
      <c r="C40" s="216"/>
      <c r="D40" s="217"/>
      <c r="E40" s="211"/>
      <c r="F40" s="211"/>
      <c r="G40" s="137" t="s">
        <v>171</v>
      </c>
      <c r="H40" s="58" t="s">
        <v>246</v>
      </c>
      <c r="I40" s="162">
        <v>15</v>
      </c>
      <c r="J40" s="163" t="s">
        <v>227</v>
      </c>
      <c r="K40" s="164"/>
      <c r="L40" s="165" t="s">
        <v>0</v>
      </c>
      <c r="M40" s="166">
        <v>12</v>
      </c>
      <c r="N40" s="47">
        <v>35</v>
      </c>
      <c r="O40" s="167">
        <v>40</v>
      </c>
      <c r="P40" s="41"/>
      <c r="Q40" s="208"/>
      <c r="R40" s="209"/>
      <c r="S40" s="210"/>
      <c r="T40" s="92">
        <f>IF(OR(O40="",L40=Paramétrage!$C$10,L40=Paramétrage!$C$13,L40=Paramétrage!$C$17,L40=Paramétrage!$C$20,L40=Paramétrage!$C$24,L40=Paramétrage!$C$27,AND(L40&lt;&gt;Paramétrage!$C$9,P40="Mut+ext")),0,ROUNDUP(N40/O40,0))</f>
        <v>1</v>
      </c>
      <c r="U40" s="94">
        <f>IF(OR(L40="",P40="Mut+ext"),0,IF(VLOOKUP(L40,Paramétrage!$C$6:$E$29,2,0)=0,0,IF(O40="","saisir capacité",M40*T40*VLOOKUP(L40,Paramétrage!$C$6:$E$29,2,0))))</f>
        <v>12</v>
      </c>
      <c r="V40" s="42"/>
      <c r="W40" s="91">
        <f t="shared" si="8"/>
        <v>12</v>
      </c>
      <c r="X40" s="93">
        <f>IF(OR(L40="",P40="Mut+ext"),0,IF(ISERROR(V40+U40*VLOOKUP(L40,Paramétrage!$C$6:$E$29,3,0))=TRUE,W40,V40+U40*VLOOKUP(L40,Paramétrage!$C$6:$E$29,3,0)))</f>
        <v>12</v>
      </c>
      <c r="Y40" s="247"/>
      <c r="Z40" s="209"/>
      <c r="AA40" s="248"/>
      <c r="AB40" s="203" t="s">
        <v>243</v>
      </c>
      <c r="AC40" s="206">
        <v>1</v>
      </c>
      <c r="AD40" s="63">
        <f>IF(G40="",0,IF(J40="",0,IF(SUMIF(G38:G49,G40,N38:N49)=0,0,IF(OR(K40="",J40="obligatoire"),AE40/SUMIF(G38:G49,G40,N38:N49),AE40/(SUMIF(G38:G49,G40,N38:N49)/K40)))))</f>
        <v>12</v>
      </c>
      <c r="AE40" s="20">
        <f t="shared" si="9"/>
        <v>420</v>
      </c>
    </row>
    <row r="41" spans="1:31" ht="26.25">
      <c r="A41" s="250"/>
      <c r="B41" s="228"/>
      <c r="C41" s="216"/>
      <c r="D41" s="217"/>
      <c r="E41" s="211"/>
      <c r="F41" s="211"/>
      <c r="G41" s="137" t="s">
        <v>172</v>
      </c>
      <c r="H41" s="58"/>
      <c r="I41" s="56"/>
      <c r="J41" s="61"/>
      <c r="K41" s="39"/>
      <c r="L41" s="40"/>
      <c r="M41" s="51"/>
      <c r="N41" s="48"/>
      <c r="O41" s="54"/>
      <c r="P41" s="41"/>
      <c r="Q41" s="208"/>
      <c r="R41" s="209"/>
      <c r="S41" s="210"/>
      <c r="T41" s="92">
        <f>IF(OR(O41="",L41=Paramétrage!$C$10,L41=Paramétrage!$C$13,L41=Paramétrage!$C$17,L41=Paramétrage!$C$20,L41=Paramétrage!$C$24,L41=Paramétrage!$C$27,AND(L41&lt;&gt;Paramétrage!$C$9,P41="Mut+ext")),0,ROUNDUP(N41/O41,0))</f>
        <v>0</v>
      </c>
      <c r="U41" s="94">
        <f>IF(OR(L41="",P41="Mut+ext"),0,IF(VLOOKUP(L41,Paramétrage!$C$6:$E$29,2,0)=0,0,IF(O41="","saisir capacité",M41*T41*VLOOKUP(L41,Paramétrage!$C$6:$E$29,2,0))))</f>
        <v>0</v>
      </c>
      <c r="V41" s="42"/>
      <c r="W41" s="91">
        <f t="shared" si="8"/>
        <v>0</v>
      </c>
      <c r="X41" s="93">
        <f>IF(OR(L41="",P41="Mut+ext"),0,IF(ISERROR(V41+U41*VLOOKUP(L41,Paramétrage!$C$6:$E$29,3,0))=TRUE,W41,V41+U41*VLOOKUP(L41,Paramétrage!$C$6:$E$29,3,0)))</f>
        <v>0</v>
      </c>
      <c r="Y41" s="247"/>
      <c r="Z41" s="209"/>
      <c r="AA41" s="248"/>
      <c r="AB41" s="202" t="s">
        <v>244</v>
      </c>
      <c r="AC41" s="205">
        <v>6</v>
      </c>
      <c r="AD41" s="63">
        <f>IF(G41="",0,IF(J41="",0,IF(SUMIF(G38:G49,G41,N38:N49)=0,0,IF(OR(K41="",J41="obligatoire"),AE41/SUMIF(G38:G49,G41,N38:N49),AE41/(SUMIF(G38:G49,G41,N38:N49)/K41)))))</f>
        <v>0</v>
      </c>
      <c r="AE41" s="20">
        <f t="shared" si="9"/>
        <v>0</v>
      </c>
    </row>
    <row r="42" spans="1:31" ht="26.65" thickBot="1">
      <c r="A42" s="250"/>
      <c r="B42" s="228"/>
      <c r="C42" s="216"/>
      <c r="D42" s="217"/>
      <c r="E42" s="211"/>
      <c r="F42" s="211"/>
      <c r="G42" s="137"/>
      <c r="H42" s="58"/>
      <c r="I42" s="56"/>
      <c r="J42" s="61"/>
      <c r="K42" s="39"/>
      <c r="L42" s="40"/>
      <c r="M42" s="51"/>
      <c r="N42" s="48"/>
      <c r="O42" s="54"/>
      <c r="P42" s="41"/>
      <c r="Q42" s="208"/>
      <c r="R42" s="209"/>
      <c r="S42" s="210"/>
      <c r="T42" s="92">
        <f>IF(OR(O42="",L42=Paramétrage!$C$10,L42=Paramétrage!$C$13,L42=Paramétrage!$C$17,L42=Paramétrage!$C$20,L42=Paramétrage!$C$24,L42=Paramétrage!$C$27,AND(L42&lt;&gt;Paramétrage!$C$9,P42="Mut+ext")),0,ROUNDUP(N42/O42,0))</f>
        <v>0</v>
      </c>
      <c r="U42" s="94">
        <f>IF(OR(L42="",P42="Mut+ext"),0,IF(VLOOKUP(L42,Paramétrage!$C$6:$E$29,2,0)=0,0,IF(O42="","saisir capacité",M42*T42*VLOOKUP(L42,Paramétrage!$C$6:$E$29,2,0))))</f>
        <v>0</v>
      </c>
      <c r="V42" s="42"/>
      <c r="W42" s="91">
        <f t="shared" ref="W42:W45" si="10">IF(OR(L42="",P42="Mut+ext"),0,IF(ISERROR(U42+V42)=TRUE,U42,U42+V42))</f>
        <v>0</v>
      </c>
      <c r="X42" s="93">
        <f>IF(OR(L42="",P42="Mut+ext"),0,IF(ISERROR(V42+U42*VLOOKUP(L42,Paramétrage!$C$6:$E$29,3,0))=TRUE,W42,V42+U42*VLOOKUP(L42,Paramétrage!$C$6:$E$29,3,0)))</f>
        <v>0</v>
      </c>
      <c r="Y42" s="247"/>
      <c r="Z42" s="209"/>
      <c r="AA42" s="248"/>
      <c r="AB42" s="204" t="s">
        <v>245</v>
      </c>
      <c r="AC42" s="207">
        <v>6</v>
      </c>
      <c r="AD42" s="63">
        <f>IF(G42="",0,IF(J42="",0,IF(SUMIF(G34:G45,G42,N34:N45)=0,0,IF(OR(K42="",J42="obligatoire"),AE42/SUMIF(G34:G45,G42,N34:N45),AE42/(SUMIF(G34:G45,G42,N34:N45)/K42)))))</f>
        <v>0</v>
      </c>
      <c r="AE42" s="20">
        <f t="shared" ref="AE42:AE45" si="11">M42*N42</f>
        <v>0</v>
      </c>
    </row>
    <row r="43" spans="1:31">
      <c r="A43" s="250"/>
      <c r="B43" s="228"/>
      <c r="C43" s="216"/>
      <c r="D43" s="217"/>
      <c r="E43" s="211"/>
      <c r="F43" s="211"/>
      <c r="G43" s="137"/>
      <c r="H43" s="140"/>
      <c r="I43" s="56"/>
      <c r="J43" s="55"/>
      <c r="K43" s="39"/>
      <c r="L43" s="40"/>
      <c r="M43" s="50"/>
      <c r="N43" s="49"/>
      <c r="O43" s="54"/>
      <c r="P43" s="41"/>
      <c r="Q43" s="208"/>
      <c r="R43" s="209"/>
      <c r="S43" s="210"/>
      <c r="T43" s="92">
        <f>IF(OR(O43="",L43=Paramétrage!$C$10,L43=Paramétrage!$C$13,L43=Paramétrage!$C$17,L43=Paramétrage!$C$20,L43=Paramétrage!$C$24,L43=Paramétrage!$C$27,AND(L43&lt;&gt;Paramétrage!$C$9,P43="Mut+ext")),0,ROUNDUP(N43/O43,0))</f>
        <v>0</v>
      </c>
      <c r="U43" s="94">
        <f>IF(OR(L43="",P43="Mut+ext"),0,IF(VLOOKUP(L43,Paramétrage!$C$6:$E$29,2,0)=0,0,IF(O43="","saisir capacité",M43*T43*VLOOKUP(L43,Paramétrage!$C$6:$E$29,2,0))))</f>
        <v>0</v>
      </c>
      <c r="V43" s="42"/>
      <c r="W43" s="91">
        <f t="shared" si="10"/>
        <v>0</v>
      </c>
      <c r="X43" s="93">
        <f>IF(OR(L43="",P43="Mut+ext"),0,IF(ISERROR(V43+U43*VLOOKUP(L43,Paramétrage!$C$6:$E$29,3,0))=TRUE,W43,V43+U43*VLOOKUP(L43,Paramétrage!$C$6:$E$29,3,0)))</f>
        <v>0</v>
      </c>
      <c r="Y43" s="247"/>
      <c r="Z43" s="209"/>
      <c r="AA43" s="248"/>
      <c r="AB43" s="160"/>
      <c r="AC43" s="43"/>
      <c r="AD43" s="63">
        <f>IF(G43="",0,IF(J43="",0,IF(SUMIF(G34:G45,G43,N34:N45)=0,0,IF(OR(K43="",J43="obligatoire"),AE43/SUMIF(G34:G45,G43,N34:N45),AE43/(SUMIF(G34:G45,G43,N34:N45)/K43)))))</f>
        <v>0</v>
      </c>
      <c r="AE43" s="20">
        <f t="shared" si="11"/>
        <v>0</v>
      </c>
    </row>
    <row r="44" spans="1:31">
      <c r="A44" s="250"/>
      <c r="B44" s="228"/>
      <c r="C44" s="216"/>
      <c r="D44" s="217"/>
      <c r="E44" s="211"/>
      <c r="F44" s="211"/>
      <c r="G44" s="137"/>
      <c r="H44" s="140"/>
      <c r="I44" s="56"/>
      <c r="J44" s="55"/>
      <c r="K44" s="39"/>
      <c r="L44" s="40"/>
      <c r="M44" s="50"/>
      <c r="N44" s="48"/>
      <c r="O44" s="54"/>
      <c r="P44" s="41"/>
      <c r="Q44" s="208"/>
      <c r="R44" s="209"/>
      <c r="S44" s="210"/>
      <c r="T44" s="92">
        <f>IF(OR(O44="",L44=Paramétrage!$C$10,L44=Paramétrage!$C$13,L44=Paramétrage!$C$17,L44=Paramétrage!$C$20,L44=Paramétrage!$C$24,L44=Paramétrage!$C$27,AND(L44&lt;&gt;Paramétrage!$C$9,P44="Mut+ext")),0,ROUNDUP(N44/O44,0))</f>
        <v>0</v>
      </c>
      <c r="U44" s="94">
        <f>IF(OR(L44="",P44="Mut+ext"),0,IF(VLOOKUP(L44,Paramétrage!$C$6:$E$29,2,0)=0,0,IF(O44="","saisir capacité",M44*T44*VLOOKUP(L44,Paramétrage!$C$6:$E$29,2,0))))</f>
        <v>0</v>
      </c>
      <c r="V44" s="42"/>
      <c r="W44" s="91">
        <f t="shared" si="10"/>
        <v>0</v>
      </c>
      <c r="X44" s="93">
        <f>IF(OR(L44="",P44="Mut+ext"),0,IF(ISERROR(V44+U44*VLOOKUP(L44,Paramétrage!$C$6:$E$29,3,0))=TRUE,W44,V44+U44*VLOOKUP(L44,Paramétrage!$C$6:$E$29,3,0)))</f>
        <v>0</v>
      </c>
      <c r="Y44" s="247"/>
      <c r="Z44" s="209"/>
      <c r="AA44" s="248"/>
      <c r="AB44" s="160"/>
      <c r="AC44" s="43"/>
      <c r="AD44" s="63">
        <f>IF(G44="",0,IF(J44="",0,IF(SUMIF(G34:G45,G44,N34:N45)=0,0,IF(OR(K44="",J44="obligatoire"),AE44/SUMIF(G34:G45,G44,N34:N45),AE44/(SUMIF(G34:G45,G44,N34:N45)/K44)))))</f>
        <v>0</v>
      </c>
      <c r="AE44" s="20">
        <f t="shared" si="11"/>
        <v>0</v>
      </c>
    </row>
    <row r="45" spans="1:31">
      <c r="A45" s="250"/>
      <c r="B45" s="228"/>
      <c r="C45" s="216"/>
      <c r="D45" s="217"/>
      <c r="E45" s="211"/>
      <c r="F45" s="211"/>
      <c r="G45" s="137"/>
      <c r="H45" s="140"/>
      <c r="I45" s="56"/>
      <c r="J45" s="55"/>
      <c r="K45" s="39"/>
      <c r="L45" s="40"/>
      <c r="M45" s="50"/>
      <c r="N45" s="47"/>
      <c r="O45" s="54"/>
      <c r="P45" s="41"/>
      <c r="Q45" s="208"/>
      <c r="R45" s="209"/>
      <c r="S45" s="210"/>
      <c r="T45" s="92">
        <f>IF(OR(O45="",L45=Paramétrage!$C$10,L45=Paramétrage!$C$13,L45=Paramétrage!$C$17,L45=Paramétrage!$C$20,L45=Paramétrage!$C$24,L45=Paramétrage!$C$27,AND(L45&lt;&gt;Paramétrage!$C$9,P45="Mut+ext")),0,ROUNDUP(N45/O45,0))</f>
        <v>0</v>
      </c>
      <c r="U45" s="94">
        <f>IF(OR(L45="",P45="Mut+ext"),0,IF(VLOOKUP(L45,Paramétrage!$C$6:$E$29,2,0)=0,0,IF(O45="","saisir capacité",M45*T45*VLOOKUP(L45,Paramétrage!$C$6:$E$29,2,0))))</f>
        <v>0</v>
      </c>
      <c r="V45" s="42"/>
      <c r="W45" s="91">
        <f t="shared" si="10"/>
        <v>0</v>
      </c>
      <c r="X45" s="93">
        <f>IF(OR(L45="",P45="Mut+ext"),0,IF(ISERROR(V45+U45*VLOOKUP(L45,Paramétrage!$C$6:$E$29,3,0))=TRUE,W45,V45+U45*VLOOKUP(L45,Paramétrage!$C$6:$E$29,3,0)))</f>
        <v>0</v>
      </c>
      <c r="Y45" s="247"/>
      <c r="Z45" s="209"/>
      <c r="AA45" s="248"/>
      <c r="AB45" s="160"/>
      <c r="AC45" s="43"/>
      <c r="AD45" s="63">
        <f>IF(G45="",0,IF(J45="",0,IF(SUMIF(G34:G45,G45,N34:N45)=0,0,IF(OR(K45="",J45="obligatoire"),AE45/SUMIF(G34:G45,G45,N34:N45),AE45/(SUMIF(G34:G45,G45,N34:N45)/K45)))))</f>
        <v>0</v>
      </c>
      <c r="AE45" s="20">
        <f t="shared" si="11"/>
        <v>0</v>
      </c>
    </row>
    <row r="46" spans="1:31">
      <c r="A46" s="250"/>
      <c r="B46" s="228"/>
      <c r="C46" s="216"/>
      <c r="D46" s="217"/>
      <c r="E46" s="211"/>
      <c r="F46" s="211"/>
      <c r="G46" s="137"/>
      <c r="H46" s="58"/>
      <c r="I46" s="56"/>
      <c r="J46" s="61"/>
      <c r="K46" s="39"/>
      <c r="L46" s="40"/>
      <c r="M46" s="51"/>
      <c r="N46" s="48"/>
      <c r="O46" s="54"/>
      <c r="P46" s="41"/>
      <c r="Q46" s="208"/>
      <c r="R46" s="209"/>
      <c r="S46" s="210"/>
      <c r="T46" s="92">
        <f>IF(OR(O46="",L46=Paramétrage!$C$10,L46=Paramétrage!$C$13,L46=Paramétrage!$C$17,L46=Paramétrage!$C$20,L46=Paramétrage!$C$24,L46=Paramétrage!$C$27,AND(L46&lt;&gt;Paramétrage!$C$9,P46="Mut+ext")),0,ROUNDUP(N46/O46,0))</f>
        <v>0</v>
      </c>
      <c r="U46" s="94">
        <f>IF(OR(L46="",P46="Mut+ext"),0,IF(VLOOKUP(L46,Paramétrage!$C$6:$E$29,2,0)=0,0,IF(O46="","saisir capacité",M46*T46*VLOOKUP(L46,Paramétrage!$C$6:$E$29,2,0))))</f>
        <v>0</v>
      </c>
      <c r="V46" s="42"/>
      <c r="W46" s="91">
        <f t="shared" si="8"/>
        <v>0</v>
      </c>
      <c r="X46" s="93">
        <f>IF(OR(L46="",P46="Mut+ext"),0,IF(ISERROR(V46+U46*VLOOKUP(L46,Paramétrage!$C$6:$E$29,3,0))=TRUE,W46,V46+U46*VLOOKUP(L46,Paramétrage!$C$6:$E$29,3,0)))</f>
        <v>0</v>
      </c>
      <c r="Y46" s="247"/>
      <c r="Z46" s="209"/>
      <c r="AA46" s="248"/>
      <c r="AB46" s="160"/>
      <c r="AC46" s="43"/>
      <c r="AD46" s="63">
        <f>IF(G46="",0,IF(J46="",0,IF(SUMIF(G38:G49,G46,N38:N49)=0,0,IF(OR(K46="",J46="obligatoire"),AE46/SUMIF(G38:G49,G46,N38:N49),AE46/(SUMIF(G38:G49,G46,N38:N49)/K46)))))</f>
        <v>0</v>
      </c>
      <c r="AE46" s="20">
        <f t="shared" si="9"/>
        <v>0</v>
      </c>
    </row>
    <row r="47" spans="1:31">
      <c r="A47" s="250"/>
      <c r="B47" s="228"/>
      <c r="C47" s="216"/>
      <c r="D47" s="217"/>
      <c r="E47" s="211"/>
      <c r="F47" s="211"/>
      <c r="G47" s="137"/>
      <c r="H47" s="140"/>
      <c r="I47" s="56"/>
      <c r="J47" s="55"/>
      <c r="K47" s="39"/>
      <c r="L47" s="40"/>
      <c r="M47" s="50"/>
      <c r="N47" s="49"/>
      <c r="O47" s="54"/>
      <c r="P47" s="41"/>
      <c r="Q47" s="208"/>
      <c r="R47" s="209"/>
      <c r="S47" s="210"/>
      <c r="T47" s="92">
        <f>IF(OR(O47="",L47=Paramétrage!$C$10,L47=Paramétrage!$C$13,L47=Paramétrage!$C$17,L47=Paramétrage!$C$20,L47=Paramétrage!$C$24,L47=Paramétrage!$C$27,AND(L47&lt;&gt;Paramétrage!$C$9,P47="Mut+ext")),0,ROUNDUP(N47/O47,0))</f>
        <v>0</v>
      </c>
      <c r="U47" s="94">
        <f>IF(OR(L47="",P47="Mut+ext"),0,IF(VLOOKUP(L47,Paramétrage!$C$6:$E$29,2,0)=0,0,IF(O47="","saisir capacité",M47*T47*VLOOKUP(L47,Paramétrage!$C$6:$E$29,2,0))))</f>
        <v>0</v>
      </c>
      <c r="V47" s="42"/>
      <c r="W47" s="91">
        <f t="shared" si="8"/>
        <v>0</v>
      </c>
      <c r="X47" s="93">
        <f>IF(OR(L47="",P47="Mut+ext"),0,IF(ISERROR(V47+U47*VLOOKUP(L47,Paramétrage!$C$6:$E$29,3,0))=TRUE,W47,V47+U47*VLOOKUP(L47,Paramétrage!$C$6:$E$29,3,0)))</f>
        <v>0</v>
      </c>
      <c r="Y47" s="247"/>
      <c r="Z47" s="209"/>
      <c r="AA47" s="248"/>
      <c r="AB47" s="160"/>
      <c r="AC47" s="43"/>
      <c r="AD47" s="63">
        <f>IF(G47="",0,IF(J47="",0,IF(SUMIF(G38:G49,G47,N38:N49)=0,0,IF(OR(K47="",J47="obligatoire"),AE47/SUMIF(G38:G49,G47,N38:N49),AE47/(SUMIF(G38:G49,G47,N38:N49)/K47)))))</f>
        <v>0</v>
      </c>
      <c r="AE47" s="20">
        <f t="shared" si="9"/>
        <v>0</v>
      </c>
    </row>
    <row r="48" spans="1:31">
      <c r="A48" s="250"/>
      <c r="B48" s="228"/>
      <c r="C48" s="216"/>
      <c r="D48" s="217"/>
      <c r="E48" s="211"/>
      <c r="F48" s="211"/>
      <c r="G48" s="137"/>
      <c r="H48" s="140"/>
      <c r="I48" s="56"/>
      <c r="J48" s="55"/>
      <c r="K48" s="39"/>
      <c r="L48" s="40"/>
      <c r="M48" s="50"/>
      <c r="N48" s="48"/>
      <c r="O48" s="54"/>
      <c r="P48" s="41"/>
      <c r="Q48" s="208"/>
      <c r="R48" s="209"/>
      <c r="S48" s="210"/>
      <c r="T48" s="92">
        <f>IF(OR(O48="",L48=Paramétrage!$C$10,L48=Paramétrage!$C$13,L48=Paramétrage!$C$17,L48=Paramétrage!$C$20,L48=Paramétrage!$C$24,L48=Paramétrage!$C$27,AND(L48&lt;&gt;Paramétrage!$C$9,P48="Mut+ext")),0,ROUNDUP(N48/O48,0))</f>
        <v>0</v>
      </c>
      <c r="U48" s="94">
        <f>IF(OR(L48="",P48="Mut+ext"),0,IF(VLOOKUP(L48,Paramétrage!$C$6:$E$29,2,0)=0,0,IF(O48="","saisir capacité",M48*T48*VLOOKUP(L48,Paramétrage!$C$6:$E$29,2,0))))</f>
        <v>0</v>
      </c>
      <c r="V48" s="42"/>
      <c r="W48" s="91">
        <f t="shared" si="8"/>
        <v>0</v>
      </c>
      <c r="X48" s="93">
        <f>IF(OR(L48="",P48="Mut+ext"),0,IF(ISERROR(V48+U48*VLOOKUP(L48,Paramétrage!$C$6:$E$29,3,0))=TRUE,W48,V48+U48*VLOOKUP(L48,Paramétrage!$C$6:$E$29,3,0)))</f>
        <v>0</v>
      </c>
      <c r="Y48" s="247"/>
      <c r="Z48" s="209"/>
      <c r="AA48" s="248"/>
      <c r="AB48" s="160"/>
      <c r="AC48" s="43"/>
      <c r="AD48" s="63">
        <f>IF(G48="",0,IF(J48="",0,IF(SUMIF(G38:G49,G48,N38:N49)=0,0,IF(OR(K48="",J48="obligatoire"),AE48/SUMIF(G38:G49,G48,N38:N49),AE48/(SUMIF(G38:G49,G48,N38:N49)/K48)))))</f>
        <v>0</v>
      </c>
      <c r="AE48" s="20">
        <f t="shared" si="9"/>
        <v>0</v>
      </c>
    </row>
    <row r="49" spans="1:31">
      <c r="A49" s="250"/>
      <c r="B49" s="228"/>
      <c r="C49" s="218"/>
      <c r="D49" s="219"/>
      <c r="E49" s="212"/>
      <c r="F49" s="212"/>
      <c r="G49" s="137"/>
      <c r="H49" s="140"/>
      <c r="I49" s="56"/>
      <c r="J49" s="55"/>
      <c r="K49" s="39"/>
      <c r="L49" s="40"/>
      <c r="M49" s="50"/>
      <c r="N49" s="47"/>
      <c r="O49" s="54"/>
      <c r="P49" s="41"/>
      <c r="Q49" s="208"/>
      <c r="R49" s="209"/>
      <c r="S49" s="210"/>
      <c r="T49" s="92">
        <f>IF(OR(O49="",L49=Paramétrage!$C$10,L49=Paramétrage!$C$13,L49=Paramétrage!$C$17,L49=Paramétrage!$C$20,L49=Paramétrage!$C$24,L49=Paramétrage!$C$27,AND(L49&lt;&gt;Paramétrage!$C$9,P49="Mut+ext")),0,ROUNDUP(N49/O49,0))</f>
        <v>0</v>
      </c>
      <c r="U49" s="94">
        <f>IF(OR(L49="",P49="Mut+ext"),0,IF(VLOOKUP(L49,Paramétrage!$C$6:$E$29,2,0)=0,0,IF(O49="","saisir capacité",M49*T49*VLOOKUP(L49,Paramétrage!$C$6:$E$29,2,0))))</f>
        <v>0</v>
      </c>
      <c r="V49" s="42"/>
      <c r="W49" s="91">
        <f t="shared" si="8"/>
        <v>0</v>
      </c>
      <c r="X49" s="93">
        <f>IF(OR(L49="",P49="Mut+ext"),0,IF(ISERROR(V49+U49*VLOOKUP(L49,Paramétrage!$C$6:$E$29,3,0))=TRUE,W49,V49+U49*VLOOKUP(L49,Paramétrage!$C$6:$E$29,3,0)))</f>
        <v>0</v>
      </c>
      <c r="Y49" s="247"/>
      <c r="Z49" s="209"/>
      <c r="AA49" s="248"/>
      <c r="AB49" s="160"/>
      <c r="AC49" s="43"/>
      <c r="AD49" s="63">
        <f>IF(G49="",0,IF(J49="",0,IF(SUMIF(G38:G49,G49,N38:N49)=0,0,IF(OR(K49="",J49="obligatoire"),AE49/SUMIF(G38:G49,G49,N38:N49),AE49/(SUMIF(G38:G49,G49,N38:N49)/K49)))))</f>
        <v>0</v>
      </c>
      <c r="AE49" s="20">
        <f t="shared" si="9"/>
        <v>0</v>
      </c>
    </row>
    <row r="50" spans="1:31">
      <c r="A50" s="250"/>
      <c r="B50" s="228"/>
      <c r="C50" s="144"/>
      <c r="D50" s="145"/>
      <c r="E50" s="65"/>
      <c r="F50" s="65"/>
      <c r="G50" s="65"/>
      <c r="H50" s="141"/>
      <c r="I50" s="112"/>
      <c r="J50" s="66"/>
      <c r="K50" s="67"/>
      <c r="L50" s="113"/>
      <c r="M50" s="68">
        <f>AD50</f>
        <v>60</v>
      </c>
      <c r="N50" s="69"/>
      <c r="O50" s="69"/>
      <c r="P50" s="196"/>
      <c r="Q50" s="176"/>
      <c r="R50" s="176"/>
      <c r="S50" s="177"/>
      <c r="T50" s="114"/>
      <c r="U50" s="70">
        <f>SUM(U38:U49)</f>
        <v>60</v>
      </c>
      <c r="V50" s="71">
        <f>SUM(V38:V49)</f>
        <v>0</v>
      </c>
      <c r="W50" s="72">
        <f>SUM(W38:W49)</f>
        <v>60</v>
      </c>
      <c r="X50" s="73">
        <f>SUM(X38:X49)</f>
        <v>60</v>
      </c>
      <c r="Y50" s="182"/>
      <c r="Z50" s="183"/>
      <c r="AA50" s="184"/>
      <c r="AB50" s="185"/>
      <c r="AC50" s="186"/>
      <c r="AD50" s="115">
        <f>SUM(AD38:AD49)</f>
        <v>60</v>
      </c>
      <c r="AE50" s="116">
        <f>SUM(AE38:AE49)</f>
        <v>2100</v>
      </c>
    </row>
    <row r="51" spans="1:31" ht="15.5" customHeight="1">
      <c r="A51" s="250"/>
      <c r="B51" s="228" t="s">
        <v>117</v>
      </c>
      <c r="C51" s="214" t="s">
        <v>237</v>
      </c>
      <c r="D51" s="215"/>
      <c r="E51" s="229">
        <v>6</v>
      </c>
      <c r="F51" s="229" t="s">
        <v>227</v>
      </c>
      <c r="G51" s="199" t="s">
        <v>173</v>
      </c>
      <c r="H51" s="268" t="s">
        <v>239</v>
      </c>
      <c r="I51" s="209"/>
      <c r="J51" s="248"/>
      <c r="K51" s="39"/>
      <c r="L51" s="40" t="s">
        <v>0</v>
      </c>
      <c r="M51" s="50">
        <v>24</v>
      </c>
      <c r="N51" s="47"/>
      <c r="O51" s="54">
        <v>40</v>
      </c>
      <c r="P51" s="45" t="s">
        <v>238</v>
      </c>
      <c r="Q51" s="295" t="s">
        <v>247</v>
      </c>
      <c r="R51" s="296"/>
      <c r="S51" s="297"/>
      <c r="T51" s="92">
        <f>IF(OR(O51="",L51=Paramétrage!$C$10,L51=Paramétrage!$C$13,L51=Paramétrage!$C$17,L51=Paramétrage!$C$20,L51=Paramétrage!$C$24,L51=Paramétrage!$C$27,AND(L51&lt;&gt;Paramétrage!$C$9,P51="Mut+ext")),0,ROUNDUP(N51/O51,0))</f>
        <v>0</v>
      </c>
      <c r="U51" s="94">
        <f>IF(OR(L51="",P51="Mut+ext"),0,IF(VLOOKUP(L51,Paramétrage!$C$6:$E$29,2,0)=0,0,IF(O51="","saisir capacité",M51*T51*VLOOKUP(L51,Paramétrage!$C$6:$E$29,2,0))))</f>
        <v>0</v>
      </c>
      <c r="V51" s="42"/>
      <c r="W51" s="91">
        <f t="shared" ref="W51:W62" si="12">IF(OR(L51="",P51="Mut+ext"),0,IF(ISERROR(U51+V51)=TRUE,U51,U51+V51))</f>
        <v>0</v>
      </c>
      <c r="X51" s="93">
        <f>IF(OR(L51="",P51="Mut+ext"),0,IF(ISERROR(V51+U51*VLOOKUP(L51,Paramétrage!$C$6:$E$29,3,0))=TRUE,W51,V51+U51*VLOOKUP(L51,Paramétrage!$C$6:$E$29,3,0)))</f>
        <v>0</v>
      </c>
      <c r="Y51" s="268" t="s">
        <v>239</v>
      </c>
      <c r="Z51" s="209"/>
      <c r="AA51" s="248"/>
      <c r="AB51" s="62"/>
      <c r="AC51" s="43"/>
      <c r="AD51" s="63">
        <f>IF(G51="",0,IF(J51="",0,IF(SUMIF(G51:G62,G51,N51:N62)=0,0,IF(OR(K51="",J51="obligatoire"),AE51/SUMIF(G51:G62,G51,N51:N62),AE51/(SUMIF(G51:G62,G51,N51:N62)/K51)))))</f>
        <v>0</v>
      </c>
      <c r="AE51" s="20">
        <f>M51*N51</f>
        <v>0</v>
      </c>
    </row>
    <row r="52" spans="1:31">
      <c r="A52" s="250"/>
      <c r="B52" s="228"/>
      <c r="C52" s="216"/>
      <c r="D52" s="217"/>
      <c r="E52" s="211"/>
      <c r="F52" s="211"/>
      <c r="G52" s="200" t="s">
        <v>174</v>
      </c>
      <c r="H52" s="58"/>
      <c r="I52" s="56"/>
      <c r="J52" s="55"/>
      <c r="K52" s="39"/>
      <c r="L52" s="40"/>
      <c r="M52" s="50"/>
      <c r="N52" s="47"/>
      <c r="O52" s="54"/>
      <c r="P52" s="41"/>
      <c r="Q52" s="208"/>
      <c r="R52" s="209"/>
      <c r="S52" s="210"/>
      <c r="T52" s="92">
        <f>IF(OR(O52="",L52=Paramétrage!$C$10,L52=Paramétrage!$C$13,L52=Paramétrage!$C$17,L52=Paramétrage!$C$20,L52=Paramétrage!$C$24,L52=Paramétrage!$C$27,AND(L52&lt;&gt;Paramétrage!$C$9,P52="Mut+ext")),0,ROUNDUP(N52/O52,0))</f>
        <v>0</v>
      </c>
      <c r="U52" s="94">
        <f>IF(OR(L52="",P52="Mut+ext"),0,IF(VLOOKUP(L52,Paramétrage!$C$6:$E$29,2,0)=0,0,IF(O52="","saisir capacité",M52*T52*VLOOKUP(L52,Paramétrage!$C$6:$E$29,2,0))))</f>
        <v>0</v>
      </c>
      <c r="V52" s="42"/>
      <c r="W52" s="91">
        <f t="shared" si="12"/>
        <v>0</v>
      </c>
      <c r="X52" s="93">
        <f>IF(OR(L52="",P52="Mut+ext"),0,IF(ISERROR(V52+U52*VLOOKUP(L52,Paramétrage!$C$6:$E$29,3,0))=TRUE,W52,V52+U52*VLOOKUP(L52,Paramétrage!$C$6:$E$29,3,0)))</f>
        <v>0</v>
      </c>
      <c r="Y52" s="247"/>
      <c r="Z52" s="209"/>
      <c r="AA52" s="248"/>
      <c r="AB52" s="160"/>
      <c r="AC52" s="43"/>
      <c r="AD52" s="63">
        <f>IF(G52="",0,IF(J52="",0,IF(SUMIF(G51:G62,G52,N51:N62)=0,0,IF(OR(K52="",J52="obligatoire"),AE52/SUMIF(G51:G62,G52,N51:N62),AE52/(SUMIF(G51:G62,G52,N51:N62)/K52)))))</f>
        <v>0</v>
      </c>
      <c r="AE52" s="20">
        <f t="shared" ref="AE52:AE62" si="13">M52*N52</f>
        <v>0</v>
      </c>
    </row>
    <row r="53" spans="1:31">
      <c r="A53" s="250"/>
      <c r="B53" s="228"/>
      <c r="C53" s="216"/>
      <c r="D53" s="217"/>
      <c r="E53" s="211"/>
      <c r="F53" s="211"/>
      <c r="G53" s="200" t="s">
        <v>175</v>
      </c>
      <c r="H53" s="58"/>
      <c r="I53" s="56"/>
      <c r="J53" s="55"/>
      <c r="K53" s="39"/>
      <c r="L53" s="40"/>
      <c r="M53" s="50"/>
      <c r="N53" s="47"/>
      <c r="O53" s="54"/>
      <c r="P53" s="41"/>
      <c r="Q53" s="208"/>
      <c r="R53" s="209"/>
      <c r="S53" s="210"/>
      <c r="T53" s="92">
        <f>IF(OR(O53="",L53=Paramétrage!$C$10,L53=Paramétrage!$C$13,L53=Paramétrage!$C$17,L53=Paramétrage!$C$20,L53=Paramétrage!$C$24,L53=Paramétrage!$C$27,AND(L53&lt;&gt;Paramétrage!$C$9,P53="Mut+ext")),0,ROUNDUP(N53/O53,0))</f>
        <v>0</v>
      </c>
      <c r="U53" s="94">
        <f>IF(OR(L53="",P53="Mut+ext"),0,IF(VLOOKUP(L53,Paramétrage!$C$6:$E$29,2,0)=0,0,IF(O53="","saisir capacité",M53*T53*VLOOKUP(L53,Paramétrage!$C$6:$E$29,2,0))))</f>
        <v>0</v>
      </c>
      <c r="V53" s="42"/>
      <c r="W53" s="91">
        <f t="shared" si="12"/>
        <v>0</v>
      </c>
      <c r="X53" s="93">
        <f>IF(OR(L53="",P53="Mut+ext"),0,IF(ISERROR(V53+U53*VLOOKUP(L53,Paramétrage!$C$6:$E$29,3,0))=TRUE,W53,V53+U53*VLOOKUP(L53,Paramétrage!$C$6:$E$29,3,0)))</f>
        <v>0</v>
      </c>
      <c r="Y53" s="247"/>
      <c r="Z53" s="209"/>
      <c r="AA53" s="248"/>
      <c r="AB53" s="160"/>
      <c r="AC53" s="43"/>
      <c r="AD53" s="63">
        <f>IF(G53="",0,IF(J53="",0,IF(SUMIF(G51:G62,G53,N51:N62)=0,0,IF(OR(K53="",J53="obligatoire"),AE53/SUMIF(G51:G62,G53,N51:N62),AE53/(SUMIF(G51:G62,G53,N51:N62)/K53)))))</f>
        <v>0</v>
      </c>
      <c r="AE53" s="20">
        <f t="shared" si="13"/>
        <v>0</v>
      </c>
    </row>
    <row r="54" spans="1:31">
      <c r="A54" s="250"/>
      <c r="B54" s="228"/>
      <c r="C54" s="216"/>
      <c r="D54" s="217"/>
      <c r="E54" s="211"/>
      <c r="F54" s="211"/>
      <c r="G54" s="201" t="s">
        <v>240</v>
      </c>
      <c r="H54" s="58"/>
      <c r="I54" s="56"/>
      <c r="J54" s="55"/>
      <c r="K54" s="39"/>
      <c r="L54" s="40"/>
      <c r="M54" s="50"/>
      <c r="N54" s="47"/>
      <c r="O54" s="54"/>
      <c r="P54" s="41"/>
      <c r="Q54" s="208"/>
      <c r="R54" s="209"/>
      <c r="S54" s="210"/>
      <c r="T54" s="92">
        <f>IF(OR(O54="",L54=Paramétrage!$C$10,L54=Paramétrage!$C$13,L54=Paramétrage!$C$17,L54=Paramétrage!$C$20,L54=Paramétrage!$C$24,L54=Paramétrage!$C$27,AND(L54&lt;&gt;Paramétrage!$C$9,P54="Mut+ext")),0,ROUNDUP(N54/O54,0))</f>
        <v>0</v>
      </c>
      <c r="U54" s="94">
        <f>IF(OR(L54="",P54="Mut+ext"),0,IF(VLOOKUP(L54,Paramétrage!$C$6:$E$29,2,0)=0,0,IF(O54="","saisir capacité",M54*T54*VLOOKUP(L54,Paramétrage!$C$6:$E$29,2,0))))</f>
        <v>0</v>
      </c>
      <c r="V54" s="42"/>
      <c r="W54" s="91">
        <f t="shared" ref="W54:W57" si="14">IF(OR(L54="",P54="Mut+ext"),0,IF(ISERROR(U54+V54)=TRUE,U54,U54+V54))</f>
        <v>0</v>
      </c>
      <c r="X54" s="93">
        <f>IF(OR(L54="",P54="Mut+ext"),0,IF(ISERROR(V54+U54*VLOOKUP(L54,Paramétrage!$C$6:$E$29,3,0))=TRUE,W54,V54+U54*VLOOKUP(L54,Paramétrage!$C$6:$E$29,3,0)))</f>
        <v>0</v>
      </c>
      <c r="Y54" s="247"/>
      <c r="Z54" s="209"/>
      <c r="AA54" s="248"/>
      <c r="AB54" s="57"/>
      <c r="AC54" s="43"/>
      <c r="AD54" s="63">
        <f>IF(G54="",0,IF(J54="",0,IF(SUMIF(G47:G58,G54,N47:N58)=0,0,IF(OR(K54="",J54="obligatoire"),AE54/SUMIF(G47:G58,G54,N47:N58),AE54/(SUMIF(G47:G58,G54,N47:N58)/K54)))))</f>
        <v>0</v>
      </c>
      <c r="AE54" s="20">
        <f t="shared" ref="AE54:AE57" si="15">M54*N54</f>
        <v>0</v>
      </c>
    </row>
    <row r="55" spans="1:31">
      <c r="A55" s="250"/>
      <c r="B55" s="228"/>
      <c r="C55" s="216"/>
      <c r="D55" s="217"/>
      <c r="E55" s="211"/>
      <c r="F55" s="211"/>
      <c r="G55" s="137"/>
      <c r="H55" s="58"/>
      <c r="I55" s="56"/>
      <c r="J55" s="55"/>
      <c r="K55" s="39"/>
      <c r="L55" s="40"/>
      <c r="M55" s="50"/>
      <c r="N55" s="47"/>
      <c r="O55" s="54"/>
      <c r="P55" s="41"/>
      <c r="Q55" s="208"/>
      <c r="R55" s="209"/>
      <c r="S55" s="210"/>
      <c r="T55" s="92">
        <f>IF(OR(O55="",L55=Paramétrage!$C$10,L55=Paramétrage!$C$13,L55=Paramétrage!$C$17,L55=Paramétrage!$C$20,L55=Paramétrage!$C$24,L55=Paramétrage!$C$27,AND(L55&lt;&gt;Paramétrage!$C$9,P55="Mut+ext")),0,ROUNDUP(N55/O55,0))</f>
        <v>0</v>
      </c>
      <c r="U55" s="94">
        <f>IF(OR(L55="",P55="Mut+ext"),0,IF(VLOOKUP(L55,Paramétrage!$C$6:$E$29,2,0)=0,0,IF(O55="","saisir capacité",M55*T55*VLOOKUP(L55,Paramétrage!$C$6:$E$29,2,0))))</f>
        <v>0</v>
      </c>
      <c r="V55" s="42"/>
      <c r="W55" s="91">
        <f t="shared" si="14"/>
        <v>0</v>
      </c>
      <c r="X55" s="93">
        <f>IF(OR(L55="",P55="Mut+ext"),0,IF(ISERROR(V55+U55*VLOOKUP(L55,Paramétrage!$C$6:$E$29,3,0))=TRUE,W55,V55+U55*VLOOKUP(L55,Paramétrage!$C$6:$E$29,3,0)))</f>
        <v>0</v>
      </c>
      <c r="Y55" s="247"/>
      <c r="Z55" s="209"/>
      <c r="AA55" s="248"/>
      <c r="AB55" s="160"/>
      <c r="AC55" s="43"/>
      <c r="AD55" s="63">
        <f>IF(G55="",0,IF(J55="",0,IF(SUMIF(G47:G58,G55,N47:N58)=0,0,IF(OR(K55="",J55="obligatoire"),AE55/SUMIF(G47:G58,G55,N47:N58),AE55/(SUMIF(G47:G58,G55,N47:N58)/K55)))))</f>
        <v>0</v>
      </c>
      <c r="AE55" s="20">
        <f t="shared" si="15"/>
        <v>0</v>
      </c>
    </row>
    <row r="56" spans="1:31">
      <c r="A56" s="250"/>
      <c r="B56" s="228"/>
      <c r="C56" s="216"/>
      <c r="D56" s="217"/>
      <c r="E56" s="211"/>
      <c r="F56" s="211"/>
      <c r="G56" s="137"/>
      <c r="H56" s="58"/>
      <c r="I56" s="56"/>
      <c r="J56" s="55"/>
      <c r="K56" s="39"/>
      <c r="L56" s="40"/>
      <c r="M56" s="50"/>
      <c r="N56" s="47"/>
      <c r="O56" s="54"/>
      <c r="P56" s="41"/>
      <c r="Q56" s="208"/>
      <c r="R56" s="209"/>
      <c r="S56" s="210"/>
      <c r="T56" s="92">
        <f>IF(OR(O56="",L56=Paramétrage!$C$10,L56=Paramétrage!$C$13,L56=Paramétrage!$C$17,L56=Paramétrage!$C$20,L56=Paramétrage!$C$24,L56=Paramétrage!$C$27,AND(L56&lt;&gt;Paramétrage!$C$9,P56="Mut+ext")),0,ROUNDUP(N56/O56,0))</f>
        <v>0</v>
      </c>
      <c r="U56" s="94">
        <f>IF(OR(L56="",P56="Mut+ext"),0,IF(VLOOKUP(L56,Paramétrage!$C$6:$E$29,2,0)=0,0,IF(O56="","saisir capacité",M56*T56*VLOOKUP(L56,Paramétrage!$C$6:$E$29,2,0))))</f>
        <v>0</v>
      </c>
      <c r="V56" s="42"/>
      <c r="W56" s="91">
        <f t="shared" si="14"/>
        <v>0</v>
      </c>
      <c r="X56" s="93">
        <f>IF(OR(L56="",P56="Mut+ext"),0,IF(ISERROR(V56+U56*VLOOKUP(L56,Paramétrage!$C$6:$E$29,3,0))=TRUE,W56,V56+U56*VLOOKUP(L56,Paramétrage!$C$6:$E$29,3,0)))</f>
        <v>0</v>
      </c>
      <c r="Y56" s="247"/>
      <c r="Z56" s="209"/>
      <c r="AA56" s="248"/>
      <c r="AB56" s="160"/>
      <c r="AC56" s="43"/>
      <c r="AD56" s="63">
        <f>IF(G56="",0,IF(J56="",0,IF(SUMIF(G47:G58,G56,N47:N58)=0,0,IF(OR(K56="",J56="obligatoire"),AE56/SUMIF(G47:G58,G56,N47:N58),AE56/(SUMIF(G47:G58,G56,N47:N58)/K56)))))</f>
        <v>0</v>
      </c>
      <c r="AE56" s="20">
        <f t="shared" si="15"/>
        <v>0</v>
      </c>
    </row>
    <row r="57" spans="1:31">
      <c r="A57" s="250"/>
      <c r="B57" s="228"/>
      <c r="C57" s="216"/>
      <c r="D57" s="217"/>
      <c r="E57" s="211"/>
      <c r="F57" s="211"/>
      <c r="G57" s="137"/>
      <c r="H57" s="58"/>
      <c r="I57" s="56"/>
      <c r="J57" s="55"/>
      <c r="K57" s="39"/>
      <c r="L57" s="40"/>
      <c r="M57" s="50"/>
      <c r="N57" s="47"/>
      <c r="O57" s="54"/>
      <c r="P57" s="41"/>
      <c r="Q57" s="208"/>
      <c r="R57" s="209"/>
      <c r="S57" s="210"/>
      <c r="T57" s="92">
        <f>IF(OR(O57="",L57=Paramétrage!$C$10,L57=Paramétrage!$C$13,L57=Paramétrage!$C$17,L57=Paramétrage!$C$20,L57=Paramétrage!$C$24,L57=Paramétrage!$C$27,AND(L57&lt;&gt;Paramétrage!$C$9,P57="Mut+ext")),0,ROUNDUP(N57/O57,0))</f>
        <v>0</v>
      </c>
      <c r="U57" s="94">
        <f>IF(OR(L57="",P57="Mut+ext"),0,IF(VLOOKUP(L57,Paramétrage!$C$6:$E$29,2,0)=0,0,IF(O57="","saisir capacité",M57*T57*VLOOKUP(L57,Paramétrage!$C$6:$E$29,2,0))))</f>
        <v>0</v>
      </c>
      <c r="V57" s="42"/>
      <c r="W57" s="91">
        <f t="shared" si="14"/>
        <v>0</v>
      </c>
      <c r="X57" s="93">
        <f>IF(OR(L57="",P57="Mut+ext"),0,IF(ISERROR(V57+U57*VLOOKUP(L57,Paramétrage!$C$6:$E$29,3,0))=TRUE,W57,V57+U57*VLOOKUP(L57,Paramétrage!$C$6:$E$29,3,0)))</f>
        <v>0</v>
      </c>
      <c r="Y57" s="247"/>
      <c r="Z57" s="209"/>
      <c r="AA57" s="248"/>
      <c r="AB57" s="160"/>
      <c r="AC57" s="43"/>
      <c r="AD57" s="63">
        <f>IF(G57="",0,IF(J57="",0,IF(SUMIF(G47:G58,G57,N47:N58)=0,0,IF(OR(K57="",J57="obligatoire"),AE57/SUMIF(G47:G58,G57,N47:N58),AE57/(SUMIF(G47:G58,G57,N47:N58)/K57)))))</f>
        <v>0</v>
      </c>
      <c r="AE57" s="20">
        <f t="shared" si="15"/>
        <v>0</v>
      </c>
    </row>
    <row r="58" spans="1:31">
      <c r="A58" s="250"/>
      <c r="B58" s="228"/>
      <c r="C58" s="216"/>
      <c r="D58" s="217"/>
      <c r="E58" s="211"/>
      <c r="F58" s="211"/>
      <c r="G58" s="137"/>
      <c r="H58" s="58"/>
      <c r="I58" s="56"/>
      <c r="J58" s="55"/>
      <c r="K58" s="39"/>
      <c r="L58" s="40"/>
      <c r="M58" s="51"/>
      <c r="N58" s="47"/>
      <c r="O58" s="54"/>
      <c r="P58" s="41"/>
      <c r="Q58" s="208"/>
      <c r="R58" s="209"/>
      <c r="S58" s="210"/>
      <c r="T58" s="92">
        <f>IF(OR(O58="",L58=Paramétrage!$C$10,L58=Paramétrage!$C$13,L58=Paramétrage!$C$17,L58=Paramétrage!$C$20,L58=Paramétrage!$C$24,L58=Paramétrage!$C$27,AND(L58&lt;&gt;Paramétrage!$C$9,P58="Mut+ext")),0,ROUNDUP(N58/O58,0))</f>
        <v>0</v>
      </c>
      <c r="U58" s="94">
        <f>IF(OR(L58="",P58="Mut+ext"),0,IF(VLOOKUP(L58,Paramétrage!$C$6:$E$29,2,0)=0,0,IF(O58="","saisir capacité",M58*T58*VLOOKUP(L58,Paramétrage!$C$6:$E$29,2,0))))</f>
        <v>0</v>
      </c>
      <c r="V58" s="42"/>
      <c r="W58" s="91">
        <f t="shared" si="12"/>
        <v>0</v>
      </c>
      <c r="X58" s="93">
        <f>IF(OR(L58="",P58="Mut+ext"),0,IF(ISERROR(V58+U58*VLOOKUP(L58,Paramétrage!$C$6:$E$29,3,0))=TRUE,W58,V58+U58*VLOOKUP(L58,Paramétrage!$C$6:$E$29,3,0)))</f>
        <v>0</v>
      </c>
      <c r="Y58" s="247"/>
      <c r="Z58" s="209"/>
      <c r="AA58" s="248"/>
      <c r="AB58" s="57"/>
      <c r="AC58" s="43"/>
      <c r="AD58" s="63">
        <f>IF(G58="",0,IF(J58="",0,IF(SUMIF(G51:G62,G58,N51:N62)=0,0,IF(OR(K58="",J58="obligatoire"),AE58/SUMIF(G51:G62,G58,N51:N62),AE58/(SUMIF(G51:G62,G58,N51:N62)/K58)))))</f>
        <v>0</v>
      </c>
      <c r="AE58" s="20">
        <f t="shared" si="13"/>
        <v>0</v>
      </c>
    </row>
    <row r="59" spans="1:31">
      <c r="A59" s="250"/>
      <c r="B59" s="228"/>
      <c r="C59" s="216"/>
      <c r="D59" s="217"/>
      <c r="E59" s="211"/>
      <c r="F59" s="211"/>
      <c r="G59" s="137"/>
      <c r="H59" s="58"/>
      <c r="I59" s="56"/>
      <c r="J59" s="55"/>
      <c r="K59" s="39"/>
      <c r="L59" s="40"/>
      <c r="M59" s="50"/>
      <c r="N59" s="47"/>
      <c r="O59" s="54"/>
      <c r="P59" s="41"/>
      <c r="Q59" s="208"/>
      <c r="R59" s="209"/>
      <c r="S59" s="210"/>
      <c r="T59" s="92">
        <f>IF(OR(O59="",L59=Paramétrage!$C$10,L59=Paramétrage!$C$13,L59=Paramétrage!$C$17,L59=Paramétrage!$C$20,L59=Paramétrage!$C$24,L59=Paramétrage!$C$27,AND(L59&lt;&gt;Paramétrage!$C$9,P59="Mut+ext")),0,ROUNDUP(N59/O59,0))</f>
        <v>0</v>
      </c>
      <c r="U59" s="94">
        <f>IF(OR(L59="",P59="Mut+ext"),0,IF(VLOOKUP(L59,Paramétrage!$C$6:$E$29,2,0)=0,0,IF(O59="","saisir capacité",M59*T59*VLOOKUP(L59,Paramétrage!$C$6:$E$29,2,0))))</f>
        <v>0</v>
      </c>
      <c r="V59" s="42"/>
      <c r="W59" s="91">
        <f t="shared" si="12"/>
        <v>0</v>
      </c>
      <c r="X59" s="93">
        <f>IF(OR(L59="",P59="Mut+ext"),0,IF(ISERROR(V59+U59*VLOOKUP(L59,Paramétrage!$C$6:$E$29,3,0))=TRUE,W59,V59+U59*VLOOKUP(L59,Paramétrage!$C$6:$E$29,3,0)))</f>
        <v>0</v>
      </c>
      <c r="Y59" s="247"/>
      <c r="Z59" s="209"/>
      <c r="AA59" s="248"/>
      <c r="AB59" s="160"/>
      <c r="AC59" s="43"/>
      <c r="AD59" s="63">
        <f>IF(G59="",0,IF(J59="",0,IF(SUMIF(G51:G62,G59,N51:N62)=0,0,IF(OR(K59="",J59="obligatoire"),AE59/SUMIF(G51:G62,G59,N51:N62),AE59/(SUMIF(G51:G62,G59,N51:N62)/K59)))))</f>
        <v>0</v>
      </c>
      <c r="AE59" s="20">
        <f t="shared" si="13"/>
        <v>0</v>
      </c>
    </row>
    <row r="60" spans="1:31">
      <c r="A60" s="250"/>
      <c r="B60" s="228"/>
      <c r="C60" s="216"/>
      <c r="D60" s="217"/>
      <c r="E60" s="211"/>
      <c r="F60" s="211"/>
      <c r="G60" s="137"/>
      <c r="H60" s="58"/>
      <c r="I60" s="56"/>
      <c r="J60" s="55"/>
      <c r="K60" s="39"/>
      <c r="L60" s="40"/>
      <c r="M60" s="50"/>
      <c r="N60" s="47"/>
      <c r="O60" s="54"/>
      <c r="P60" s="41"/>
      <c r="Q60" s="208"/>
      <c r="R60" s="209"/>
      <c r="S60" s="210"/>
      <c r="T60" s="92">
        <f>IF(OR(O60="",L60=Paramétrage!$C$10,L60=Paramétrage!$C$13,L60=Paramétrage!$C$17,L60=Paramétrage!$C$20,L60=Paramétrage!$C$24,L60=Paramétrage!$C$27,AND(L60&lt;&gt;Paramétrage!$C$9,P60="Mut+ext")),0,ROUNDUP(N60/O60,0))</f>
        <v>0</v>
      </c>
      <c r="U60" s="94">
        <f>IF(OR(L60="",P60="Mut+ext"),0,IF(VLOOKUP(L60,Paramétrage!$C$6:$E$29,2,0)=0,0,IF(O60="","saisir capacité",M60*T60*VLOOKUP(L60,Paramétrage!$C$6:$E$29,2,0))))</f>
        <v>0</v>
      </c>
      <c r="V60" s="42"/>
      <c r="W60" s="91">
        <f t="shared" si="12"/>
        <v>0</v>
      </c>
      <c r="X60" s="93">
        <f>IF(OR(L60="",P60="Mut+ext"),0,IF(ISERROR(V60+U60*VLOOKUP(L60,Paramétrage!$C$6:$E$29,3,0))=TRUE,W60,V60+U60*VLOOKUP(L60,Paramétrage!$C$6:$E$29,3,0)))</f>
        <v>0</v>
      </c>
      <c r="Y60" s="247"/>
      <c r="Z60" s="209"/>
      <c r="AA60" s="248"/>
      <c r="AB60" s="160"/>
      <c r="AC60" s="43"/>
      <c r="AD60" s="63">
        <f>IF(G60="",0,IF(J60="",0,IF(SUMIF(G51:G62,G60,N51:N62)=0,0,IF(OR(K60="",J60="obligatoire"),AE60/SUMIF(G51:G62,G60,N51:N62),AE60/(SUMIF(G51:G62,G60,N51:N62)/K60)))))</f>
        <v>0</v>
      </c>
      <c r="AE60" s="20">
        <f t="shared" si="13"/>
        <v>0</v>
      </c>
    </row>
    <row r="61" spans="1:31">
      <c r="A61" s="250"/>
      <c r="B61" s="228"/>
      <c r="C61" s="216"/>
      <c r="D61" s="217"/>
      <c r="E61" s="211"/>
      <c r="F61" s="211"/>
      <c r="G61" s="137"/>
      <c r="H61" s="58"/>
      <c r="I61" s="56"/>
      <c r="J61" s="55"/>
      <c r="K61" s="39"/>
      <c r="L61" s="40"/>
      <c r="M61" s="50"/>
      <c r="N61" s="47"/>
      <c r="O61" s="54"/>
      <c r="P61" s="41"/>
      <c r="Q61" s="208"/>
      <c r="R61" s="209"/>
      <c r="S61" s="210"/>
      <c r="T61" s="92">
        <f>IF(OR(O61="",L61=Paramétrage!$C$10,L61=Paramétrage!$C$13,L61=Paramétrage!$C$17,L61=Paramétrage!$C$20,L61=Paramétrage!$C$24,L61=Paramétrage!$C$27,AND(L61&lt;&gt;Paramétrage!$C$9,P61="Mut+ext")),0,ROUNDUP(N61/O61,0))</f>
        <v>0</v>
      </c>
      <c r="U61" s="94">
        <f>IF(OR(L61="",P61="Mut+ext"),0,IF(VLOOKUP(L61,Paramétrage!$C$6:$E$29,2,0)=0,0,IF(O61="","saisir capacité",M61*T61*VLOOKUP(L61,Paramétrage!$C$6:$E$29,2,0))))</f>
        <v>0</v>
      </c>
      <c r="V61" s="42"/>
      <c r="W61" s="91">
        <f t="shared" si="12"/>
        <v>0</v>
      </c>
      <c r="X61" s="93">
        <f>IF(OR(L61="",P61="Mut+ext"),0,IF(ISERROR(V61+U61*VLOOKUP(L61,Paramétrage!$C$6:$E$29,3,0))=TRUE,W61,V61+U61*VLOOKUP(L61,Paramétrage!$C$6:$E$29,3,0)))</f>
        <v>0</v>
      </c>
      <c r="Y61" s="247"/>
      <c r="Z61" s="209"/>
      <c r="AA61" s="248"/>
      <c r="AB61" s="160"/>
      <c r="AC61" s="43"/>
      <c r="AD61" s="63">
        <f>IF(G61="",0,IF(J61="",0,IF(SUMIF(G51:G62,G61,N51:N62)=0,0,IF(OR(K61="",J61="obligatoire"),AE61/SUMIF(G51:G62,G61,N51:N62),AE61/(SUMIF(G51:G62,G61,N51:N62)/K61)))))</f>
        <v>0</v>
      </c>
      <c r="AE61" s="20">
        <f t="shared" si="13"/>
        <v>0</v>
      </c>
    </row>
    <row r="62" spans="1:31">
      <c r="A62" s="250"/>
      <c r="B62" s="228"/>
      <c r="C62" s="218"/>
      <c r="D62" s="219"/>
      <c r="E62" s="212"/>
      <c r="F62" s="212"/>
      <c r="G62" s="137"/>
      <c r="H62" s="58"/>
      <c r="I62" s="56"/>
      <c r="J62" s="55"/>
      <c r="K62" s="39"/>
      <c r="L62" s="40"/>
      <c r="M62" s="51"/>
      <c r="N62" s="47"/>
      <c r="O62" s="54"/>
      <c r="P62" s="41"/>
      <c r="Q62" s="208"/>
      <c r="R62" s="209"/>
      <c r="S62" s="210"/>
      <c r="T62" s="92">
        <f>IF(OR(O62="",L62=Paramétrage!$C$10,L62=Paramétrage!$C$13,L62=Paramétrage!$C$17,L62=Paramétrage!$C$20,L62=Paramétrage!$C$24,L62=Paramétrage!$C$27,AND(L62&lt;&gt;Paramétrage!$C$9,P62="Mut+ext")),0,ROUNDUP(N62/O62,0))</f>
        <v>0</v>
      </c>
      <c r="U62" s="94">
        <f>IF(OR(L62="",P62="Mut+ext"),0,IF(VLOOKUP(L62,Paramétrage!$C$6:$E$29,2,0)=0,0,IF(O62="","saisir capacité",M62*T62*VLOOKUP(L62,Paramétrage!$C$6:$E$29,2,0))))</f>
        <v>0</v>
      </c>
      <c r="V62" s="42"/>
      <c r="W62" s="91">
        <f t="shared" si="12"/>
        <v>0</v>
      </c>
      <c r="X62" s="93">
        <f>IF(OR(L62="",P62="Mut+ext"),0,IF(ISERROR(V62+U62*VLOOKUP(L62,Paramétrage!$C$6:$E$29,3,0))=TRUE,W62,V62+U62*VLOOKUP(L62,Paramétrage!$C$6:$E$29,3,0)))</f>
        <v>0</v>
      </c>
      <c r="Y62" s="247"/>
      <c r="Z62" s="209"/>
      <c r="AA62" s="248"/>
      <c r="AB62" s="160"/>
      <c r="AC62" s="43"/>
      <c r="AD62" s="63">
        <f>IF(G62="",0,IF(J62="",0,IF(SUMIF(G51:G62,G62,N51:N62)=0,0,IF(OR(K62="",J62="obligatoire"),AE62/SUMIF(G51:G62,G62,N51:N62),AE62/(SUMIF(G51:G62,G62,N51:N62)/K62)))))</f>
        <v>0</v>
      </c>
      <c r="AE62" s="20">
        <f t="shared" si="13"/>
        <v>0</v>
      </c>
    </row>
    <row r="63" spans="1:31">
      <c r="A63" s="250"/>
      <c r="B63" s="228"/>
      <c r="C63" s="144"/>
      <c r="D63" s="145"/>
      <c r="E63" s="65"/>
      <c r="F63" s="65"/>
      <c r="G63" s="65"/>
      <c r="H63" s="141"/>
      <c r="I63" s="112"/>
      <c r="J63" s="66"/>
      <c r="K63" s="67"/>
      <c r="L63" s="113"/>
      <c r="M63" s="68">
        <f>AD63</f>
        <v>0</v>
      </c>
      <c r="N63" s="69"/>
      <c r="O63" s="69"/>
      <c r="P63" s="196"/>
      <c r="Q63" s="176"/>
      <c r="R63" s="176"/>
      <c r="S63" s="177"/>
      <c r="T63" s="114"/>
      <c r="U63" s="70">
        <f>SUM(U51:U62)</f>
        <v>0</v>
      </c>
      <c r="V63" s="71">
        <f>SUM(V51:V62)</f>
        <v>0</v>
      </c>
      <c r="W63" s="72">
        <f>SUM(W51:W62)</f>
        <v>0</v>
      </c>
      <c r="X63" s="73">
        <f>SUM(X51:X62)</f>
        <v>0</v>
      </c>
      <c r="Y63" s="182"/>
      <c r="Z63" s="183"/>
      <c r="AA63" s="184"/>
      <c r="AB63" s="185"/>
      <c r="AC63" s="186"/>
      <c r="AD63" s="115">
        <f>SUM(AD51:AD62)</f>
        <v>0</v>
      </c>
      <c r="AE63" s="116">
        <f>SUM(AE51:AE62)</f>
        <v>0</v>
      </c>
    </row>
    <row r="64" spans="1:31" ht="15.5" customHeight="1">
      <c r="A64" s="250"/>
      <c r="B64" s="228" t="s">
        <v>118</v>
      </c>
      <c r="C64" s="220" t="s">
        <v>146</v>
      </c>
      <c r="D64" s="215"/>
      <c r="E64" s="211">
        <v>6</v>
      </c>
      <c r="F64" s="211" t="s">
        <v>227</v>
      </c>
      <c r="G64" s="137" t="s">
        <v>176</v>
      </c>
      <c r="H64" s="58"/>
      <c r="I64" s="56"/>
      <c r="J64" s="61"/>
      <c r="K64" s="39"/>
      <c r="L64" s="40"/>
      <c r="M64" s="51"/>
      <c r="N64" s="48"/>
      <c r="O64" s="54"/>
      <c r="P64" s="45"/>
      <c r="Q64" s="208"/>
      <c r="R64" s="209"/>
      <c r="S64" s="210"/>
      <c r="T64" s="92">
        <f>IF(OR(O64="",L64=Paramétrage!$C$10,L64=Paramétrage!$C$13,L64=Paramétrage!$C$17,L64=Paramétrage!$C$20,L64=Paramétrage!$C$24,L64=Paramétrage!$C$27,AND(L64&lt;&gt;Paramétrage!$C$9,P64="Mut+ext")),0,ROUNDUP(N64/O64,0))</f>
        <v>0</v>
      </c>
      <c r="U64" s="94">
        <f>IF(OR(L64="",P64="Mut+ext"),0,IF(VLOOKUP(L64,Paramétrage!$C$6:$E$29,2,0)=0,0,IF(O64="","saisir capacité",M64*T64*VLOOKUP(L64,Paramétrage!$C$6:$E$29,2,0))))</f>
        <v>0</v>
      </c>
      <c r="V64" s="42"/>
      <c r="W64" s="91">
        <f t="shared" ref="W64:W75" si="16">IF(OR(L64="",P64="Mut+ext"),0,IF(ISERROR(U64+V64)=TRUE,U64,U64+V64))</f>
        <v>0</v>
      </c>
      <c r="X64" s="93">
        <f>IF(OR(L64="",P64="Mut+ext"),0,IF(ISERROR(V64+U64*VLOOKUP(L64,Paramétrage!$C$6:$E$29,3,0))=TRUE,W64,V64+U64*VLOOKUP(L64,Paramétrage!$C$6:$E$29,3,0)))</f>
        <v>0</v>
      </c>
      <c r="Y64" s="247"/>
      <c r="Z64" s="209"/>
      <c r="AA64" s="248"/>
      <c r="AB64" s="62"/>
      <c r="AC64" s="43"/>
      <c r="AD64" s="63">
        <f>IF(G64="",0,IF(J64="",0,IF(SUMIF(G64:G75,G64,N64:N75)=0,0,IF(OR(K64="",J64="obligatoire"),AE64/SUMIF(G64:G75,G64,N64:N75),AE64/(SUMIF(G64:G75,G64,N64:N75)/K64)))))</f>
        <v>0</v>
      </c>
      <c r="AE64" s="20">
        <f t="shared" ref="AE64:AE75" si="17">M64*N64</f>
        <v>0</v>
      </c>
    </row>
    <row r="65" spans="1:31">
      <c r="A65" s="250"/>
      <c r="B65" s="228"/>
      <c r="C65" s="216"/>
      <c r="D65" s="217"/>
      <c r="E65" s="211"/>
      <c r="F65" s="211"/>
      <c r="G65" s="137"/>
      <c r="H65" s="58"/>
      <c r="I65" s="56"/>
      <c r="J65" s="55"/>
      <c r="K65" s="39"/>
      <c r="L65" s="40"/>
      <c r="M65" s="50"/>
      <c r="N65" s="47"/>
      <c r="O65" s="54"/>
      <c r="P65" s="41"/>
      <c r="Q65" s="208"/>
      <c r="R65" s="209"/>
      <c r="S65" s="210"/>
      <c r="T65" s="92">
        <f>IF(OR(O65="",L65=Paramétrage!$C$10,L65=Paramétrage!$C$13,L65=Paramétrage!$C$17,L65=Paramétrage!$C$20,L65=Paramétrage!$C$24,L65=Paramétrage!$C$27,AND(L65&lt;&gt;Paramétrage!$C$9,P65="Mut+ext")),0,ROUNDUP(N65/O65,0))</f>
        <v>0</v>
      </c>
      <c r="U65" s="94">
        <f>IF(OR(L65="",P65="Mut+ext"),0,IF(VLOOKUP(L65,Paramétrage!$C$6:$E$29,2,0)=0,0,IF(O65="","saisir capacité",M65*T65*VLOOKUP(L65,Paramétrage!$C$6:$E$29,2,0))))</f>
        <v>0</v>
      </c>
      <c r="V65" s="42"/>
      <c r="W65" s="91">
        <f t="shared" si="16"/>
        <v>0</v>
      </c>
      <c r="X65" s="93">
        <f>IF(OR(L65="",P65="Mut+ext"),0,IF(ISERROR(V65+U65*VLOOKUP(L65,Paramétrage!$C$6:$E$29,3,0))=TRUE,W65,V65+U65*VLOOKUP(L65,Paramétrage!$C$6:$E$29,3,0)))</f>
        <v>0</v>
      </c>
      <c r="Y65" s="247"/>
      <c r="Z65" s="209"/>
      <c r="AA65" s="248"/>
      <c r="AB65" s="160"/>
      <c r="AC65" s="43"/>
      <c r="AD65" s="63">
        <f>IF(G65="",0,IF(J65="",0,IF(SUMIF(G64:G75,G65,N64:N75)=0,0,IF(OR(K65="",J65="obligatoire"),AE65/SUMIF(G64:G75,G65,N64:N75),AE65/(SUMIF(G64:G75,G65,N64:N75)/K65)))))</f>
        <v>0</v>
      </c>
      <c r="AE65" s="21">
        <f t="shared" si="17"/>
        <v>0</v>
      </c>
    </row>
    <row r="66" spans="1:31">
      <c r="A66" s="250"/>
      <c r="B66" s="228"/>
      <c r="C66" s="216"/>
      <c r="D66" s="217"/>
      <c r="E66" s="211"/>
      <c r="F66" s="211"/>
      <c r="G66" s="137"/>
      <c r="H66" s="140"/>
      <c r="I66" s="56"/>
      <c r="J66" s="55"/>
      <c r="K66" s="39"/>
      <c r="L66" s="40"/>
      <c r="M66" s="50"/>
      <c r="N66" s="48"/>
      <c r="O66" s="54"/>
      <c r="P66" s="41"/>
      <c r="Q66" s="208"/>
      <c r="R66" s="209"/>
      <c r="S66" s="210"/>
      <c r="T66" s="92">
        <f>IF(OR(O66="",L66=Paramétrage!$C$10,L66=Paramétrage!$C$13,L66=Paramétrage!$C$17,L66=Paramétrage!$C$20,L66=Paramétrage!$C$24,L66=Paramétrage!$C$27,AND(L66&lt;&gt;Paramétrage!$C$9,P66="Mut+ext")),0,ROUNDUP(N66/O66,0))</f>
        <v>0</v>
      </c>
      <c r="U66" s="94">
        <f>IF(OR(L66="",P66="Mut+ext"),0,IF(VLOOKUP(L66,Paramétrage!$C$6:$E$29,2,0)=0,0,IF(O66="","saisir capacité",M66*T66*VLOOKUP(L66,Paramétrage!$C$6:$E$29,2,0))))</f>
        <v>0</v>
      </c>
      <c r="V66" s="42"/>
      <c r="W66" s="91">
        <f t="shared" si="16"/>
        <v>0</v>
      </c>
      <c r="X66" s="93">
        <f>IF(OR(L66="",P66="Mut+ext"),0,IF(ISERROR(V66+U66*VLOOKUP(L66,Paramétrage!$C$6:$E$29,3,0))=TRUE,W66,V66+U66*VLOOKUP(L66,Paramétrage!$C$6:$E$29,3,0)))</f>
        <v>0</v>
      </c>
      <c r="Y66" s="247"/>
      <c r="Z66" s="209"/>
      <c r="AA66" s="248"/>
      <c r="AB66" s="160"/>
      <c r="AC66" s="43"/>
      <c r="AD66" s="63">
        <f>IF(G66="",0,IF(J66="",0,IF(SUMIF(G64:G75,G66,N64:N75)=0,0,IF(OR(K66="",J66="obligatoire"),AE66/SUMIF(G64:G75,G66,N64:N75),AE66/(SUMIF(G64:G75,G66,N64:N75)/K66)))))</f>
        <v>0</v>
      </c>
      <c r="AE66" s="21">
        <f t="shared" si="17"/>
        <v>0</v>
      </c>
    </row>
    <row r="67" spans="1:31">
      <c r="A67" s="250"/>
      <c r="B67" s="228"/>
      <c r="C67" s="216"/>
      <c r="D67" s="217"/>
      <c r="E67" s="211"/>
      <c r="F67" s="211"/>
      <c r="G67" s="154"/>
      <c r="H67" s="140"/>
      <c r="I67" s="56"/>
      <c r="J67" s="55"/>
      <c r="K67" s="39"/>
      <c r="L67" s="40"/>
      <c r="M67" s="50"/>
      <c r="N67" s="49"/>
      <c r="O67" s="54"/>
      <c r="P67" s="41"/>
      <c r="Q67" s="208"/>
      <c r="R67" s="209"/>
      <c r="S67" s="210"/>
      <c r="T67" s="92">
        <f>IF(OR(O67="",L67=Paramétrage!$C$10,L67=Paramétrage!$C$13,L67=Paramétrage!$C$17,L67=Paramétrage!$C$20,L67=Paramétrage!$C$24,L67=Paramétrage!$C$27,AND(L67&lt;&gt;Paramétrage!$C$9,P67="Mut+ext")),0,ROUNDUP(N67/O67,0))</f>
        <v>0</v>
      </c>
      <c r="U67" s="94">
        <f>IF(OR(L67="",P67="Mut+ext"),0,IF(VLOOKUP(L67,Paramétrage!$C$6:$E$29,2,0)=0,0,IF(O67="","saisir capacité",M67*T67*VLOOKUP(L67,Paramétrage!$C$6:$E$29,2,0))))</f>
        <v>0</v>
      </c>
      <c r="V67" s="42"/>
      <c r="W67" s="91">
        <f t="shared" ref="W67:W70" si="18">IF(OR(L67="",P67="Mut+ext"),0,IF(ISERROR(U67+V67)=TRUE,U67,U67+V67))</f>
        <v>0</v>
      </c>
      <c r="X67" s="93">
        <f>IF(OR(L67="",P67="Mut+ext"),0,IF(ISERROR(V67+U67*VLOOKUP(L67,Paramétrage!$C$6:$E$29,3,0))=TRUE,W67,V67+U67*VLOOKUP(L67,Paramétrage!$C$6:$E$29,3,0)))</f>
        <v>0</v>
      </c>
      <c r="Y67" s="247"/>
      <c r="Z67" s="209"/>
      <c r="AA67" s="248"/>
      <c r="AB67" s="57"/>
      <c r="AC67" s="43"/>
      <c r="AD67" s="63">
        <f>IF(G67="",0,IF(J67="",0,IF(SUMIF(G60:G71,G67,N60:N71)=0,0,IF(OR(K67="",J67="obligatoire"),AE67/SUMIF(G60:G71,G67,N60:N71),AE67/(SUMIF(G60:G71,G67,N60:N71)/K67)))))</f>
        <v>0</v>
      </c>
      <c r="AE67" s="21">
        <f t="shared" ref="AE67:AE70" si="19">M67*N67</f>
        <v>0</v>
      </c>
    </row>
    <row r="68" spans="1:31">
      <c r="A68" s="250"/>
      <c r="B68" s="228"/>
      <c r="C68" s="216"/>
      <c r="D68" s="217"/>
      <c r="E68" s="211"/>
      <c r="F68" s="211"/>
      <c r="G68" s="137"/>
      <c r="H68" s="140"/>
      <c r="I68" s="56"/>
      <c r="J68" s="55"/>
      <c r="K68" s="39"/>
      <c r="L68" s="40"/>
      <c r="M68" s="50"/>
      <c r="N68" s="48"/>
      <c r="O68" s="54"/>
      <c r="P68" s="41"/>
      <c r="Q68" s="208"/>
      <c r="R68" s="209"/>
      <c r="S68" s="210"/>
      <c r="T68" s="92">
        <f>IF(OR(O68="",L68=Paramétrage!$C$10,L68=Paramétrage!$C$13,L68=Paramétrage!$C$17,L68=Paramétrage!$C$20,L68=Paramétrage!$C$24,L68=Paramétrage!$C$27,AND(L68&lt;&gt;Paramétrage!$C$9,P68="Mut+ext")),0,ROUNDUP(N68/O68,0))</f>
        <v>0</v>
      </c>
      <c r="U68" s="94">
        <f>IF(OR(L68="",P68="Mut+ext"),0,IF(VLOOKUP(L68,Paramétrage!$C$6:$E$29,2,0)=0,0,IF(O68="","saisir capacité",M68*T68*VLOOKUP(L68,Paramétrage!$C$6:$E$29,2,0))))</f>
        <v>0</v>
      </c>
      <c r="V68" s="42"/>
      <c r="W68" s="91">
        <f t="shared" si="18"/>
        <v>0</v>
      </c>
      <c r="X68" s="93">
        <f>IF(OR(L68="",P68="Mut+ext"),0,IF(ISERROR(V68+U68*VLOOKUP(L68,Paramétrage!$C$6:$E$29,3,0))=TRUE,W68,V68+U68*VLOOKUP(L68,Paramétrage!$C$6:$E$29,3,0)))</f>
        <v>0</v>
      </c>
      <c r="Y68" s="247"/>
      <c r="Z68" s="209"/>
      <c r="AA68" s="248"/>
      <c r="AB68" s="160"/>
      <c r="AC68" s="43"/>
      <c r="AD68" s="63">
        <f>IF(G68="",0,IF(J68="",0,IF(SUMIF(G60:G71,G68,N60:N71)=0,0,IF(OR(K68="",J68="obligatoire"),AE68/SUMIF(G60:G71,G68,N60:N71),AE68/(SUMIF(G60:G71,G68,N60:N71)/K68)))))</f>
        <v>0</v>
      </c>
      <c r="AE68" s="21">
        <f t="shared" si="19"/>
        <v>0</v>
      </c>
    </row>
    <row r="69" spans="1:31">
      <c r="A69" s="250"/>
      <c r="B69" s="228"/>
      <c r="C69" s="216"/>
      <c r="D69" s="217"/>
      <c r="E69" s="211"/>
      <c r="F69" s="211"/>
      <c r="G69" s="137"/>
      <c r="H69" s="140"/>
      <c r="I69" s="56"/>
      <c r="J69" s="55"/>
      <c r="K69" s="39"/>
      <c r="L69" s="40"/>
      <c r="M69" s="50"/>
      <c r="N69" s="49"/>
      <c r="O69" s="54"/>
      <c r="P69" s="41"/>
      <c r="Q69" s="208"/>
      <c r="R69" s="209"/>
      <c r="S69" s="210"/>
      <c r="T69" s="92">
        <f>IF(OR(O69="",L69=Paramétrage!$C$10,L69=Paramétrage!$C$13,L69=Paramétrage!$C$17,L69=Paramétrage!$C$20,L69=Paramétrage!$C$24,L69=Paramétrage!$C$27,AND(L69&lt;&gt;Paramétrage!$C$9,P69="Mut+ext")),0,ROUNDUP(N69/O69,0))</f>
        <v>0</v>
      </c>
      <c r="U69" s="94">
        <f>IF(OR(L69="",P69="Mut+ext"),0,IF(VLOOKUP(L69,Paramétrage!$C$6:$E$29,2,0)=0,0,IF(O69="","saisir capacité",M69*T69*VLOOKUP(L69,Paramétrage!$C$6:$E$29,2,0))))</f>
        <v>0</v>
      </c>
      <c r="V69" s="42"/>
      <c r="W69" s="91">
        <f t="shared" si="18"/>
        <v>0</v>
      </c>
      <c r="X69" s="93">
        <f>IF(OR(L69="",P69="Mut+ext"),0,IF(ISERROR(V69+U69*VLOOKUP(L69,Paramétrage!$C$6:$E$29,3,0))=TRUE,W69,V69+U69*VLOOKUP(L69,Paramétrage!$C$6:$E$29,3,0)))</f>
        <v>0</v>
      </c>
      <c r="Y69" s="247"/>
      <c r="Z69" s="209"/>
      <c r="AA69" s="248"/>
      <c r="AB69" s="160"/>
      <c r="AC69" s="43"/>
      <c r="AD69" s="63">
        <f>IF(G69="",0,IF(J69="",0,IF(SUMIF(G60:G71,G69,N60:N71)=0,0,IF(OR(K69="",J69="obligatoire"),AE69/SUMIF(G60:G71,G69,N60:N71),AE69/(SUMIF(G60:G71,G69,N60:N71)/K69)))))</f>
        <v>0</v>
      </c>
      <c r="AE69" s="21">
        <f t="shared" si="19"/>
        <v>0</v>
      </c>
    </row>
    <row r="70" spans="1:31">
      <c r="A70" s="250"/>
      <c r="B70" s="228"/>
      <c r="C70" s="216"/>
      <c r="D70" s="217"/>
      <c r="E70" s="211"/>
      <c r="F70" s="211"/>
      <c r="G70" s="137"/>
      <c r="H70" s="140"/>
      <c r="I70" s="56"/>
      <c r="J70" s="55"/>
      <c r="K70" s="39"/>
      <c r="L70" s="40"/>
      <c r="M70" s="50"/>
      <c r="N70" s="48"/>
      <c r="O70" s="54"/>
      <c r="P70" s="41"/>
      <c r="Q70" s="208"/>
      <c r="R70" s="209"/>
      <c r="S70" s="210"/>
      <c r="T70" s="92">
        <f>IF(OR(O70="",L70=Paramétrage!$C$10,L70=Paramétrage!$C$13,L70=Paramétrage!$C$17,L70=Paramétrage!$C$20,L70=Paramétrage!$C$24,L70=Paramétrage!$C$27,AND(L70&lt;&gt;Paramétrage!$C$9,P70="Mut+ext")),0,ROUNDUP(N70/O70,0))</f>
        <v>0</v>
      </c>
      <c r="U70" s="94">
        <f>IF(OR(L70="",P70="Mut+ext"),0,IF(VLOOKUP(L70,Paramétrage!$C$6:$E$29,2,0)=0,0,IF(O70="","saisir capacité",M70*T70*VLOOKUP(L70,Paramétrage!$C$6:$E$29,2,0))))</f>
        <v>0</v>
      </c>
      <c r="V70" s="42"/>
      <c r="W70" s="91">
        <f t="shared" si="18"/>
        <v>0</v>
      </c>
      <c r="X70" s="93">
        <f>IF(OR(L70="",P70="Mut+ext"),0,IF(ISERROR(V70+U70*VLOOKUP(L70,Paramétrage!$C$6:$E$29,3,0))=TRUE,W70,V70+U70*VLOOKUP(L70,Paramétrage!$C$6:$E$29,3,0)))</f>
        <v>0</v>
      </c>
      <c r="Y70" s="247"/>
      <c r="Z70" s="209"/>
      <c r="AA70" s="248"/>
      <c r="AB70" s="160"/>
      <c r="AC70" s="43"/>
      <c r="AD70" s="63">
        <f>IF(G70="",0,IF(J70="",0,IF(SUMIF(G60:G71,G70,N60:N71)=0,0,IF(OR(K70="",J70="obligatoire"),AE70/SUMIF(G60:G71,G70,N60:N71),AE70/(SUMIF(G60:G71,G70,N60:N71)/K70)))))</f>
        <v>0</v>
      </c>
      <c r="AE70" s="21">
        <f t="shared" si="19"/>
        <v>0</v>
      </c>
    </row>
    <row r="71" spans="1:31">
      <c r="A71" s="250"/>
      <c r="B71" s="228"/>
      <c r="C71" s="216"/>
      <c r="D71" s="217"/>
      <c r="E71" s="211"/>
      <c r="F71" s="211"/>
      <c r="G71" s="139"/>
      <c r="H71" s="140"/>
      <c r="I71" s="56"/>
      <c r="J71" s="55"/>
      <c r="K71" s="39"/>
      <c r="L71" s="40"/>
      <c r="M71" s="50"/>
      <c r="N71" s="49"/>
      <c r="O71" s="54"/>
      <c r="P71" s="41"/>
      <c r="Q71" s="208"/>
      <c r="R71" s="209"/>
      <c r="S71" s="210"/>
      <c r="T71" s="92">
        <f>IF(OR(O71="",L71=Paramétrage!$C$10,L71=Paramétrage!$C$13,L71=Paramétrage!$C$17,L71=Paramétrage!$C$20,L71=Paramétrage!$C$24,L71=Paramétrage!$C$27,AND(L71&lt;&gt;Paramétrage!$C$9,P71="Mut+ext")),0,ROUNDUP(N71/O71,0))</f>
        <v>0</v>
      </c>
      <c r="U71" s="94">
        <f>IF(OR(L71="",P71="Mut+ext"),0,IF(VLOOKUP(L71,Paramétrage!$C$6:$E$29,2,0)=0,0,IF(O71="","saisir capacité",M71*T71*VLOOKUP(L71,Paramétrage!$C$6:$E$29,2,0))))</f>
        <v>0</v>
      </c>
      <c r="V71" s="42"/>
      <c r="W71" s="91">
        <f t="shared" si="16"/>
        <v>0</v>
      </c>
      <c r="X71" s="93">
        <f>IF(OR(L71="",P71="Mut+ext"),0,IF(ISERROR(V71+U71*VLOOKUP(L71,Paramétrage!$C$6:$E$29,3,0))=TRUE,W71,V71+U71*VLOOKUP(L71,Paramétrage!$C$6:$E$29,3,0)))</f>
        <v>0</v>
      </c>
      <c r="Y71" s="247"/>
      <c r="Z71" s="209"/>
      <c r="AA71" s="248"/>
      <c r="AB71" s="57"/>
      <c r="AC71" s="43"/>
      <c r="AD71" s="63">
        <f>IF(G71="",0,IF(J71="",0,IF(SUMIF(G64:G75,G71,N64:N75)=0,0,IF(OR(K71="",J71="obligatoire"),AE71/SUMIF(G64:G75,G71,N64:N75),AE71/(SUMIF(G64:G75,G71,N64:N75)/K71)))))</f>
        <v>0</v>
      </c>
      <c r="AE71" s="21">
        <f t="shared" si="17"/>
        <v>0</v>
      </c>
    </row>
    <row r="72" spans="1:31">
      <c r="A72" s="250"/>
      <c r="B72" s="228"/>
      <c r="C72" s="216"/>
      <c r="D72" s="217"/>
      <c r="E72" s="211"/>
      <c r="F72" s="211"/>
      <c r="G72" s="137"/>
      <c r="H72" s="140"/>
      <c r="I72" s="56"/>
      <c r="J72" s="55"/>
      <c r="K72" s="39"/>
      <c r="L72" s="40"/>
      <c r="M72" s="50"/>
      <c r="N72" s="48"/>
      <c r="O72" s="54"/>
      <c r="P72" s="41"/>
      <c r="Q72" s="208"/>
      <c r="R72" s="209"/>
      <c r="S72" s="210"/>
      <c r="T72" s="92">
        <f>IF(OR(O72="",L72=Paramétrage!$C$10,L72=Paramétrage!$C$13,L72=Paramétrage!$C$17,L72=Paramétrage!$C$20,L72=Paramétrage!$C$24,L72=Paramétrage!$C$27,AND(L72&lt;&gt;Paramétrage!$C$9,P72="Mut+ext")),0,ROUNDUP(N72/O72,0))</f>
        <v>0</v>
      </c>
      <c r="U72" s="94">
        <f>IF(OR(L72="",P72="Mut+ext"),0,IF(VLOOKUP(L72,Paramétrage!$C$6:$E$29,2,0)=0,0,IF(O72="","saisir capacité",M72*T72*VLOOKUP(L72,Paramétrage!$C$6:$E$29,2,0))))</f>
        <v>0</v>
      </c>
      <c r="V72" s="42"/>
      <c r="W72" s="91">
        <f t="shared" si="16"/>
        <v>0</v>
      </c>
      <c r="X72" s="93">
        <f>IF(OR(L72="",P72="Mut+ext"),0,IF(ISERROR(V72+U72*VLOOKUP(L72,Paramétrage!$C$6:$E$29,3,0))=TRUE,W72,V72+U72*VLOOKUP(L72,Paramétrage!$C$6:$E$29,3,0)))</f>
        <v>0</v>
      </c>
      <c r="Y72" s="247"/>
      <c r="Z72" s="209"/>
      <c r="AA72" s="248"/>
      <c r="AB72" s="160"/>
      <c r="AC72" s="43"/>
      <c r="AD72" s="63">
        <f>IF(G72="",0,IF(J72="",0,IF(SUMIF(G64:G75,G72,N64:N75)=0,0,IF(OR(K72="",J72="obligatoire"),AE72/SUMIF(G64:G75,G72,N64:N75),AE72/(SUMIF(G64:G75,G72,N64:N75)/K72)))))</f>
        <v>0</v>
      </c>
      <c r="AE72" s="21">
        <f t="shared" si="17"/>
        <v>0</v>
      </c>
    </row>
    <row r="73" spans="1:31">
      <c r="A73" s="250"/>
      <c r="B73" s="228"/>
      <c r="C73" s="216"/>
      <c r="D73" s="217"/>
      <c r="E73" s="211"/>
      <c r="F73" s="211"/>
      <c r="G73" s="137"/>
      <c r="H73" s="140"/>
      <c r="I73" s="56"/>
      <c r="J73" s="55"/>
      <c r="K73" s="39"/>
      <c r="L73" s="40"/>
      <c r="M73" s="50"/>
      <c r="N73" s="49"/>
      <c r="O73" s="54"/>
      <c r="P73" s="41"/>
      <c r="Q73" s="208"/>
      <c r="R73" s="209"/>
      <c r="S73" s="210"/>
      <c r="T73" s="92">
        <f>IF(OR(O73="",L73=Paramétrage!$C$10,L73=Paramétrage!$C$13,L73=Paramétrage!$C$17,L73=Paramétrage!$C$20,L73=Paramétrage!$C$24,L73=Paramétrage!$C$27,AND(L73&lt;&gt;Paramétrage!$C$9,P73="Mut+ext")),0,ROUNDUP(N73/O73,0))</f>
        <v>0</v>
      </c>
      <c r="U73" s="94">
        <f>IF(OR(L73="",P73="Mut+ext"),0,IF(VLOOKUP(L73,Paramétrage!$C$6:$E$29,2,0)=0,0,IF(O73="","saisir capacité",M73*T73*VLOOKUP(L73,Paramétrage!$C$6:$E$29,2,0))))</f>
        <v>0</v>
      </c>
      <c r="V73" s="42"/>
      <c r="W73" s="91">
        <f t="shared" si="16"/>
        <v>0</v>
      </c>
      <c r="X73" s="93">
        <f>IF(OR(L73="",P73="Mut+ext"),0,IF(ISERROR(V73+U73*VLOOKUP(L73,Paramétrage!$C$6:$E$29,3,0))=TRUE,W73,V73+U73*VLOOKUP(L73,Paramétrage!$C$6:$E$29,3,0)))</f>
        <v>0</v>
      </c>
      <c r="Y73" s="247"/>
      <c r="Z73" s="209"/>
      <c r="AA73" s="248"/>
      <c r="AB73" s="160"/>
      <c r="AC73" s="43"/>
      <c r="AD73" s="63">
        <f>IF(G73="",0,IF(J73="",0,IF(SUMIF(G64:G75,G73,N64:N75)=0,0,IF(OR(K73="",J73="obligatoire"),AE73/SUMIF(G64:G75,G73,N64:N75),AE73/(SUMIF(G64:G75,G73,N64:N75)/K73)))))</f>
        <v>0</v>
      </c>
      <c r="AE73" s="21">
        <f t="shared" si="17"/>
        <v>0</v>
      </c>
    </row>
    <row r="74" spans="1:31">
      <c r="A74" s="250"/>
      <c r="B74" s="228"/>
      <c r="C74" s="216"/>
      <c r="D74" s="217"/>
      <c r="E74" s="211"/>
      <c r="F74" s="211"/>
      <c r="G74" s="137"/>
      <c r="H74" s="140"/>
      <c r="I74" s="56"/>
      <c r="J74" s="55"/>
      <c r="K74" s="39"/>
      <c r="L74" s="40"/>
      <c r="M74" s="50"/>
      <c r="N74" s="48"/>
      <c r="O74" s="54"/>
      <c r="P74" s="41"/>
      <c r="Q74" s="208"/>
      <c r="R74" s="209"/>
      <c r="S74" s="210"/>
      <c r="T74" s="92">
        <f>IF(OR(O74="",L74=Paramétrage!$C$10,L74=Paramétrage!$C$13,L74=Paramétrage!$C$17,L74=Paramétrage!$C$20,L74=Paramétrage!$C$24,L74=Paramétrage!$C$27,AND(L74&lt;&gt;Paramétrage!$C$9,P74="Mut+ext")),0,ROUNDUP(N74/O74,0))</f>
        <v>0</v>
      </c>
      <c r="U74" s="94">
        <f>IF(OR(L74="",P74="Mut+ext"),0,IF(VLOOKUP(L74,Paramétrage!$C$6:$E$29,2,0)=0,0,IF(O74="","saisir capacité",M74*T74*VLOOKUP(L74,Paramétrage!$C$6:$E$29,2,0))))</f>
        <v>0</v>
      </c>
      <c r="V74" s="42"/>
      <c r="W74" s="91">
        <f t="shared" si="16"/>
        <v>0</v>
      </c>
      <c r="X74" s="93">
        <f>IF(OR(L74="",P74="Mut+ext"),0,IF(ISERROR(V74+U74*VLOOKUP(L74,Paramétrage!$C$6:$E$29,3,0))=TRUE,W74,V74+U74*VLOOKUP(L74,Paramétrage!$C$6:$E$29,3,0)))</f>
        <v>0</v>
      </c>
      <c r="Y74" s="247"/>
      <c r="Z74" s="209"/>
      <c r="AA74" s="248"/>
      <c r="AB74" s="160"/>
      <c r="AC74" s="43"/>
      <c r="AD74" s="63">
        <f>IF(G74="",0,IF(J74="",0,IF(SUMIF(G64:G75,G74,N64:N75)=0,0,IF(OR(K74="",J74="obligatoire"),AE74/SUMIF(G64:G75,G74,N64:N75),AE74/(SUMIF(G64:G75,G74,N64:N75)/K74)))))</f>
        <v>0</v>
      </c>
      <c r="AE74" s="21">
        <f t="shared" si="17"/>
        <v>0</v>
      </c>
    </row>
    <row r="75" spans="1:31">
      <c r="A75" s="250"/>
      <c r="B75" s="228"/>
      <c r="C75" s="218"/>
      <c r="D75" s="219"/>
      <c r="E75" s="212"/>
      <c r="F75" s="212"/>
      <c r="G75" s="137"/>
      <c r="H75" s="140"/>
      <c r="I75" s="56"/>
      <c r="J75" s="55"/>
      <c r="K75" s="39"/>
      <c r="L75" s="40"/>
      <c r="M75" s="50"/>
      <c r="N75" s="47"/>
      <c r="O75" s="54"/>
      <c r="P75" s="41"/>
      <c r="Q75" s="208"/>
      <c r="R75" s="209"/>
      <c r="S75" s="210"/>
      <c r="T75" s="92">
        <f>IF(OR(O75="",L75=Paramétrage!$C$10,L75=Paramétrage!$C$13,L75=Paramétrage!$C$17,L75=Paramétrage!$C$20,L75=Paramétrage!$C$24,L75=Paramétrage!$C$27,AND(L75&lt;&gt;Paramétrage!$C$9,P75="Mut+ext")),0,ROUNDUP(N75/O75,0))</f>
        <v>0</v>
      </c>
      <c r="U75" s="94">
        <f>IF(OR(L75="",P75="Mut+ext"),0,IF(VLOOKUP(L75,Paramétrage!$C$6:$E$29,2,0)=0,0,IF(O75="","saisir capacité",M75*T75*VLOOKUP(L75,Paramétrage!$C$6:$E$29,2,0))))</f>
        <v>0</v>
      </c>
      <c r="V75" s="42"/>
      <c r="W75" s="91">
        <f t="shared" si="16"/>
        <v>0</v>
      </c>
      <c r="X75" s="93">
        <f>IF(OR(L75="",P75="Mut+ext"),0,IF(ISERROR(V75+U75*VLOOKUP(L75,Paramétrage!$C$6:$E$29,3,0))=TRUE,W75,V75+U75*VLOOKUP(L75,Paramétrage!$C$6:$E$29,3,0)))</f>
        <v>0</v>
      </c>
      <c r="Y75" s="247"/>
      <c r="Z75" s="209"/>
      <c r="AA75" s="248"/>
      <c r="AB75" s="160"/>
      <c r="AC75" s="43"/>
      <c r="AD75" s="63">
        <f>IF(G75="",0,IF(J75="",0,IF(SUMIF(G64:G75,G75,N64:N75)=0,0,IF(OR(K75="",J75="obligatoire"),AE75/SUMIF(G64:G75,G75,N64:N75),AE75/(SUMIF(G64:G75,G75,N64:N75)/K75)))))</f>
        <v>0</v>
      </c>
      <c r="AE75" s="21">
        <f t="shared" si="17"/>
        <v>0</v>
      </c>
    </row>
    <row r="76" spans="1:31">
      <c r="A76" s="250"/>
      <c r="B76" s="228"/>
      <c r="C76" s="144"/>
      <c r="D76" s="145"/>
      <c r="E76" s="65"/>
      <c r="F76" s="65"/>
      <c r="G76" s="65"/>
      <c r="H76" s="141"/>
      <c r="I76" s="112"/>
      <c r="J76" s="66"/>
      <c r="K76" s="67"/>
      <c r="L76" s="113"/>
      <c r="M76" s="68">
        <f>AD76</f>
        <v>0</v>
      </c>
      <c r="N76" s="69"/>
      <c r="O76" s="69"/>
      <c r="P76" s="196"/>
      <c r="Q76" s="176"/>
      <c r="R76" s="176"/>
      <c r="S76" s="177"/>
      <c r="T76" s="114"/>
      <c r="U76" s="70">
        <f>SUM(U64:U75)</f>
        <v>0</v>
      </c>
      <c r="V76" s="71">
        <f>SUM(V64:V75)</f>
        <v>0</v>
      </c>
      <c r="W76" s="72">
        <f>SUM(W64:W75)</f>
        <v>0</v>
      </c>
      <c r="X76" s="73">
        <f>SUM(X64:X75)</f>
        <v>0</v>
      </c>
      <c r="Y76" s="182"/>
      <c r="Z76" s="183"/>
      <c r="AA76" s="184"/>
      <c r="AB76" s="185"/>
      <c r="AC76" s="186"/>
      <c r="AD76" s="115">
        <f>SUM(AD64:AD75)</f>
        <v>0</v>
      </c>
      <c r="AE76" s="116">
        <f>SUM(AE64:AE75)</f>
        <v>0</v>
      </c>
    </row>
    <row r="77" spans="1:31" ht="15.5" customHeight="1">
      <c r="A77" s="250"/>
      <c r="B77" s="228" t="s">
        <v>119</v>
      </c>
      <c r="C77" s="220" t="s">
        <v>147</v>
      </c>
      <c r="D77" s="215"/>
      <c r="E77" s="211">
        <v>6</v>
      </c>
      <c r="F77" s="211" t="s">
        <v>227</v>
      </c>
      <c r="G77" s="137" t="s">
        <v>177</v>
      </c>
      <c r="H77" s="58"/>
      <c r="I77" s="56"/>
      <c r="J77" s="61"/>
      <c r="K77" s="39"/>
      <c r="L77" s="40"/>
      <c r="M77" s="51"/>
      <c r="N77" s="48"/>
      <c r="O77" s="54"/>
      <c r="P77" s="45"/>
      <c r="Q77" s="208"/>
      <c r="R77" s="209"/>
      <c r="S77" s="210"/>
      <c r="T77" s="92">
        <f>IF(OR(O77="",L77=Paramétrage!$C$10,L77=Paramétrage!$C$13,L77=Paramétrage!$C$17,L77=Paramétrage!$C$20,L77=Paramétrage!$C$24,L77=Paramétrage!$C$27,AND(L77&lt;&gt;Paramétrage!$C$9,P77="Mut+ext")),0,ROUNDUP(N77/O77,0))</f>
        <v>0</v>
      </c>
      <c r="U77" s="94">
        <f>IF(OR(L77="",P77="Mut+ext"),0,IF(VLOOKUP(L77,Paramétrage!$C$6:$E$29,2,0)=0,0,IF(O77="","saisir capacité",M77*T77*VLOOKUP(L77,Paramétrage!$C$6:$E$29,2,0))))</f>
        <v>0</v>
      </c>
      <c r="V77" s="42"/>
      <c r="W77" s="91">
        <f t="shared" ref="W77:W88" si="20">IF(OR(L77="",P77="Mut+ext"),0,IF(ISERROR(U77+V77)=TRUE,U77,U77+V77))</f>
        <v>0</v>
      </c>
      <c r="X77" s="93">
        <f>IF(OR(L77="",P77="Mut+ext"),0,IF(ISERROR(V77+U77*VLOOKUP(L77,Paramétrage!$C$6:$E$29,3,0))=TRUE,W77,V77+U77*VLOOKUP(L77,Paramétrage!$C$6:$E$29,3,0)))</f>
        <v>0</v>
      </c>
      <c r="Y77" s="247"/>
      <c r="Z77" s="209"/>
      <c r="AA77" s="248"/>
      <c r="AB77" s="62"/>
      <c r="AC77" s="43"/>
      <c r="AD77" s="63">
        <f>IF(G77="",0,IF(J77="",0,IF(SUMIF(G77:G88,G77,N77:N88)=0,0,IF(OR(K77="",J77="obligatoire"),AE77/SUMIF(G77:G88,G77,N77:N88),AE77/(SUMIF(G77:G88,G77,N77:N88)/K77)))))</f>
        <v>0</v>
      </c>
      <c r="AE77" s="20">
        <f t="shared" ref="AE77:AE88" si="21">M77*N77</f>
        <v>0</v>
      </c>
    </row>
    <row r="78" spans="1:31">
      <c r="A78" s="250"/>
      <c r="B78" s="228"/>
      <c r="C78" s="216"/>
      <c r="D78" s="217"/>
      <c r="E78" s="211"/>
      <c r="F78" s="211"/>
      <c r="G78" s="137"/>
      <c r="H78" s="58"/>
      <c r="I78" s="56"/>
      <c r="J78" s="55"/>
      <c r="K78" s="39"/>
      <c r="L78" s="40"/>
      <c r="M78" s="50"/>
      <c r="N78" s="47"/>
      <c r="O78" s="54"/>
      <c r="P78" s="41"/>
      <c r="Q78" s="208"/>
      <c r="R78" s="209"/>
      <c r="S78" s="210"/>
      <c r="T78" s="92">
        <f>IF(OR(O78="",L78=Paramétrage!$C$10,L78=Paramétrage!$C$13,L78=Paramétrage!$C$17,L78=Paramétrage!$C$20,L78=Paramétrage!$C$24,L78=Paramétrage!$C$27,AND(L78&lt;&gt;Paramétrage!$C$9,P78="Mut+ext")),0,ROUNDUP(N78/O78,0))</f>
        <v>0</v>
      </c>
      <c r="U78" s="94">
        <f>IF(OR(L78="",P78="Mut+ext"),0,IF(VLOOKUP(L78,Paramétrage!$C$6:$E$29,2,0)=0,0,IF(O78="","saisir capacité",M78*T78*VLOOKUP(L78,Paramétrage!$C$6:$E$29,2,0))))</f>
        <v>0</v>
      </c>
      <c r="V78" s="42"/>
      <c r="W78" s="91">
        <f t="shared" si="20"/>
        <v>0</v>
      </c>
      <c r="X78" s="93">
        <f>IF(OR(L78="",P78="Mut+ext"),0,IF(ISERROR(V78+U78*VLOOKUP(L78,Paramétrage!$C$6:$E$29,3,0))=TRUE,W78,V78+U78*VLOOKUP(L78,Paramétrage!$C$6:$E$29,3,0)))</f>
        <v>0</v>
      </c>
      <c r="Y78" s="247"/>
      <c r="Z78" s="209"/>
      <c r="AA78" s="248"/>
      <c r="AB78" s="160"/>
      <c r="AC78" s="43"/>
      <c r="AD78" s="63">
        <f>IF(G78="",0,IF(J78="",0,IF(SUMIF(G77:G88,G78,N77:N88)=0,0,IF(OR(K78="",J78="obligatoire"),AE78/SUMIF(G77:G88,G78,N77:N88),AE78/(SUMIF(G77:G88,G78,N77:N88)/K78)))))</f>
        <v>0</v>
      </c>
      <c r="AE78" s="21">
        <f t="shared" si="21"/>
        <v>0</v>
      </c>
    </row>
    <row r="79" spans="1:31">
      <c r="A79" s="250"/>
      <c r="B79" s="228"/>
      <c r="C79" s="216"/>
      <c r="D79" s="217"/>
      <c r="E79" s="211"/>
      <c r="F79" s="211"/>
      <c r="G79" s="137"/>
      <c r="H79" s="140"/>
      <c r="I79" s="56"/>
      <c r="J79" s="55"/>
      <c r="K79" s="39"/>
      <c r="L79" s="40"/>
      <c r="M79" s="50"/>
      <c r="N79" s="48"/>
      <c r="O79" s="54"/>
      <c r="P79" s="41"/>
      <c r="Q79" s="208"/>
      <c r="R79" s="209"/>
      <c r="S79" s="210"/>
      <c r="T79" s="92">
        <f>IF(OR(O79="",L79=Paramétrage!$C$10,L79=Paramétrage!$C$13,L79=Paramétrage!$C$17,L79=Paramétrage!$C$20,L79=Paramétrage!$C$24,L79=Paramétrage!$C$27,AND(L79&lt;&gt;Paramétrage!$C$9,P79="Mut+ext")),0,ROUNDUP(N79/O79,0))</f>
        <v>0</v>
      </c>
      <c r="U79" s="94">
        <f>IF(OR(L79="",P79="Mut+ext"),0,IF(VLOOKUP(L79,Paramétrage!$C$6:$E$29,2,0)=0,0,IF(O79="","saisir capacité",M79*T79*VLOOKUP(L79,Paramétrage!$C$6:$E$29,2,0))))</f>
        <v>0</v>
      </c>
      <c r="V79" s="42"/>
      <c r="W79" s="91">
        <f t="shared" si="20"/>
        <v>0</v>
      </c>
      <c r="X79" s="93">
        <f>IF(OR(L79="",P79="Mut+ext"),0,IF(ISERROR(V79+U79*VLOOKUP(L79,Paramétrage!$C$6:$E$29,3,0))=TRUE,W79,V79+U79*VLOOKUP(L79,Paramétrage!$C$6:$E$29,3,0)))</f>
        <v>0</v>
      </c>
      <c r="Y79" s="247"/>
      <c r="Z79" s="209"/>
      <c r="AA79" s="248"/>
      <c r="AB79" s="160"/>
      <c r="AC79" s="43"/>
      <c r="AD79" s="63">
        <f>IF(G79="",0,IF(J79="",0,IF(SUMIF(G77:G88,G79,N77:N88)=0,0,IF(OR(K79="",J79="obligatoire"),AE79/SUMIF(G77:G88,G79,N77:N88),AE79/(SUMIF(G77:G88,G79,N77:N88)/K79)))))</f>
        <v>0</v>
      </c>
      <c r="AE79" s="21">
        <f t="shared" si="21"/>
        <v>0</v>
      </c>
    </row>
    <row r="80" spans="1:31">
      <c r="A80" s="250"/>
      <c r="B80" s="228"/>
      <c r="C80" s="216"/>
      <c r="D80" s="217"/>
      <c r="E80" s="211"/>
      <c r="F80" s="211"/>
      <c r="G80" s="154"/>
      <c r="H80" s="140"/>
      <c r="I80" s="56"/>
      <c r="J80" s="55"/>
      <c r="K80" s="39"/>
      <c r="L80" s="40"/>
      <c r="M80" s="50"/>
      <c r="N80" s="49"/>
      <c r="O80" s="54"/>
      <c r="P80" s="41"/>
      <c r="Q80" s="208"/>
      <c r="R80" s="209"/>
      <c r="S80" s="210"/>
      <c r="T80" s="92">
        <f>IF(OR(O80="",L80=Paramétrage!$C$10,L80=Paramétrage!$C$13,L80=Paramétrage!$C$17,L80=Paramétrage!$C$20,L80=Paramétrage!$C$24,L80=Paramétrage!$C$27,AND(L80&lt;&gt;Paramétrage!$C$9,P80="Mut+ext")),0,ROUNDUP(N80/O80,0))</f>
        <v>0</v>
      </c>
      <c r="U80" s="94">
        <f>IF(OR(L80="",P80="Mut+ext"),0,IF(VLOOKUP(L80,Paramétrage!$C$6:$E$29,2,0)=0,0,IF(O80="","saisir capacité",M80*T80*VLOOKUP(L80,Paramétrage!$C$6:$E$29,2,0))))</f>
        <v>0</v>
      </c>
      <c r="V80" s="42"/>
      <c r="W80" s="91">
        <f t="shared" ref="W80:W83" si="22">IF(OR(L80="",P80="Mut+ext"),0,IF(ISERROR(U80+V80)=TRUE,U80,U80+V80))</f>
        <v>0</v>
      </c>
      <c r="X80" s="93">
        <f>IF(OR(L80="",P80="Mut+ext"),0,IF(ISERROR(V80+U80*VLOOKUP(L80,Paramétrage!$C$6:$E$29,3,0))=TRUE,W80,V80+U80*VLOOKUP(L80,Paramétrage!$C$6:$E$29,3,0)))</f>
        <v>0</v>
      </c>
      <c r="Y80" s="247"/>
      <c r="Z80" s="209"/>
      <c r="AA80" s="248"/>
      <c r="AB80" s="57"/>
      <c r="AC80" s="43"/>
      <c r="AD80" s="63">
        <f>IF(G80="",0,IF(J80="",0,IF(SUMIF(G73:G84,G80,N73:N84)=0,0,IF(OR(K80="",J80="obligatoire"),AE80/SUMIF(G73:G84,G80,N73:N84),AE80/(SUMIF(G73:G84,G80,N73:N84)/K80)))))</f>
        <v>0</v>
      </c>
      <c r="AE80" s="21">
        <f t="shared" ref="AE80:AE83" si="23">M80*N80</f>
        <v>0</v>
      </c>
    </row>
    <row r="81" spans="1:31">
      <c r="A81" s="250"/>
      <c r="B81" s="228"/>
      <c r="C81" s="216"/>
      <c r="D81" s="217"/>
      <c r="E81" s="211"/>
      <c r="F81" s="211"/>
      <c r="G81" s="137"/>
      <c r="H81" s="140"/>
      <c r="I81" s="56"/>
      <c r="J81" s="55"/>
      <c r="K81" s="39"/>
      <c r="L81" s="40"/>
      <c r="M81" s="50"/>
      <c r="N81" s="48"/>
      <c r="O81" s="54"/>
      <c r="P81" s="41"/>
      <c r="Q81" s="208"/>
      <c r="R81" s="209"/>
      <c r="S81" s="210"/>
      <c r="T81" s="92">
        <f>IF(OR(O81="",L81=Paramétrage!$C$10,L81=Paramétrage!$C$13,L81=Paramétrage!$C$17,L81=Paramétrage!$C$20,L81=Paramétrage!$C$24,L81=Paramétrage!$C$27,AND(L81&lt;&gt;Paramétrage!$C$9,P81="Mut+ext")),0,ROUNDUP(N81/O81,0))</f>
        <v>0</v>
      </c>
      <c r="U81" s="94">
        <f>IF(OR(L81="",P81="Mut+ext"),0,IF(VLOOKUP(L81,Paramétrage!$C$6:$E$29,2,0)=0,0,IF(O81="","saisir capacité",M81*T81*VLOOKUP(L81,Paramétrage!$C$6:$E$29,2,0))))</f>
        <v>0</v>
      </c>
      <c r="V81" s="42"/>
      <c r="W81" s="91">
        <f t="shared" si="22"/>
        <v>0</v>
      </c>
      <c r="X81" s="93">
        <f>IF(OR(L81="",P81="Mut+ext"),0,IF(ISERROR(V81+U81*VLOOKUP(L81,Paramétrage!$C$6:$E$29,3,0))=TRUE,W81,V81+U81*VLOOKUP(L81,Paramétrage!$C$6:$E$29,3,0)))</f>
        <v>0</v>
      </c>
      <c r="Y81" s="247"/>
      <c r="Z81" s="209"/>
      <c r="AA81" s="248"/>
      <c r="AB81" s="160"/>
      <c r="AC81" s="43"/>
      <c r="AD81" s="63">
        <f>IF(G81="",0,IF(J81="",0,IF(SUMIF(G73:G84,G81,N73:N84)=0,0,IF(OR(K81="",J81="obligatoire"),AE81/SUMIF(G73:G84,G81,N73:N84),AE81/(SUMIF(G73:G84,G81,N73:N84)/K81)))))</f>
        <v>0</v>
      </c>
      <c r="AE81" s="21">
        <f t="shared" si="23"/>
        <v>0</v>
      </c>
    </row>
    <row r="82" spans="1:31">
      <c r="A82" s="250"/>
      <c r="B82" s="228"/>
      <c r="C82" s="216"/>
      <c r="D82" s="217"/>
      <c r="E82" s="211"/>
      <c r="F82" s="211"/>
      <c r="G82" s="137"/>
      <c r="H82" s="140"/>
      <c r="I82" s="56"/>
      <c r="J82" s="55"/>
      <c r="K82" s="39"/>
      <c r="L82" s="40"/>
      <c r="M82" s="50"/>
      <c r="N82" s="49"/>
      <c r="O82" s="54"/>
      <c r="P82" s="41"/>
      <c r="Q82" s="208"/>
      <c r="R82" s="209"/>
      <c r="S82" s="210"/>
      <c r="T82" s="92">
        <f>IF(OR(O82="",L82=Paramétrage!$C$10,L82=Paramétrage!$C$13,L82=Paramétrage!$C$17,L82=Paramétrage!$C$20,L82=Paramétrage!$C$24,L82=Paramétrage!$C$27,AND(L82&lt;&gt;Paramétrage!$C$9,P82="Mut+ext")),0,ROUNDUP(N82/O82,0))</f>
        <v>0</v>
      </c>
      <c r="U82" s="94">
        <f>IF(OR(L82="",P82="Mut+ext"),0,IF(VLOOKUP(L82,Paramétrage!$C$6:$E$29,2,0)=0,0,IF(O82="","saisir capacité",M82*T82*VLOOKUP(L82,Paramétrage!$C$6:$E$29,2,0))))</f>
        <v>0</v>
      </c>
      <c r="V82" s="42"/>
      <c r="W82" s="91">
        <f t="shared" si="22"/>
        <v>0</v>
      </c>
      <c r="X82" s="93">
        <f>IF(OR(L82="",P82="Mut+ext"),0,IF(ISERROR(V82+U82*VLOOKUP(L82,Paramétrage!$C$6:$E$29,3,0))=TRUE,W82,V82+U82*VLOOKUP(L82,Paramétrage!$C$6:$E$29,3,0)))</f>
        <v>0</v>
      </c>
      <c r="Y82" s="247"/>
      <c r="Z82" s="209"/>
      <c r="AA82" s="248"/>
      <c r="AB82" s="160"/>
      <c r="AC82" s="43"/>
      <c r="AD82" s="63">
        <f>IF(G82="",0,IF(J82="",0,IF(SUMIF(G73:G84,G82,N73:N84)=0,0,IF(OR(K82="",J82="obligatoire"),AE82/SUMIF(G73:G84,G82,N73:N84),AE82/(SUMIF(G73:G84,G82,N73:N84)/K82)))))</f>
        <v>0</v>
      </c>
      <c r="AE82" s="21">
        <f t="shared" si="23"/>
        <v>0</v>
      </c>
    </row>
    <row r="83" spans="1:31">
      <c r="A83" s="250"/>
      <c r="B83" s="228"/>
      <c r="C83" s="216"/>
      <c r="D83" s="217"/>
      <c r="E83" s="211"/>
      <c r="F83" s="211"/>
      <c r="G83" s="137"/>
      <c r="H83" s="140"/>
      <c r="I83" s="56"/>
      <c r="J83" s="55"/>
      <c r="K83" s="39"/>
      <c r="L83" s="40"/>
      <c r="M83" s="50"/>
      <c r="N83" s="48"/>
      <c r="O83" s="54"/>
      <c r="P83" s="41"/>
      <c r="Q83" s="208"/>
      <c r="R83" s="209"/>
      <c r="S83" s="210"/>
      <c r="T83" s="92">
        <f>IF(OR(O83="",L83=Paramétrage!$C$10,L83=Paramétrage!$C$13,L83=Paramétrage!$C$17,L83=Paramétrage!$C$20,L83=Paramétrage!$C$24,L83=Paramétrage!$C$27,AND(L83&lt;&gt;Paramétrage!$C$9,P83="Mut+ext")),0,ROUNDUP(N83/O83,0))</f>
        <v>0</v>
      </c>
      <c r="U83" s="94">
        <f>IF(OR(L83="",P83="Mut+ext"),0,IF(VLOOKUP(L83,Paramétrage!$C$6:$E$29,2,0)=0,0,IF(O83="","saisir capacité",M83*T83*VLOOKUP(L83,Paramétrage!$C$6:$E$29,2,0))))</f>
        <v>0</v>
      </c>
      <c r="V83" s="42"/>
      <c r="W83" s="91">
        <f t="shared" si="22"/>
        <v>0</v>
      </c>
      <c r="X83" s="93">
        <f>IF(OR(L83="",P83="Mut+ext"),0,IF(ISERROR(V83+U83*VLOOKUP(L83,Paramétrage!$C$6:$E$29,3,0))=TRUE,W83,V83+U83*VLOOKUP(L83,Paramétrage!$C$6:$E$29,3,0)))</f>
        <v>0</v>
      </c>
      <c r="Y83" s="247"/>
      <c r="Z83" s="209"/>
      <c r="AA83" s="248"/>
      <c r="AB83" s="160"/>
      <c r="AC83" s="43"/>
      <c r="AD83" s="63">
        <f>IF(G83="",0,IF(J83="",0,IF(SUMIF(G73:G84,G83,N73:N84)=0,0,IF(OR(K83="",J83="obligatoire"),AE83/SUMIF(G73:G84,G83,N73:N84),AE83/(SUMIF(G73:G84,G83,N73:N84)/K83)))))</f>
        <v>0</v>
      </c>
      <c r="AE83" s="21">
        <f t="shared" si="23"/>
        <v>0</v>
      </c>
    </row>
    <row r="84" spans="1:31">
      <c r="A84" s="250"/>
      <c r="B84" s="228"/>
      <c r="C84" s="216"/>
      <c r="D84" s="217"/>
      <c r="E84" s="211"/>
      <c r="F84" s="211"/>
      <c r="G84" s="139"/>
      <c r="H84" s="140"/>
      <c r="I84" s="56"/>
      <c r="J84" s="55"/>
      <c r="K84" s="39"/>
      <c r="L84" s="40"/>
      <c r="M84" s="50"/>
      <c r="N84" s="49"/>
      <c r="O84" s="54"/>
      <c r="P84" s="41"/>
      <c r="Q84" s="208"/>
      <c r="R84" s="209"/>
      <c r="S84" s="210"/>
      <c r="T84" s="92">
        <f>IF(OR(O84="",L84=Paramétrage!$C$10,L84=Paramétrage!$C$13,L84=Paramétrage!$C$17,L84=Paramétrage!$C$20,L84=Paramétrage!$C$24,L84=Paramétrage!$C$27,AND(L84&lt;&gt;Paramétrage!$C$9,P84="Mut+ext")),0,ROUNDUP(N84/O84,0))</f>
        <v>0</v>
      </c>
      <c r="U84" s="94">
        <f>IF(OR(L84="",P84="Mut+ext"),0,IF(VLOOKUP(L84,Paramétrage!$C$6:$E$29,2,0)=0,0,IF(O84="","saisir capacité",M84*T84*VLOOKUP(L84,Paramétrage!$C$6:$E$29,2,0))))</f>
        <v>0</v>
      </c>
      <c r="V84" s="42"/>
      <c r="W84" s="91">
        <f t="shared" si="20"/>
        <v>0</v>
      </c>
      <c r="X84" s="93">
        <f>IF(OR(L84="",P84="Mut+ext"),0,IF(ISERROR(V84+U84*VLOOKUP(L84,Paramétrage!$C$6:$E$29,3,0))=TRUE,W84,V84+U84*VLOOKUP(L84,Paramétrage!$C$6:$E$29,3,0)))</f>
        <v>0</v>
      </c>
      <c r="Y84" s="247"/>
      <c r="Z84" s="209"/>
      <c r="AA84" s="248"/>
      <c r="AB84" s="57"/>
      <c r="AC84" s="43"/>
      <c r="AD84" s="63">
        <f>IF(G84="",0,IF(J84="",0,IF(SUMIF(G77:G88,G84,N77:N88)=0,0,IF(OR(K84="",J84="obligatoire"),AE84/SUMIF(G77:G88,G84,N77:N88),AE84/(SUMIF(G77:G88,G84,N77:N88)/K84)))))</f>
        <v>0</v>
      </c>
      <c r="AE84" s="21">
        <f t="shared" si="21"/>
        <v>0</v>
      </c>
    </row>
    <row r="85" spans="1:31">
      <c r="A85" s="250"/>
      <c r="B85" s="228"/>
      <c r="C85" s="216"/>
      <c r="D85" s="217"/>
      <c r="E85" s="211"/>
      <c r="F85" s="211"/>
      <c r="G85" s="137"/>
      <c r="H85" s="140"/>
      <c r="I85" s="56"/>
      <c r="J85" s="55"/>
      <c r="K85" s="39"/>
      <c r="L85" s="40"/>
      <c r="M85" s="50"/>
      <c r="N85" s="48"/>
      <c r="O85" s="54"/>
      <c r="P85" s="41"/>
      <c r="Q85" s="208"/>
      <c r="R85" s="209"/>
      <c r="S85" s="210"/>
      <c r="T85" s="92">
        <f>IF(OR(O85="",L85=Paramétrage!$C$10,L85=Paramétrage!$C$13,L85=Paramétrage!$C$17,L85=Paramétrage!$C$20,L85=Paramétrage!$C$24,L85=Paramétrage!$C$27,AND(L85&lt;&gt;Paramétrage!$C$9,P85="Mut+ext")),0,ROUNDUP(N85/O85,0))</f>
        <v>0</v>
      </c>
      <c r="U85" s="94">
        <f>IF(OR(L85="",P85="Mut+ext"),0,IF(VLOOKUP(L85,Paramétrage!$C$6:$E$29,2,0)=0,0,IF(O85="","saisir capacité",M85*T85*VLOOKUP(L85,Paramétrage!$C$6:$E$29,2,0))))</f>
        <v>0</v>
      </c>
      <c r="V85" s="42"/>
      <c r="W85" s="91">
        <f t="shared" si="20"/>
        <v>0</v>
      </c>
      <c r="X85" s="93">
        <f>IF(OR(L85="",P85="Mut+ext"),0,IF(ISERROR(V85+U85*VLOOKUP(L85,Paramétrage!$C$6:$E$29,3,0))=TRUE,W85,V85+U85*VLOOKUP(L85,Paramétrage!$C$6:$E$29,3,0)))</f>
        <v>0</v>
      </c>
      <c r="Y85" s="247"/>
      <c r="Z85" s="209"/>
      <c r="AA85" s="248"/>
      <c r="AB85" s="160"/>
      <c r="AC85" s="43"/>
      <c r="AD85" s="63">
        <f>IF(G85="",0,IF(J85="",0,IF(SUMIF(G77:G88,G85,N77:N88)=0,0,IF(OR(K85="",J85="obligatoire"),AE85/SUMIF(G77:G88,G85,N77:N88),AE85/(SUMIF(G77:G88,G85,N77:N88)/K85)))))</f>
        <v>0</v>
      </c>
      <c r="AE85" s="21">
        <f t="shared" si="21"/>
        <v>0</v>
      </c>
    </row>
    <row r="86" spans="1:31">
      <c r="A86" s="250"/>
      <c r="B86" s="228"/>
      <c r="C86" s="216"/>
      <c r="D86" s="217"/>
      <c r="E86" s="211"/>
      <c r="F86" s="211"/>
      <c r="G86" s="137"/>
      <c r="H86" s="140"/>
      <c r="I86" s="56"/>
      <c r="J86" s="55"/>
      <c r="K86" s="39"/>
      <c r="L86" s="40"/>
      <c r="M86" s="50"/>
      <c r="N86" s="49"/>
      <c r="O86" s="54"/>
      <c r="P86" s="41"/>
      <c r="Q86" s="208"/>
      <c r="R86" s="209"/>
      <c r="S86" s="210"/>
      <c r="T86" s="92">
        <f>IF(OR(O86="",L86=Paramétrage!$C$10,L86=Paramétrage!$C$13,L86=Paramétrage!$C$17,L86=Paramétrage!$C$20,L86=Paramétrage!$C$24,L86=Paramétrage!$C$27,AND(L86&lt;&gt;Paramétrage!$C$9,P86="Mut+ext")),0,ROUNDUP(N86/O86,0))</f>
        <v>0</v>
      </c>
      <c r="U86" s="94">
        <f>IF(OR(L86="",P86="Mut+ext"),0,IF(VLOOKUP(L86,Paramétrage!$C$6:$E$29,2,0)=0,0,IF(O86="","saisir capacité",M86*T86*VLOOKUP(L86,Paramétrage!$C$6:$E$29,2,0))))</f>
        <v>0</v>
      </c>
      <c r="V86" s="42"/>
      <c r="W86" s="91">
        <f t="shared" si="20"/>
        <v>0</v>
      </c>
      <c r="X86" s="93">
        <f>IF(OR(L86="",P86="Mut+ext"),0,IF(ISERROR(V86+U86*VLOOKUP(L86,Paramétrage!$C$6:$E$29,3,0))=TRUE,W86,V86+U86*VLOOKUP(L86,Paramétrage!$C$6:$E$29,3,0)))</f>
        <v>0</v>
      </c>
      <c r="Y86" s="247"/>
      <c r="Z86" s="209"/>
      <c r="AA86" s="248"/>
      <c r="AB86" s="160"/>
      <c r="AC86" s="43"/>
      <c r="AD86" s="63">
        <f>IF(G86="",0,IF(J86="",0,IF(SUMIF(G77:G88,G86,N77:N88)=0,0,IF(OR(K86="",J86="obligatoire"),AE86/SUMIF(G77:G88,G86,N77:N88),AE86/(SUMIF(G77:G88,G86,N77:N88)/K86)))))</f>
        <v>0</v>
      </c>
      <c r="AE86" s="21">
        <f t="shared" si="21"/>
        <v>0</v>
      </c>
    </row>
    <row r="87" spans="1:31">
      <c r="A87" s="250"/>
      <c r="B87" s="228"/>
      <c r="C87" s="216"/>
      <c r="D87" s="217"/>
      <c r="E87" s="211"/>
      <c r="F87" s="211"/>
      <c r="G87" s="137"/>
      <c r="H87" s="140"/>
      <c r="I87" s="56"/>
      <c r="J87" s="55"/>
      <c r="K87" s="39"/>
      <c r="L87" s="40"/>
      <c r="M87" s="50"/>
      <c r="N87" s="48"/>
      <c r="O87" s="54"/>
      <c r="P87" s="41"/>
      <c r="Q87" s="208"/>
      <c r="R87" s="209"/>
      <c r="S87" s="210"/>
      <c r="T87" s="92">
        <f>IF(OR(O87="",L87=Paramétrage!$C$10,L87=Paramétrage!$C$13,L87=Paramétrage!$C$17,L87=Paramétrage!$C$20,L87=Paramétrage!$C$24,L87=Paramétrage!$C$27,AND(L87&lt;&gt;Paramétrage!$C$9,P87="Mut+ext")),0,ROUNDUP(N87/O87,0))</f>
        <v>0</v>
      </c>
      <c r="U87" s="94">
        <f>IF(OR(L87="",P87="Mut+ext"),0,IF(VLOOKUP(L87,Paramétrage!$C$6:$E$29,2,0)=0,0,IF(O87="","saisir capacité",M87*T87*VLOOKUP(L87,Paramétrage!$C$6:$E$29,2,0))))</f>
        <v>0</v>
      </c>
      <c r="V87" s="42"/>
      <c r="W87" s="91">
        <f t="shared" si="20"/>
        <v>0</v>
      </c>
      <c r="X87" s="93">
        <f>IF(OR(L87="",P87="Mut+ext"),0,IF(ISERROR(V87+U87*VLOOKUP(L87,Paramétrage!$C$6:$E$29,3,0))=TRUE,W87,V87+U87*VLOOKUP(L87,Paramétrage!$C$6:$E$29,3,0)))</f>
        <v>0</v>
      </c>
      <c r="Y87" s="247"/>
      <c r="Z87" s="209"/>
      <c r="AA87" s="248"/>
      <c r="AB87" s="160"/>
      <c r="AC87" s="43"/>
      <c r="AD87" s="63">
        <f>IF(G87="",0,IF(J87="",0,IF(SUMIF(G77:G88,G87,N77:N88)=0,0,IF(OR(K87="",J87="obligatoire"),AE87/SUMIF(G77:G88,G87,N77:N88),AE87/(SUMIF(G77:G88,G87,N77:N88)/K87)))))</f>
        <v>0</v>
      </c>
      <c r="AE87" s="21">
        <f t="shared" si="21"/>
        <v>0</v>
      </c>
    </row>
    <row r="88" spans="1:31">
      <c r="A88" s="250"/>
      <c r="B88" s="228"/>
      <c r="C88" s="218"/>
      <c r="D88" s="219"/>
      <c r="E88" s="212"/>
      <c r="F88" s="212"/>
      <c r="G88" s="137"/>
      <c r="H88" s="140"/>
      <c r="I88" s="56"/>
      <c r="J88" s="55"/>
      <c r="K88" s="39"/>
      <c r="L88" s="40"/>
      <c r="M88" s="50"/>
      <c r="N88" s="47"/>
      <c r="O88" s="54"/>
      <c r="P88" s="41"/>
      <c r="Q88" s="208"/>
      <c r="R88" s="209"/>
      <c r="S88" s="210"/>
      <c r="T88" s="92">
        <f>IF(OR(O88="",L88=Paramétrage!$C$10,L88=Paramétrage!$C$13,L88=Paramétrage!$C$17,L88=Paramétrage!$C$20,L88=Paramétrage!$C$24,L88=Paramétrage!$C$27,AND(L88&lt;&gt;Paramétrage!$C$9,P88="Mut+ext")),0,ROUNDUP(N88/O88,0))</f>
        <v>0</v>
      </c>
      <c r="U88" s="94">
        <f>IF(OR(L88="",P88="Mut+ext"),0,IF(VLOOKUP(L88,Paramétrage!$C$6:$E$29,2,0)=0,0,IF(O88="","saisir capacité",M88*T88*VLOOKUP(L88,Paramétrage!$C$6:$E$29,2,0))))</f>
        <v>0</v>
      </c>
      <c r="V88" s="42"/>
      <c r="W88" s="91">
        <f t="shared" si="20"/>
        <v>0</v>
      </c>
      <c r="X88" s="93">
        <f>IF(OR(L88="",P88="Mut+ext"),0,IF(ISERROR(V88+U88*VLOOKUP(L88,Paramétrage!$C$6:$E$29,3,0))=TRUE,W88,V88+U88*VLOOKUP(L88,Paramétrage!$C$6:$E$29,3,0)))</f>
        <v>0</v>
      </c>
      <c r="Y88" s="247"/>
      <c r="Z88" s="209"/>
      <c r="AA88" s="248"/>
      <c r="AB88" s="160"/>
      <c r="AC88" s="43"/>
      <c r="AD88" s="63">
        <f>IF(G88="",0,IF(J88="",0,IF(SUMIF(G77:G88,G88,N77:N88)=0,0,IF(OR(K88="",J88="obligatoire"),AE88/SUMIF(G77:G88,G88,N77:N88),AE88/(SUMIF(G77:G88,G88,N77:N88)/K88)))))</f>
        <v>0</v>
      </c>
      <c r="AE88" s="21">
        <f t="shared" si="21"/>
        <v>0</v>
      </c>
    </row>
    <row r="89" spans="1:31" ht="15.5" customHeight="1">
      <c r="A89" s="250"/>
      <c r="B89" s="228"/>
      <c r="C89" s="144"/>
      <c r="D89" s="145"/>
      <c r="E89" s="65"/>
      <c r="F89" s="65"/>
      <c r="G89" s="65"/>
      <c r="H89" s="141"/>
      <c r="I89" s="112"/>
      <c r="J89" s="66"/>
      <c r="K89" s="67"/>
      <c r="L89" s="113"/>
      <c r="M89" s="68">
        <f>AD89</f>
        <v>0</v>
      </c>
      <c r="N89" s="69"/>
      <c r="O89" s="69"/>
      <c r="P89" s="196"/>
      <c r="Q89" s="176"/>
      <c r="R89" s="176"/>
      <c r="S89" s="177"/>
      <c r="T89" s="114"/>
      <c r="U89" s="70">
        <f>SUM(U77:U88)</f>
        <v>0</v>
      </c>
      <c r="V89" s="71">
        <f>SUM(V77:V88)</f>
        <v>0</v>
      </c>
      <c r="W89" s="72">
        <f>SUM(W77:W88)</f>
        <v>0</v>
      </c>
      <c r="X89" s="73">
        <f>SUM(X77:X88)</f>
        <v>0</v>
      </c>
      <c r="Y89" s="182"/>
      <c r="Z89" s="183"/>
      <c r="AA89" s="184"/>
      <c r="AB89" s="185"/>
      <c r="AC89" s="186"/>
      <c r="AD89" s="115">
        <f>SUM(AD77:AD88)</f>
        <v>0</v>
      </c>
      <c r="AE89" s="116">
        <f>SUM(AE77:AE88)</f>
        <v>0</v>
      </c>
    </row>
    <row r="90" spans="1:31" ht="15.5" customHeight="1">
      <c r="A90" s="250"/>
      <c r="B90" s="228" t="s">
        <v>152</v>
      </c>
      <c r="C90" s="220" t="s">
        <v>153</v>
      </c>
      <c r="D90" s="215"/>
      <c r="E90" s="211">
        <v>6</v>
      </c>
      <c r="F90" s="211" t="s">
        <v>227</v>
      </c>
      <c r="G90" s="137" t="s">
        <v>178</v>
      </c>
      <c r="H90" s="58"/>
      <c r="I90" s="56"/>
      <c r="J90" s="61"/>
      <c r="K90" s="39"/>
      <c r="L90" s="40"/>
      <c r="M90" s="51"/>
      <c r="N90" s="48"/>
      <c r="O90" s="54"/>
      <c r="P90" s="45"/>
      <c r="Q90" s="208"/>
      <c r="R90" s="209"/>
      <c r="S90" s="210"/>
      <c r="T90" s="92">
        <f>IF(OR(O90="",L90=Paramétrage!$C$10,L90=Paramétrage!$C$13,L90=Paramétrage!$C$17,L90=Paramétrage!$C$20,L90=Paramétrage!$C$24,L90=Paramétrage!$C$27,AND(L90&lt;&gt;Paramétrage!$C$9,P90="Mut+ext")),0,ROUNDUP(N90/O90,0))</f>
        <v>0</v>
      </c>
      <c r="U90" s="94">
        <f>IF(OR(L90="",P90="Mut+ext"),0,IF(VLOOKUP(L90,Paramétrage!$C$6:$E$29,2,0)=0,0,IF(O90="","saisir capacité",M90*T90*VLOOKUP(L90,Paramétrage!$C$6:$E$29,2,0))))</f>
        <v>0</v>
      </c>
      <c r="V90" s="42"/>
      <c r="W90" s="91">
        <f t="shared" ref="W90:W101" si="24">IF(OR(L90="",P90="Mut+ext"),0,IF(ISERROR(U90+V90)=TRUE,U90,U90+V90))</f>
        <v>0</v>
      </c>
      <c r="X90" s="93">
        <f>IF(OR(L90="",P90="Mut+ext"),0,IF(ISERROR(V90+U90*VLOOKUP(L90,Paramétrage!$C$6:$E$29,3,0))=TRUE,W90,V90+U90*VLOOKUP(L90,Paramétrage!$C$6:$E$29,3,0)))</f>
        <v>0</v>
      </c>
      <c r="Y90" s="247"/>
      <c r="Z90" s="209"/>
      <c r="AA90" s="248"/>
      <c r="AB90" s="62"/>
      <c r="AC90" s="43"/>
      <c r="AD90" s="63">
        <f>IF(G90="",0,IF(J90="",0,IF(SUMIF(G90:G101,G90,N90:N101)=0,0,IF(OR(K90="",J90="obligatoire"),AE90/SUMIF(G90:G101,G90,N90:N101),AE90/(SUMIF(G90:G101,G90,N90:N101)/K90)))))</f>
        <v>0</v>
      </c>
      <c r="AE90" s="20">
        <f t="shared" ref="AE90:AE101" si="25">M90*N90</f>
        <v>0</v>
      </c>
    </row>
    <row r="91" spans="1:31">
      <c r="A91" s="250"/>
      <c r="B91" s="228"/>
      <c r="C91" s="216"/>
      <c r="D91" s="217"/>
      <c r="E91" s="211"/>
      <c r="F91" s="211"/>
      <c r="G91" s="137"/>
      <c r="H91" s="58"/>
      <c r="I91" s="56"/>
      <c r="J91" s="55"/>
      <c r="K91" s="39"/>
      <c r="L91" s="40"/>
      <c r="M91" s="50"/>
      <c r="N91" s="47"/>
      <c r="O91" s="54"/>
      <c r="P91" s="41"/>
      <c r="Q91" s="208"/>
      <c r="R91" s="209"/>
      <c r="S91" s="210"/>
      <c r="T91" s="92">
        <f>IF(OR(O91="",L91=Paramétrage!$C$10,L91=Paramétrage!$C$13,L91=Paramétrage!$C$17,L91=Paramétrage!$C$20,L91=Paramétrage!$C$24,L91=Paramétrage!$C$27,AND(L91&lt;&gt;Paramétrage!$C$9,P91="Mut+ext")),0,ROUNDUP(N91/O91,0))</f>
        <v>0</v>
      </c>
      <c r="U91" s="94">
        <f>IF(OR(L91="",P91="Mut+ext"),0,IF(VLOOKUP(L91,Paramétrage!$C$6:$E$29,2,0)=0,0,IF(O91="","saisir capacité",M91*T91*VLOOKUP(L91,Paramétrage!$C$6:$E$29,2,0))))</f>
        <v>0</v>
      </c>
      <c r="V91" s="42"/>
      <c r="W91" s="91">
        <f t="shared" si="24"/>
        <v>0</v>
      </c>
      <c r="X91" s="93">
        <f>IF(OR(L91="",P91="Mut+ext"),0,IF(ISERROR(V91+U91*VLOOKUP(L91,Paramétrage!$C$6:$E$29,3,0))=TRUE,W91,V91+U91*VLOOKUP(L91,Paramétrage!$C$6:$E$29,3,0)))</f>
        <v>0</v>
      </c>
      <c r="Y91" s="247"/>
      <c r="Z91" s="209"/>
      <c r="AA91" s="248"/>
      <c r="AB91" s="160"/>
      <c r="AC91" s="43"/>
      <c r="AD91" s="63">
        <f>IF(G91="",0,IF(J91="",0,IF(SUMIF(G90:G101,G91,N90:N101)=0,0,IF(OR(K91="",J91="obligatoire"),AE91/SUMIF(G90:G101,G91,N90:N101),AE91/(SUMIF(G90:G101,G91,N90:N101)/K91)))))</f>
        <v>0</v>
      </c>
      <c r="AE91" s="21">
        <f t="shared" si="25"/>
        <v>0</v>
      </c>
    </row>
    <row r="92" spans="1:31">
      <c r="A92" s="250"/>
      <c r="B92" s="228"/>
      <c r="C92" s="216"/>
      <c r="D92" s="217"/>
      <c r="E92" s="211"/>
      <c r="F92" s="211"/>
      <c r="G92" s="137"/>
      <c r="H92" s="140"/>
      <c r="I92" s="56"/>
      <c r="J92" s="55"/>
      <c r="K92" s="39"/>
      <c r="L92" s="40"/>
      <c r="M92" s="50"/>
      <c r="N92" s="48"/>
      <c r="O92" s="54"/>
      <c r="P92" s="41"/>
      <c r="Q92" s="208"/>
      <c r="R92" s="209"/>
      <c r="S92" s="210"/>
      <c r="T92" s="92">
        <f>IF(OR(O92="",L92=Paramétrage!$C$10,L92=Paramétrage!$C$13,L92=Paramétrage!$C$17,L92=Paramétrage!$C$20,L92=Paramétrage!$C$24,L92=Paramétrage!$C$27,AND(L92&lt;&gt;Paramétrage!$C$9,P92="Mut+ext")),0,ROUNDUP(N92/O92,0))</f>
        <v>0</v>
      </c>
      <c r="U92" s="94">
        <f>IF(OR(L92="",P92="Mut+ext"),0,IF(VLOOKUP(L92,Paramétrage!$C$6:$E$29,2,0)=0,0,IF(O92="","saisir capacité",M92*T92*VLOOKUP(L92,Paramétrage!$C$6:$E$29,2,0))))</f>
        <v>0</v>
      </c>
      <c r="V92" s="42"/>
      <c r="W92" s="91">
        <f t="shared" si="24"/>
        <v>0</v>
      </c>
      <c r="X92" s="93">
        <f>IF(OR(L92="",P92="Mut+ext"),0,IF(ISERROR(V92+U92*VLOOKUP(L92,Paramétrage!$C$6:$E$29,3,0))=TRUE,W92,V92+U92*VLOOKUP(L92,Paramétrage!$C$6:$E$29,3,0)))</f>
        <v>0</v>
      </c>
      <c r="Y92" s="247"/>
      <c r="Z92" s="209"/>
      <c r="AA92" s="248"/>
      <c r="AB92" s="160"/>
      <c r="AC92" s="43"/>
      <c r="AD92" s="63">
        <f>IF(G92="",0,IF(J92="",0,IF(SUMIF(G90:G101,G92,N90:N101)=0,0,IF(OR(K92="",J92="obligatoire"),AE92/SUMIF(G90:G101,G92,N90:N101),AE92/(SUMIF(G90:G101,G92,N90:N101)/K92)))))</f>
        <v>0</v>
      </c>
      <c r="AE92" s="21">
        <f t="shared" si="25"/>
        <v>0</v>
      </c>
    </row>
    <row r="93" spans="1:31">
      <c r="A93" s="250"/>
      <c r="B93" s="228"/>
      <c r="C93" s="216"/>
      <c r="D93" s="217"/>
      <c r="E93" s="211"/>
      <c r="F93" s="211"/>
      <c r="G93" s="139"/>
      <c r="H93" s="140"/>
      <c r="I93" s="56"/>
      <c r="J93" s="55"/>
      <c r="K93" s="39"/>
      <c r="L93" s="40"/>
      <c r="M93" s="50"/>
      <c r="N93" s="49"/>
      <c r="O93" s="54"/>
      <c r="P93" s="41"/>
      <c r="Q93" s="208"/>
      <c r="R93" s="209"/>
      <c r="S93" s="210"/>
      <c r="T93" s="92">
        <f>IF(OR(O93="",L93=Paramétrage!$C$10,L93=Paramétrage!$C$13,L93=Paramétrage!$C$17,L93=Paramétrage!$C$20,L93=Paramétrage!$C$24,L93=Paramétrage!$C$27,AND(L93&lt;&gt;Paramétrage!$C$9,P93="Mut+ext")),0,ROUNDUP(N93/O93,0))</f>
        <v>0</v>
      </c>
      <c r="U93" s="94">
        <f>IF(OR(L93="",P93="Mut+ext"),0,IF(VLOOKUP(L93,Paramétrage!$C$6:$E$29,2,0)=0,0,IF(O93="","saisir capacité",M93*T93*VLOOKUP(L93,Paramétrage!$C$6:$E$29,2,0))))</f>
        <v>0</v>
      </c>
      <c r="V93" s="42"/>
      <c r="W93" s="91">
        <f t="shared" si="24"/>
        <v>0</v>
      </c>
      <c r="X93" s="93">
        <f>IF(OR(L93="",P93="Mut+ext"),0,IF(ISERROR(V93+U93*VLOOKUP(L93,Paramétrage!$C$6:$E$29,3,0))=TRUE,W93,V93+U93*VLOOKUP(L93,Paramétrage!$C$6:$E$29,3,0)))</f>
        <v>0</v>
      </c>
      <c r="Y93" s="247"/>
      <c r="Z93" s="209"/>
      <c r="AA93" s="248"/>
      <c r="AB93" s="57"/>
      <c r="AC93" s="43"/>
      <c r="AD93" s="63">
        <f>IF(G93="",0,IF(J93="",0,IF(SUMIF(G90:G101,G93,N90:N101)=0,0,IF(OR(K93="",J93="obligatoire"),AE93/SUMIF(G90:G101,G93,N90:N101),AE93/(SUMIF(G90:G101,G93,N90:N101)/K93)))))</f>
        <v>0</v>
      </c>
      <c r="AE93" s="21">
        <f t="shared" si="25"/>
        <v>0</v>
      </c>
    </row>
    <row r="94" spans="1:31">
      <c r="A94" s="250"/>
      <c r="B94" s="228"/>
      <c r="C94" s="216"/>
      <c r="D94" s="217"/>
      <c r="E94" s="211"/>
      <c r="F94" s="211"/>
      <c r="G94" s="137"/>
      <c r="H94" s="140"/>
      <c r="I94" s="56"/>
      <c r="J94" s="55"/>
      <c r="K94" s="39"/>
      <c r="L94" s="40"/>
      <c r="M94" s="50"/>
      <c r="N94" s="48"/>
      <c r="O94" s="54"/>
      <c r="P94" s="41"/>
      <c r="Q94" s="208"/>
      <c r="R94" s="209"/>
      <c r="S94" s="210"/>
      <c r="T94" s="92">
        <f>IF(OR(O94="",L94=Paramétrage!$C$10,L94=Paramétrage!$C$13,L94=Paramétrage!$C$17,L94=Paramétrage!$C$20,L94=Paramétrage!$C$24,L94=Paramétrage!$C$27,AND(L94&lt;&gt;Paramétrage!$C$9,P94="Mut+ext")),0,ROUNDUP(N94/O94,0))</f>
        <v>0</v>
      </c>
      <c r="U94" s="94">
        <f>IF(OR(L94="",P94="Mut+ext"),0,IF(VLOOKUP(L94,Paramétrage!$C$6:$E$29,2,0)=0,0,IF(O94="","saisir capacité",M94*T94*VLOOKUP(L94,Paramétrage!$C$6:$E$29,2,0))))</f>
        <v>0</v>
      </c>
      <c r="V94" s="42"/>
      <c r="W94" s="91">
        <f t="shared" ref="W94:W97" si="26">IF(OR(L94="",P94="Mut+ext"),0,IF(ISERROR(U94+V94)=TRUE,U94,U94+V94))</f>
        <v>0</v>
      </c>
      <c r="X94" s="93">
        <f>IF(OR(L94="",P94="Mut+ext"),0,IF(ISERROR(V94+U94*VLOOKUP(L94,Paramétrage!$C$6:$E$29,3,0))=TRUE,W94,V94+U94*VLOOKUP(L94,Paramétrage!$C$6:$E$29,3,0)))</f>
        <v>0</v>
      </c>
      <c r="Y94" s="247"/>
      <c r="Z94" s="209"/>
      <c r="AA94" s="248"/>
      <c r="AB94" s="160"/>
      <c r="AC94" s="43"/>
      <c r="AD94" s="63">
        <f>IF(G94="",0,IF(J94="",0,IF(SUMIF(G86:G97,G94,N86:N97)=0,0,IF(OR(K94="",J94="obligatoire"),AE94/SUMIF(G86:G97,G94,N86:N97),AE94/(SUMIF(G86:G97,G94,N86:N97)/K94)))))</f>
        <v>0</v>
      </c>
      <c r="AE94" s="21">
        <f t="shared" ref="AE94:AE97" si="27">M94*N94</f>
        <v>0</v>
      </c>
    </row>
    <row r="95" spans="1:31">
      <c r="A95" s="250"/>
      <c r="B95" s="228"/>
      <c r="C95" s="216"/>
      <c r="D95" s="217"/>
      <c r="E95" s="211"/>
      <c r="F95" s="211"/>
      <c r="G95" s="137"/>
      <c r="H95" s="140"/>
      <c r="I95" s="56"/>
      <c r="J95" s="55"/>
      <c r="K95" s="39"/>
      <c r="L95" s="40"/>
      <c r="M95" s="50"/>
      <c r="N95" s="49"/>
      <c r="O95" s="54"/>
      <c r="P95" s="41"/>
      <c r="Q95" s="208"/>
      <c r="R95" s="209"/>
      <c r="S95" s="210"/>
      <c r="T95" s="92">
        <f>IF(OR(O95="",L95=Paramétrage!$C$10,L95=Paramétrage!$C$13,L95=Paramétrage!$C$17,L95=Paramétrage!$C$20,L95=Paramétrage!$C$24,L95=Paramétrage!$C$27,AND(L95&lt;&gt;Paramétrage!$C$9,P95="Mut+ext")),0,ROUNDUP(N95/O95,0))</f>
        <v>0</v>
      </c>
      <c r="U95" s="94">
        <f>IF(OR(L95="",P95="Mut+ext"),0,IF(VLOOKUP(L95,Paramétrage!$C$6:$E$29,2,0)=0,0,IF(O95="","saisir capacité",M95*T95*VLOOKUP(L95,Paramétrage!$C$6:$E$29,2,0))))</f>
        <v>0</v>
      </c>
      <c r="V95" s="42"/>
      <c r="W95" s="91">
        <f t="shared" si="26"/>
        <v>0</v>
      </c>
      <c r="X95" s="93">
        <f>IF(OR(L95="",P95="Mut+ext"),0,IF(ISERROR(V95+U95*VLOOKUP(L95,Paramétrage!$C$6:$E$29,3,0))=TRUE,W95,V95+U95*VLOOKUP(L95,Paramétrage!$C$6:$E$29,3,0)))</f>
        <v>0</v>
      </c>
      <c r="Y95" s="247"/>
      <c r="Z95" s="209"/>
      <c r="AA95" s="248"/>
      <c r="AB95" s="160"/>
      <c r="AC95" s="43"/>
      <c r="AD95" s="63">
        <f>IF(G95="",0,IF(J95="",0,IF(SUMIF(G86:G97,G95,N86:N97)=0,0,IF(OR(K95="",J95="obligatoire"),AE95/SUMIF(G86:G97,G95,N86:N97),AE95/(SUMIF(G86:G97,G95,N86:N97)/K95)))))</f>
        <v>0</v>
      </c>
      <c r="AE95" s="21">
        <f t="shared" si="27"/>
        <v>0</v>
      </c>
    </row>
    <row r="96" spans="1:31">
      <c r="A96" s="250"/>
      <c r="B96" s="228"/>
      <c r="C96" s="216"/>
      <c r="D96" s="217"/>
      <c r="E96" s="211"/>
      <c r="F96" s="211"/>
      <c r="G96" s="137"/>
      <c r="H96" s="140"/>
      <c r="I96" s="56"/>
      <c r="J96" s="55"/>
      <c r="K96" s="39"/>
      <c r="L96" s="40"/>
      <c r="M96" s="50"/>
      <c r="N96" s="48"/>
      <c r="O96" s="54"/>
      <c r="P96" s="41"/>
      <c r="Q96" s="208"/>
      <c r="R96" s="209"/>
      <c r="S96" s="210"/>
      <c r="T96" s="92">
        <f>IF(OR(O96="",L96=Paramétrage!$C$10,L96=Paramétrage!$C$13,L96=Paramétrage!$C$17,L96=Paramétrage!$C$20,L96=Paramétrage!$C$24,L96=Paramétrage!$C$27,AND(L96&lt;&gt;Paramétrage!$C$9,P96="Mut+ext")),0,ROUNDUP(N96/O96,0))</f>
        <v>0</v>
      </c>
      <c r="U96" s="94">
        <f>IF(OR(L96="",P96="Mut+ext"),0,IF(VLOOKUP(L96,Paramétrage!$C$6:$E$29,2,0)=0,0,IF(O96="","saisir capacité",M96*T96*VLOOKUP(L96,Paramétrage!$C$6:$E$29,2,0))))</f>
        <v>0</v>
      </c>
      <c r="V96" s="42"/>
      <c r="W96" s="91">
        <f t="shared" si="26"/>
        <v>0</v>
      </c>
      <c r="X96" s="93">
        <f>IF(OR(L96="",P96="Mut+ext"),0,IF(ISERROR(V96+U96*VLOOKUP(L96,Paramétrage!$C$6:$E$29,3,0))=TRUE,W96,V96+U96*VLOOKUP(L96,Paramétrage!$C$6:$E$29,3,0)))</f>
        <v>0</v>
      </c>
      <c r="Y96" s="247"/>
      <c r="Z96" s="209"/>
      <c r="AA96" s="248"/>
      <c r="AB96" s="160"/>
      <c r="AC96" s="43"/>
      <c r="AD96" s="63">
        <f>IF(G96="",0,IF(J96="",0,IF(SUMIF(G86:G97,G96,N86:N97)=0,0,IF(OR(K96="",J96="obligatoire"),AE96/SUMIF(G86:G97,G96,N86:N97),AE96/(SUMIF(G86:G97,G96,N86:N97)/K96)))))</f>
        <v>0</v>
      </c>
      <c r="AE96" s="21">
        <f t="shared" si="27"/>
        <v>0</v>
      </c>
    </row>
    <row r="97" spans="1:31">
      <c r="A97" s="250"/>
      <c r="B97" s="228"/>
      <c r="C97" s="216"/>
      <c r="D97" s="217"/>
      <c r="E97" s="211"/>
      <c r="F97" s="211"/>
      <c r="G97" s="137"/>
      <c r="H97" s="140"/>
      <c r="I97" s="56"/>
      <c r="J97" s="55"/>
      <c r="K97" s="39"/>
      <c r="L97" s="40"/>
      <c r="M97" s="50"/>
      <c r="N97" s="47"/>
      <c r="O97" s="54"/>
      <c r="P97" s="41"/>
      <c r="Q97" s="208"/>
      <c r="R97" s="209"/>
      <c r="S97" s="210"/>
      <c r="T97" s="92">
        <f>IF(OR(O97="",L97=Paramétrage!$C$10,L97=Paramétrage!$C$13,L97=Paramétrage!$C$17,L97=Paramétrage!$C$20,L97=Paramétrage!$C$24,L97=Paramétrage!$C$27,AND(L97&lt;&gt;Paramétrage!$C$9,P97="Mut+ext")),0,ROUNDUP(N97/O97,0))</f>
        <v>0</v>
      </c>
      <c r="U97" s="94">
        <f>IF(OR(L97="",P97="Mut+ext"),0,IF(VLOOKUP(L97,Paramétrage!$C$6:$E$29,2,0)=0,0,IF(O97="","saisir capacité",M97*T97*VLOOKUP(L97,Paramétrage!$C$6:$E$29,2,0))))</f>
        <v>0</v>
      </c>
      <c r="V97" s="42"/>
      <c r="W97" s="91">
        <f t="shared" si="26"/>
        <v>0</v>
      </c>
      <c r="X97" s="93">
        <f>IF(OR(L97="",P97="Mut+ext"),0,IF(ISERROR(V97+U97*VLOOKUP(L97,Paramétrage!$C$6:$E$29,3,0))=TRUE,W97,V97+U97*VLOOKUP(L97,Paramétrage!$C$6:$E$29,3,0)))</f>
        <v>0</v>
      </c>
      <c r="Y97" s="247"/>
      <c r="Z97" s="209"/>
      <c r="AA97" s="248"/>
      <c r="AB97" s="160"/>
      <c r="AC97" s="43"/>
      <c r="AD97" s="63">
        <f>IF(G97="",0,IF(J97="",0,IF(SUMIF(G86:G97,G97,N86:N97)=0,0,IF(OR(K97="",J97="obligatoire"),AE97/SUMIF(G86:G97,G97,N86:N97),AE97/(SUMIF(G86:G97,G97,N86:N97)/K97)))))</f>
        <v>0</v>
      </c>
      <c r="AE97" s="21">
        <f t="shared" si="27"/>
        <v>0</v>
      </c>
    </row>
    <row r="98" spans="1:31">
      <c r="A98" s="250"/>
      <c r="B98" s="228"/>
      <c r="C98" s="216"/>
      <c r="D98" s="217"/>
      <c r="E98" s="211"/>
      <c r="F98" s="211"/>
      <c r="G98" s="137"/>
      <c r="H98" s="140"/>
      <c r="I98" s="56"/>
      <c r="J98" s="55"/>
      <c r="K98" s="39"/>
      <c r="L98" s="40"/>
      <c r="M98" s="50"/>
      <c r="N98" s="48"/>
      <c r="O98" s="54"/>
      <c r="P98" s="41"/>
      <c r="Q98" s="208"/>
      <c r="R98" s="209"/>
      <c r="S98" s="210"/>
      <c r="T98" s="92">
        <f>IF(OR(O98="",L98=Paramétrage!$C$10,L98=Paramétrage!$C$13,L98=Paramétrage!$C$17,L98=Paramétrage!$C$20,L98=Paramétrage!$C$24,L98=Paramétrage!$C$27,AND(L98&lt;&gt;Paramétrage!$C$9,P98="Mut+ext")),0,ROUNDUP(N98/O98,0))</f>
        <v>0</v>
      </c>
      <c r="U98" s="94">
        <f>IF(OR(L98="",P98="Mut+ext"),0,IF(VLOOKUP(L98,Paramétrage!$C$6:$E$29,2,0)=0,0,IF(O98="","saisir capacité",M98*T98*VLOOKUP(L98,Paramétrage!$C$6:$E$29,2,0))))</f>
        <v>0</v>
      </c>
      <c r="V98" s="42"/>
      <c r="W98" s="91">
        <f t="shared" si="24"/>
        <v>0</v>
      </c>
      <c r="X98" s="93">
        <f>IF(OR(L98="",P98="Mut+ext"),0,IF(ISERROR(V98+U98*VLOOKUP(L98,Paramétrage!$C$6:$E$29,3,0))=TRUE,W98,V98+U98*VLOOKUP(L98,Paramétrage!$C$6:$E$29,3,0)))</f>
        <v>0</v>
      </c>
      <c r="Y98" s="247"/>
      <c r="Z98" s="209"/>
      <c r="AA98" s="248"/>
      <c r="AB98" s="160"/>
      <c r="AC98" s="43"/>
      <c r="AD98" s="63">
        <f>IF(G98="",0,IF(J98="",0,IF(SUMIF(G90:G101,G98,N90:N101)=0,0,IF(OR(K98="",J98="obligatoire"),AE98/SUMIF(G90:G101,G98,N90:N101),AE98/(SUMIF(G90:G101,G98,N90:N101)/K98)))))</f>
        <v>0</v>
      </c>
      <c r="AE98" s="21">
        <f t="shared" si="25"/>
        <v>0</v>
      </c>
    </row>
    <row r="99" spans="1:31">
      <c r="A99" s="250"/>
      <c r="B99" s="228"/>
      <c r="C99" s="216"/>
      <c r="D99" s="217"/>
      <c r="E99" s="211"/>
      <c r="F99" s="211"/>
      <c r="G99" s="137"/>
      <c r="H99" s="140"/>
      <c r="I99" s="56"/>
      <c r="J99" s="55"/>
      <c r="K99" s="39"/>
      <c r="L99" s="40"/>
      <c r="M99" s="50"/>
      <c r="N99" s="49"/>
      <c r="O99" s="54"/>
      <c r="P99" s="41"/>
      <c r="Q99" s="208"/>
      <c r="R99" s="209"/>
      <c r="S99" s="210"/>
      <c r="T99" s="92">
        <f>IF(OR(O99="",L99=Paramétrage!$C$10,L99=Paramétrage!$C$13,L99=Paramétrage!$C$17,L99=Paramétrage!$C$20,L99=Paramétrage!$C$24,L99=Paramétrage!$C$27,AND(L99&lt;&gt;Paramétrage!$C$9,P99="Mut+ext")),0,ROUNDUP(N99/O99,0))</f>
        <v>0</v>
      </c>
      <c r="U99" s="94">
        <f>IF(OR(L99="",P99="Mut+ext"),0,IF(VLOOKUP(L99,Paramétrage!$C$6:$E$29,2,0)=0,0,IF(O99="","saisir capacité",M99*T99*VLOOKUP(L99,Paramétrage!$C$6:$E$29,2,0))))</f>
        <v>0</v>
      </c>
      <c r="V99" s="42"/>
      <c r="W99" s="91">
        <f t="shared" si="24"/>
        <v>0</v>
      </c>
      <c r="X99" s="93">
        <f>IF(OR(L99="",P99="Mut+ext"),0,IF(ISERROR(V99+U99*VLOOKUP(L99,Paramétrage!$C$6:$E$29,3,0))=TRUE,W99,V99+U99*VLOOKUP(L99,Paramétrage!$C$6:$E$29,3,0)))</f>
        <v>0</v>
      </c>
      <c r="Y99" s="247"/>
      <c r="Z99" s="209"/>
      <c r="AA99" s="248"/>
      <c r="AB99" s="160"/>
      <c r="AC99" s="43"/>
      <c r="AD99" s="63">
        <f>IF(G99="",0,IF(J99="",0,IF(SUMIF(G90:G101,G99,N90:N101)=0,0,IF(OR(K99="",J99="obligatoire"),AE99/SUMIF(G90:G101,G99,N90:N101),AE99/(SUMIF(G90:G101,G99,N90:N101)/K99)))))</f>
        <v>0</v>
      </c>
      <c r="AE99" s="21">
        <f t="shared" si="25"/>
        <v>0</v>
      </c>
    </row>
    <row r="100" spans="1:31">
      <c r="A100" s="250"/>
      <c r="B100" s="228"/>
      <c r="C100" s="216"/>
      <c r="D100" s="217"/>
      <c r="E100" s="211"/>
      <c r="F100" s="211"/>
      <c r="G100" s="137"/>
      <c r="H100" s="140"/>
      <c r="I100" s="56"/>
      <c r="J100" s="55"/>
      <c r="K100" s="39"/>
      <c r="L100" s="40"/>
      <c r="M100" s="50"/>
      <c r="N100" s="48"/>
      <c r="O100" s="54"/>
      <c r="P100" s="41"/>
      <c r="Q100" s="208"/>
      <c r="R100" s="209"/>
      <c r="S100" s="210"/>
      <c r="T100" s="92">
        <f>IF(OR(O100="",L100=Paramétrage!$C$10,L100=Paramétrage!$C$13,L100=Paramétrage!$C$17,L100=Paramétrage!$C$20,L100=Paramétrage!$C$24,L100=Paramétrage!$C$27,AND(L100&lt;&gt;Paramétrage!$C$9,P100="Mut+ext")),0,ROUNDUP(N100/O100,0))</f>
        <v>0</v>
      </c>
      <c r="U100" s="94">
        <f>IF(OR(L100="",P100="Mut+ext"),0,IF(VLOOKUP(L100,Paramétrage!$C$6:$E$29,2,0)=0,0,IF(O100="","saisir capacité",M100*T100*VLOOKUP(L100,Paramétrage!$C$6:$E$29,2,0))))</f>
        <v>0</v>
      </c>
      <c r="V100" s="42"/>
      <c r="W100" s="91">
        <f t="shared" si="24"/>
        <v>0</v>
      </c>
      <c r="X100" s="93">
        <f>IF(OR(L100="",P100="Mut+ext"),0,IF(ISERROR(V100+U100*VLOOKUP(L100,Paramétrage!$C$6:$E$29,3,0))=TRUE,W100,V100+U100*VLOOKUP(L100,Paramétrage!$C$6:$E$29,3,0)))</f>
        <v>0</v>
      </c>
      <c r="Y100" s="247"/>
      <c r="Z100" s="209"/>
      <c r="AA100" s="248"/>
      <c r="AB100" s="160"/>
      <c r="AC100" s="43"/>
      <c r="AD100" s="63">
        <f>IF(G100="",0,IF(J100="",0,IF(SUMIF(G90:G101,G100,N90:N101)=0,0,IF(OR(K100="",J100="obligatoire"),AE100/SUMIF(G90:G101,G100,N90:N101),AE100/(SUMIF(G90:G101,G100,N90:N101)/K100)))))</f>
        <v>0</v>
      </c>
      <c r="AE100" s="21">
        <f t="shared" si="25"/>
        <v>0</v>
      </c>
    </row>
    <row r="101" spans="1:31">
      <c r="A101" s="250"/>
      <c r="B101" s="228"/>
      <c r="C101" s="218"/>
      <c r="D101" s="219"/>
      <c r="E101" s="212"/>
      <c r="F101" s="212"/>
      <c r="G101" s="137"/>
      <c r="H101" s="140"/>
      <c r="I101" s="56"/>
      <c r="J101" s="55"/>
      <c r="K101" s="39"/>
      <c r="L101" s="40"/>
      <c r="M101" s="50"/>
      <c r="N101" s="47"/>
      <c r="O101" s="54"/>
      <c r="P101" s="41"/>
      <c r="Q101" s="208"/>
      <c r="R101" s="209"/>
      <c r="S101" s="210"/>
      <c r="T101" s="92">
        <f>IF(OR(O101="",L101=Paramétrage!$C$10,L101=Paramétrage!$C$13,L101=Paramétrage!$C$17,L101=Paramétrage!$C$20,L101=Paramétrage!$C$24,L101=Paramétrage!$C$27,AND(L101&lt;&gt;Paramétrage!$C$9,P101="Mut+ext")),0,ROUNDUP(N101/O101,0))</f>
        <v>0</v>
      </c>
      <c r="U101" s="94">
        <f>IF(OR(L101="",P101="Mut+ext"),0,IF(VLOOKUP(L101,Paramétrage!$C$6:$E$29,2,0)=0,0,IF(O101="","saisir capacité",M101*T101*VLOOKUP(L101,Paramétrage!$C$6:$E$29,2,0))))</f>
        <v>0</v>
      </c>
      <c r="V101" s="42"/>
      <c r="W101" s="91">
        <f t="shared" si="24"/>
        <v>0</v>
      </c>
      <c r="X101" s="93">
        <f>IF(OR(L101="",P101="Mut+ext"),0,IF(ISERROR(V101+U101*VLOOKUP(L101,Paramétrage!$C$6:$E$29,3,0))=TRUE,W101,V101+U101*VLOOKUP(L101,Paramétrage!$C$6:$E$29,3,0)))</f>
        <v>0</v>
      </c>
      <c r="Y101" s="247"/>
      <c r="Z101" s="209"/>
      <c r="AA101" s="248"/>
      <c r="AB101" s="160"/>
      <c r="AC101" s="43"/>
      <c r="AD101" s="63">
        <f>IF(G101="",0,IF(J101="",0,IF(SUMIF(G90:G101,G101,N90:N101)=0,0,IF(OR(K101="",J101="obligatoire"),AE101/SUMIF(G90:G101,G101,N90:N101),AE101/(SUMIF(G90:G101,G101,N90:N101)/K101)))))</f>
        <v>0</v>
      </c>
      <c r="AE101" s="21">
        <f t="shared" si="25"/>
        <v>0</v>
      </c>
    </row>
    <row r="102" spans="1:31">
      <c r="A102" s="250"/>
      <c r="B102" s="228"/>
      <c r="C102" s="144"/>
      <c r="D102" s="145"/>
      <c r="E102" s="65"/>
      <c r="F102" s="65"/>
      <c r="G102" s="65"/>
      <c r="H102" s="141"/>
      <c r="I102" s="112"/>
      <c r="J102" s="66"/>
      <c r="K102" s="67"/>
      <c r="L102" s="113"/>
      <c r="M102" s="68">
        <f>AD102</f>
        <v>0</v>
      </c>
      <c r="N102" s="69"/>
      <c r="O102" s="69"/>
      <c r="P102" s="196"/>
      <c r="Q102" s="176"/>
      <c r="R102" s="176"/>
      <c r="S102" s="177"/>
      <c r="T102" s="114"/>
      <c r="U102" s="70">
        <f>SUM(U90:U101)</f>
        <v>0</v>
      </c>
      <c r="V102" s="71">
        <f>SUM(V90:V101)</f>
        <v>0</v>
      </c>
      <c r="W102" s="72">
        <f>SUM(W90:W101)</f>
        <v>0</v>
      </c>
      <c r="X102" s="73">
        <f>SUM(X90:X101)</f>
        <v>0</v>
      </c>
      <c r="Y102" s="182"/>
      <c r="Z102" s="183"/>
      <c r="AA102" s="184"/>
      <c r="AB102" s="185"/>
      <c r="AC102" s="186"/>
      <c r="AD102" s="115">
        <f>SUM(AD90:AD101)</f>
        <v>0</v>
      </c>
      <c r="AE102" s="116">
        <f>SUM(AE90:AE101)</f>
        <v>0</v>
      </c>
    </row>
    <row r="103" spans="1:31" ht="15.5" customHeight="1">
      <c r="A103" s="250"/>
      <c r="B103" s="228" t="s">
        <v>154</v>
      </c>
      <c r="C103" s="220" t="s">
        <v>155</v>
      </c>
      <c r="D103" s="215"/>
      <c r="E103" s="211">
        <v>6</v>
      </c>
      <c r="F103" s="211" t="s">
        <v>227</v>
      </c>
      <c r="G103" s="137" t="s">
        <v>179</v>
      </c>
      <c r="H103" s="58"/>
      <c r="I103" s="56"/>
      <c r="J103" s="61"/>
      <c r="K103" s="39"/>
      <c r="L103" s="40"/>
      <c r="M103" s="51"/>
      <c r="N103" s="48"/>
      <c r="O103" s="54"/>
      <c r="P103" s="45"/>
      <c r="Q103" s="208"/>
      <c r="R103" s="209"/>
      <c r="S103" s="210"/>
      <c r="T103" s="92">
        <f>IF(OR(O103="",L103=Paramétrage!$C$10,L103=Paramétrage!$C$13,L103=Paramétrage!$C$17,L103=Paramétrage!$C$20,L103=Paramétrage!$C$24,L103=Paramétrage!$C$27,AND(L103&lt;&gt;Paramétrage!$C$9,P103="Mut+ext")),0,ROUNDUP(N103/O103,0))</f>
        <v>0</v>
      </c>
      <c r="U103" s="94">
        <f>IF(OR(L103="",P103="Mut+ext"),0,IF(VLOOKUP(L103,Paramétrage!$C$6:$E$29,2,0)=0,0,IF(O103="","saisir capacité",M103*T103*VLOOKUP(L103,Paramétrage!$C$6:$E$29,2,0))))</f>
        <v>0</v>
      </c>
      <c r="V103" s="42"/>
      <c r="W103" s="91">
        <f t="shared" ref="W103:W114" si="28">IF(OR(L103="",P103="Mut+ext"),0,IF(ISERROR(U103+V103)=TRUE,U103,U103+V103))</f>
        <v>0</v>
      </c>
      <c r="X103" s="93">
        <f>IF(OR(L103="",P103="Mut+ext"),0,IF(ISERROR(V103+U103*VLOOKUP(L103,Paramétrage!$C$6:$E$29,3,0))=TRUE,W103,V103+U103*VLOOKUP(L103,Paramétrage!$C$6:$E$29,3,0)))</f>
        <v>0</v>
      </c>
      <c r="Y103" s="247"/>
      <c r="Z103" s="209"/>
      <c r="AA103" s="248"/>
      <c r="AB103" s="62"/>
      <c r="AC103" s="43"/>
      <c r="AD103" s="63">
        <f>IF(G103="",0,IF(J103="",0,IF(SUMIF(G103:G114,G103,N103:N114)=0,0,IF(OR(K103="",J103="obligatoire"),AE103/SUMIF(G103:G114,G103,N103:N114),AE103/(SUMIF(G103:G114,G103,N103:N114)/K103)))))</f>
        <v>0</v>
      </c>
      <c r="AE103" s="20">
        <f t="shared" ref="AE103:AE114" si="29">M103*N103</f>
        <v>0</v>
      </c>
    </row>
    <row r="104" spans="1:31">
      <c r="A104" s="250"/>
      <c r="B104" s="228"/>
      <c r="C104" s="216"/>
      <c r="D104" s="217"/>
      <c r="E104" s="211"/>
      <c r="F104" s="211"/>
      <c r="G104" s="137"/>
      <c r="H104" s="58"/>
      <c r="I104" s="56"/>
      <c r="J104" s="55"/>
      <c r="K104" s="39"/>
      <c r="L104" s="40"/>
      <c r="M104" s="50"/>
      <c r="N104" s="47"/>
      <c r="O104" s="54"/>
      <c r="P104" s="41"/>
      <c r="Q104" s="208"/>
      <c r="R104" s="209"/>
      <c r="S104" s="210"/>
      <c r="T104" s="92">
        <f>IF(OR(O104="",L104=Paramétrage!$C$10,L104=Paramétrage!$C$13,L104=Paramétrage!$C$17,L104=Paramétrage!$C$20,L104=Paramétrage!$C$24,L104=Paramétrage!$C$27,AND(L104&lt;&gt;Paramétrage!$C$9,P104="Mut+ext")),0,ROUNDUP(N104/O104,0))</f>
        <v>0</v>
      </c>
      <c r="U104" s="94">
        <f>IF(OR(L104="",P104="Mut+ext"),0,IF(VLOOKUP(L104,Paramétrage!$C$6:$E$29,2,0)=0,0,IF(O104="","saisir capacité",M104*T104*VLOOKUP(L104,Paramétrage!$C$6:$E$29,2,0))))</f>
        <v>0</v>
      </c>
      <c r="V104" s="42"/>
      <c r="W104" s="91">
        <f t="shared" si="28"/>
        <v>0</v>
      </c>
      <c r="X104" s="93">
        <f>IF(OR(L104="",P104="Mut+ext"),0,IF(ISERROR(V104+U104*VLOOKUP(L104,Paramétrage!$C$6:$E$29,3,0))=TRUE,W104,V104+U104*VLOOKUP(L104,Paramétrage!$C$6:$E$29,3,0)))</f>
        <v>0</v>
      </c>
      <c r="Y104" s="247"/>
      <c r="Z104" s="209"/>
      <c r="AA104" s="248"/>
      <c r="AB104" s="160"/>
      <c r="AC104" s="43"/>
      <c r="AD104" s="63">
        <f>IF(G104="",0,IF(J104="",0,IF(SUMIF(G103:G114,G104,N103:N114)=0,0,IF(OR(K104="",J104="obligatoire"),AE104/SUMIF(G103:G114,G104,N103:N114),AE104/(SUMIF(G103:G114,G104,N103:N114)/K104)))))</f>
        <v>0</v>
      </c>
      <c r="AE104" s="21">
        <f t="shared" si="29"/>
        <v>0</v>
      </c>
    </row>
    <row r="105" spans="1:31">
      <c r="A105" s="250"/>
      <c r="B105" s="228"/>
      <c r="C105" s="216"/>
      <c r="D105" s="217"/>
      <c r="E105" s="211"/>
      <c r="F105" s="211"/>
      <c r="G105" s="137"/>
      <c r="H105" s="140"/>
      <c r="I105" s="56"/>
      <c r="J105" s="55"/>
      <c r="K105" s="39"/>
      <c r="L105" s="40"/>
      <c r="M105" s="50"/>
      <c r="N105" s="48"/>
      <c r="O105" s="54"/>
      <c r="P105" s="41"/>
      <c r="Q105" s="208"/>
      <c r="R105" s="209"/>
      <c r="S105" s="210"/>
      <c r="T105" s="92">
        <f>IF(OR(O105="",L105=Paramétrage!$C$10,L105=Paramétrage!$C$13,L105=Paramétrage!$C$17,L105=Paramétrage!$C$20,L105=Paramétrage!$C$24,L105=Paramétrage!$C$27,AND(L105&lt;&gt;Paramétrage!$C$9,P105="Mut+ext")),0,ROUNDUP(N105/O105,0))</f>
        <v>0</v>
      </c>
      <c r="U105" s="94">
        <f>IF(OR(L105="",P105="Mut+ext"),0,IF(VLOOKUP(L105,Paramétrage!$C$6:$E$29,2,0)=0,0,IF(O105="","saisir capacité",M105*T105*VLOOKUP(L105,Paramétrage!$C$6:$E$29,2,0))))</f>
        <v>0</v>
      </c>
      <c r="V105" s="42"/>
      <c r="W105" s="91">
        <f t="shared" ref="W105:W108" si="30">IF(OR(L105="",P105="Mut+ext"),0,IF(ISERROR(U105+V105)=TRUE,U105,U105+V105))</f>
        <v>0</v>
      </c>
      <c r="X105" s="93">
        <f>IF(OR(L105="",P105="Mut+ext"),0,IF(ISERROR(V105+U105*VLOOKUP(L105,Paramétrage!$C$6:$E$29,3,0))=TRUE,W105,V105+U105*VLOOKUP(L105,Paramétrage!$C$6:$E$29,3,0)))</f>
        <v>0</v>
      </c>
      <c r="Y105" s="247"/>
      <c r="Z105" s="209"/>
      <c r="AA105" s="248"/>
      <c r="AB105" s="160"/>
      <c r="AC105" s="43"/>
      <c r="AD105" s="63">
        <f>IF(G105="",0,IF(J105="",0,IF(SUMIF(G99:G110,G105,N99:N110)=0,0,IF(OR(K105="",J105="obligatoire"),AE105/SUMIF(G99:G110,G105,N99:N110),AE105/(SUMIF(G99:G110,G105,N99:N110)/K105)))))</f>
        <v>0</v>
      </c>
      <c r="AE105" s="21">
        <f t="shared" ref="AE105:AE108" si="31">M105*N105</f>
        <v>0</v>
      </c>
    </row>
    <row r="106" spans="1:31">
      <c r="A106" s="250"/>
      <c r="B106" s="228"/>
      <c r="C106" s="216"/>
      <c r="D106" s="217"/>
      <c r="E106" s="211"/>
      <c r="F106" s="211"/>
      <c r="G106" s="154"/>
      <c r="H106" s="140"/>
      <c r="I106" s="56"/>
      <c r="J106" s="55"/>
      <c r="K106" s="39"/>
      <c r="L106" s="40"/>
      <c r="M106" s="50"/>
      <c r="N106" s="49"/>
      <c r="O106" s="54"/>
      <c r="P106" s="41"/>
      <c r="Q106" s="208"/>
      <c r="R106" s="209"/>
      <c r="S106" s="210"/>
      <c r="T106" s="92">
        <f>IF(OR(O106="",L106=Paramétrage!$C$10,L106=Paramétrage!$C$13,L106=Paramétrage!$C$17,L106=Paramétrage!$C$20,L106=Paramétrage!$C$24,L106=Paramétrage!$C$27,AND(L106&lt;&gt;Paramétrage!$C$9,P106="Mut+ext")),0,ROUNDUP(N106/O106,0))</f>
        <v>0</v>
      </c>
      <c r="U106" s="94">
        <f>IF(OR(L106="",P106="Mut+ext"),0,IF(VLOOKUP(L106,Paramétrage!$C$6:$E$29,2,0)=0,0,IF(O106="","saisir capacité",M106*T106*VLOOKUP(L106,Paramétrage!$C$6:$E$29,2,0))))</f>
        <v>0</v>
      </c>
      <c r="V106" s="42"/>
      <c r="W106" s="91">
        <f t="shared" si="30"/>
        <v>0</v>
      </c>
      <c r="X106" s="93">
        <f>IF(OR(L106="",P106="Mut+ext"),0,IF(ISERROR(V106+U106*VLOOKUP(L106,Paramétrage!$C$6:$E$29,3,0))=TRUE,W106,V106+U106*VLOOKUP(L106,Paramétrage!$C$6:$E$29,3,0)))</f>
        <v>0</v>
      </c>
      <c r="Y106" s="247"/>
      <c r="Z106" s="209"/>
      <c r="AA106" s="248"/>
      <c r="AB106" s="57"/>
      <c r="AC106" s="43"/>
      <c r="AD106" s="63">
        <f>IF(G106="",0,IF(J106="",0,IF(SUMIF(G99:G110,G106,N99:N110)=0,0,IF(OR(K106="",J106="obligatoire"),AE106/SUMIF(G99:G110,G106,N99:N110),AE106/(SUMIF(G99:G110,G106,N99:N110)/K106)))))</f>
        <v>0</v>
      </c>
      <c r="AE106" s="21">
        <f t="shared" si="31"/>
        <v>0</v>
      </c>
    </row>
    <row r="107" spans="1:31">
      <c r="A107" s="250"/>
      <c r="B107" s="228"/>
      <c r="C107" s="216"/>
      <c r="D107" s="217"/>
      <c r="E107" s="211"/>
      <c r="F107" s="211"/>
      <c r="G107" s="137"/>
      <c r="H107" s="140"/>
      <c r="I107" s="56"/>
      <c r="J107" s="55"/>
      <c r="K107" s="39"/>
      <c r="L107" s="40"/>
      <c r="M107" s="50"/>
      <c r="N107" s="48"/>
      <c r="O107" s="54"/>
      <c r="P107" s="41"/>
      <c r="Q107" s="208"/>
      <c r="R107" s="209"/>
      <c r="S107" s="210"/>
      <c r="T107" s="92">
        <f>IF(OR(O107="",L107=Paramétrage!$C$10,L107=Paramétrage!$C$13,L107=Paramétrage!$C$17,L107=Paramétrage!$C$20,L107=Paramétrage!$C$24,L107=Paramétrage!$C$27,AND(L107&lt;&gt;Paramétrage!$C$9,P107="Mut+ext")),0,ROUNDUP(N107/O107,0))</f>
        <v>0</v>
      </c>
      <c r="U107" s="94">
        <f>IF(OR(L107="",P107="Mut+ext"),0,IF(VLOOKUP(L107,Paramétrage!$C$6:$E$29,2,0)=0,0,IF(O107="","saisir capacité",M107*T107*VLOOKUP(L107,Paramétrage!$C$6:$E$29,2,0))))</f>
        <v>0</v>
      </c>
      <c r="V107" s="42"/>
      <c r="W107" s="91">
        <f t="shared" si="30"/>
        <v>0</v>
      </c>
      <c r="X107" s="93">
        <f>IF(OR(L107="",P107="Mut+ext"),0,IF(ISERROR(V107+U107*VLOOKUP(L107,Paramétrage!$C$6:$E$29,3,0))=TRUE,W107,V107+U107*VLOOKUP(L107,Paramétrage!$C$6:$E$29,3,0)))</f>
        <v>0</v>
      </c>
      <c r="Y107" s="247"/>
      <c r="Z107" s="209"/>
      <c r="AA107" s="248"/>
      <c r="AB107" s="160"/>
      <c r="AC107" s="43"/>
      <c r="AD107" s="63">
        <f>IF(G107="",0,IF(J107="",0,IF(SUMIF(G99:G110,G107,N99:N110)=0,0,IF(OR(K107="",J107="obligatoire"),AE107/SUMIF(G99:G110,G107,N99:N110),AE107/(SUMIF(G99:G110,G107,N99:N110)/K107)))))</f>
        <v>0</v>
      </c>
      <c r="AE107" s="21">
        <f t="shared" si="31"/>
        <v>0</v>
      </c>
    </row>
    <row r="108" spans="1:31">
      <c r="A108" s="250"/>
      <c r="B108" s="228"/>
      <c r="C108" s="216"/>
      <c r="D108" s="217"/>
      <c r="E108" s="211"/>
      <c r="F108" s="211"/>
      <c r="G108" s="137"/>
      <c r="H108" s="140"/>
      <c r="I108" s="56"/>
      <c r="J108" s="55"/>
      <c r="K108" s="39"/>
      <c r="L108" s="40"/>
      <c r="M108" s="50"/>
      <c r="N108" s="49"/>
      <c r="O108" s="54"/>
      <c r="P108" s="41"/>
      <c r="Q108" s="208"/>
      <c r="R108" s="209"/>
      <c r="S108" s="210"/>
      <c r="T108" s="92">
        <f>IF(OR(O108="",L108=Paramétrage!$C$10,L108=Paramétrage!$C$13,L108=Paramétrage!$C$17,L108=Paramétrage!$C$20,L108=Paramétrage!$C$24,L108=Paramétrage!$C$27,AND(L108&lt;&gt;Paramétrage!$C$9,P108="Mut+ext")),0,ROUNDUP(N108/O108,0))</f>
        <v>0</v>
      </c>
      <c r="U108" s="94">
        <f>IF(OR(L108="",P108="Mut+ext"),0,IF(VLOOKUP(L108,Paramétrage!$C$6:$E$29,2,0)=0,0,IF(O108="","saisir capacité",M108*T108*VLOOKUP(L108,Paramétrage!$C$6:$E$29,2,0))))</f>
        <v>0</v>
      </c>
      <c r="V108" s="42"/>
      <c r="W108" s="91">
        <f t="shared" si="30"/>
        <v>0</v>
      </c>
      <c r="X108" s="93">
        <f>IF(OR(L108="",P108="Mut+ext"),0,IF(ISERROR(V108+U108*VLOOKUP(L108,Paramétrage!$C$6:$E$29,3,0))=TRUE,W108,V108+U108*VLOOKUP(L108,Paramétrage!$C$6:$E$29,3,0)))</f>
        <v>0</v>
      </c>
      <c r="Y108" s="247"/>
      <c r="Z108" s="209"/>
      <c r="AA108" s="248"/>
      <c r="AB108" s="160"/>
      <c r="AC108" s="43"/>
      <c r="AD108" s="63">
        <f>IF(G108="",0,IF(J108="",0,IF(SUMIF(G99:G110,G108,N99:N110)=0,0,IF(OR(K108="",J108="obligatoire"),AE108/SUMIF(G99:G110,G108,N99:N110),AE108/(SUMIF(G99:G110,G108,N99:N110)/K108)))))</f>
        <v>0</v>
      </c>
      <c r="AE108" s="21">
        <f t="shared" si="31"/>
        <v>0</v>
      </c>
    </row>
    <row r="109" spans="1:31">
      <c r="A109" s="250"/>
      <c r="B109" s="228"/>
      <c r="C109" s="216"/>
      <c r="D109" s="217"/>
      <c r="E109" s="211"/>
      <c r="F109" s="211"/>
      <c r="G109" s="137"/>
      <c r="H109" s="140"/>
      <c r="I109" s="56"/>
      <c r="J109" s="55"/>
      <c r="K109" s="39"/>
      <c r="L109" s="40"/>
      <c r="M109" s="50"/>
      <c r="N109" s="48"/>
      <c r="O109" s="54"/>
      <c r="P109" s="41"/>
      <c r="Q109" s="208"/>
      <c r="R109" s="209"/>
      <c r="S109" s="210"/>
      <c r="T109" s="92">
        <f>IF(OR(O109="",L109=Paramétrage!$C$10,L109=Paramétrage!$C$13,L109=Paramétrage!$C$17,L109=Paramétrage!$C$20,L109=Paramétrage!$C$24,L109=Paramétrage!$C$27,AND(L109&lt;&gt;Paramétrage!$C$9,P109="Mut+ext")),0,ROUNDUP(N109/O109,0))</f>
        <v>0</v>
      </c>
      <c r="U109" s="94">
        <f>IF(OR(L109="",P109="Mut+ext"),0,IF(VLOOKUP(L109,Paramétrage!$C$6:$E$29,2,0)=0,0,IF(O109="","saisir capacité",M109*T109*VLOOKUP(L109,Paramétrage!$C$6:$E$29,2,0))))</f>
        <v>0</v>
      </c>
      <c r="V109" s="42"/>
      <c r="W109" s="91">
        <f t="shared" si="28"/>
        <v>0</v>
      </c>
      <c r="X109" s="93">
        <f>IF(OR(L109="",P109="Mut+ext"),0,IF(ISERROR(V109+U109*VLOOKUP(L109,Paramétrage!$C$6:$E$29,3,0))=TRUE,W109,V109+U109*VLOOKUP(L109,Paramétrage!$C$6:$E$29,3,0)))</f>
        <v>0</v>
      </c>
      <c r="Y109" s="247"/>
      <c r="Z109" s="209"/>
      <c r="AA109" s="248"/>
      <c r="AB109" s="160"/>
      <c r="AC109" s="43"/>
      <c r="AD109" s="63">
        <f>IF(G109="",0,IF(J109="",0,IF(SUMIF(G103:G114,G109,N103:N114)=0,0,IF(OR(K109="",J109="obligatoire"),AE109/SUMIF(G103:G114,G109,N103:N114),AE109/(SUMIF(G103:G114,G109,N103:N114)/K109)))))</f>
        <v>0</v>
      </c>
      <c r="AE109" s="21">
        <f t="shared" si="29"/>
        <v>0</v>
      </c>
    </row>
    <row r="110" spans="1:31">
      <c r="A110" s="250"/>
      <c r="B110" s="228"/>
      <c r="C110" s="216"/>
      <c r="D110" s="217"/>
      <c r="E110" s="211"/>
      <c r="F110" s="211"/>
      <c r="G110" s="139"/>
      <c r="H110" s="140"/>
      <c r="I110" s="56"/>
      <c r="J110" s="55"/>
      <c r="K110" s="39"/>
      <c r="L110" s="40"/>
      <c r="M110" s="50"/>
      <c r="N110" s="49"/>
      <c r="O110" s="54"/>
      <c r="P110" s="41"/>
      <c r="Q110" s="208"/>
      <c r="R110" s="209"/>
      <c r="S110" s="210"/>
      <c r="T110" s="92">
        <f>IF(OR(O110="",L110=Paramétrage!$C$10,L110=Paramétrage!$C$13,L110=Paramétrage!$C$17,L110=Paramétrage!$C$20,L110=Paramétrage!$C$24,L110=Paramétrage!$C$27,AND(L110&lt;&gt;Paramétrage!$C$9,P110="Mut+ext")),0,ROUNDUP(N110/O110,0))</f>
        <v>0</v>
      </c>
      <c r="U110" s="94">
        <f>IF(OR(L110="",P110="Mut+ext"),0,IF(VLOOKUP(L110,Paramétrage!$C$6:$E$29,2,0)=0,0,IF(O110="","saisir capacité",M110*T110*VLOOKUP(L110,Paramétrage!$C$6:$E$29,2,0))))</f>
        <v>0</v>
      </c>
      <c r="V110" s="42"/>
      <c r="W110" s="91">
        <f t="shared" si="28"/>
        <v>0</v>
      </c>
      <c r="X110" s="93">
        <f>IF(OR(L110="",P110="Mut+ext"),0,IF(ISERROR(V110+U110*VLOOKUP(L110,Paramétrage!$C$6:$E$29,3,0))=TRUE,W110,V110+U110*VLOOKUP(L110,Paramétrage!$C$6:$E$29,3,0)))</f>
        <v>0</v>
      </c>
      <c r="Y110" s="247"/>
      <c r="Z110" s="209"/>
      <c r="AA110" s="248"/>
      <c r="AB110" s="57"/>
      <c r="AC110" s="43"/>
      <c r="AD110" s="63">
        <f>IF(G110="",0,IF(J110="",0,IF(SUMIF(G103:G114,G110,N103:N114)=0,0,IF(OR(K110="",J110="obligatoire"),AE110/SUMIF(G103:G114,G110,N103:N114),AE110/(SUMIF(G103:G114,G110,N103:N114)/K110)))))</f>
        <v>0</v>
      </c>
      <c r="AE110" s="21">
        <f t="shared" si="29"/>
        <v>0</v>
      </c>
    </row>
    <row r="111" spans="1:31">
      <c r="A111" s="250"/>
      <c r="B111" s="228"/>
      <c r="C111" s="216"/>
      <c r="D111" s="217"/>
      <c r="E111" s="211"/>
      <c r="F111" s="211"/>
      <c r="G111" s="137"/>
      <c r="H111" s="140"/>
      <c r="I111" s="56"/>
      <c r="J111" s="55"/>
      <c r="K111" s="39"/>
      <c r="L111" s="40"/>
      <c r="M111" s="50"/>
      <c r="N111" s="48"/>
      <c r="O111" s="54"/>
      <c r="P111" s="41"/>
      <c r="Q111" s="208"/>
      <c r="R111" s="209"/>
      <c r="S111" s="210"/>
      <c r="T111" s="92">
        <f>IF(OR(O111="",L111=Paramétrage!$C$10,L111=Paramétrage!$C$13,L111=Paramétrage!$C$17,L111=Paramétrage!$C$20,L111=Paramétrage!$C$24,L111=Paramétrage!$C$27,AND(L111&lt;&gt;Paramétrage!$C$9,P111="Mut+ext")),0,ROUNDUP(N111/O111,0))</f>
        <v>0</v>
      </c>
      <c r="U111" s="94">
        <f>IF(OR(L111="",P111="Mut+ext"),0,IF(VLOOKUP(L111,Paramétrage!$C$6:$E$29,2,0)=0,0,IF(O111="","saisir capacité",M111*T111*VLOOKUP(L111,Paramétrage!$C$6:$E$29,2,0))))</f>
        <v>0</v>
      </c>
      <c r="V111" s="42"/>
      <c r="W111" s="91">
        <f t="shared" si="28"/>
        <v>0</v>
      </c>
      <c r="X111" s="93">
        <f>IF(OR(L111="",P111="Mut+ext"),0,IF(ISERROR(V111+U111*VLOOKUP(L111,Paramétrage!$C$6:$E$29,3,0))=TRUE,W111,V111+U111*VLOOKUP(L111,Paramétrage!$C$6:$E$29,3,0)))</f>
        <v>0</v>
      </c>
      <c r="Y111" s="247"/>
      <c r="Z111" s="209"/>
      <c r="AA111" s="248"/>
      <c r="AB111" s="160"/>
      <c r="AC111" s="43"/>
      <c r="AD111" s="63">
        <f>IF(G111="",0,IF(J111="",0,IF(SUMIF(G103:G114,G111,N103:N114)=0,0,IF(OR(K111="",J111="obligatoire"),AE111/SUMIF(G103:G114,G111,N103:N114),AE111/(SUMIF(G103:G114,G111,N103:N114)/K111)))))</f>
        <v>0</v>
      </c>
      <c r="AE111" s="21">
        <f t="shared" si="29"/>
        <v>0</v>
      </c>
    </row>
    <row r="112" spans="1:31">
      <c r="A112" s="250"/>
      <c r="B112" s="228"/>
      <c r="C112" s="216"/>
      <c r="D112" s="217"/>
      <c r="E112" s="211"/>
      <c r="F112" s="211"/>
      <c r="G112" s="137"/>
      <c r="H112" s="140"/>
      <c r="I112" s="56"/>
      <c r="J112" s="55"/>
      <c r="K112" s="39"/>
      <c r="L112" s="40"/>
      <c r="M112" s="50"/>
      <c r="N112" s="49"/>
      <c r="O112" s="54"/>
      <c r="P112" s="41"/>
      <c r="Q112" s="208"/>
      <c r="R112" s="209"/>
      <c r="S112" s="210"/>
      <c r="T112" s="92">
        <f>IF(OR(O112="",L112=Paramétrage!$C$10,L112=Paramétrage!$C$13,L112=Paramétrage!$C$17,L112=Paramétrage!$C$20,L112=Paramétrage!$C$24,L112=Paramétrage!$C$27,AND(L112&lt;&gt;Paramétrage!$C$9,P112="Mut+ext")),0,ROUNDUP(N112/O112,0))</f>
        <v>0</v>
      </c>
      <c r="U112" s="94">
        <f>IF(OR(L112="",P112="Mut+ext"),0,IF(VLOOKUP(L112,Paramétrage!$C$6:$E$29,2,0)=0,0,IF(O112="","saisir capacité",M112*T112*VLOOKUP(L112,Paramétrage!$C$6:$E$29,2,0))))</f>
        <v>0</v>
      </c>
      <c r="V112" s="42"/>
      <c r="W112" s="91">
        <f t="shared" si="28"/>
        <v>0</v>
      </c>
      <c r="X112" s="93">
        <f>IF(OR(L112="",P112="Mut+ext"),0,IF(ISERROR(V112+U112*VLOOKUP(L112,Paramétrage!$C$6:$E$29,3,0))=TRUE,W112,V112+U112*VLOOKUP(L112,Paramétrage!$C$6:$E$29,3,0)))</f>
        <v>0</v>
      </c>
      <c r="Y112" s="247"/>
      <c r="Z112" s="209"/>
      <c r="AA112" s="248"/>
      <c r="AB112" s="160"/>
      <c r="AC112" s="43"/>
      <c r="AD112" s="63">
        <f>IF(G112="",0,IF(J112="",0,IF(SUMIF(G103:G114,G112,N103:N114)=0,0,IF(OR(K112="",J112="obligatoire"),AE112/SUMIF(G103:G114,G112,N103:N114),AE112/(SUMIF(G103:G114,G112,N103:N114)/K112)))))</f>
        <v>0</v>
      </c>
      <c r="AE112" s="21">
        <f t="shared" si="29"/>
        <v>0</v>
      </c>
    </row>
    <row r="113" spans="1:31">
      <c r="A113" s="250"/>
      <c r="B113" s="228"/>
      <c r="C113" s="216"/>
      <c r="D113" s="217"/>
      <c r="E113" s="211"/>
      <c r="F113" s="211"/>
      <c r="G113" s="137"/>
      <c r="H113" s="140"/>
      <c r="I113" s="56"/>
      <c r="J113" s="55"/>
      <c r="K113" s="39"/>
      <c r="L113" s="40"/>
      <c r="M113" s="50"/>
      <c r="N113" s="48"/>
      <c r="O113" s="54"/>
      <c r="P113" s="41"/>
      <c r="Q113" s="208"/>
      <c r="R113" s="209"/>
      <c r="S113" s="210"/>
      <c r="T113" s="92">
        <f>IF(OR(O113="",L113=Paramétrage!$C$10,L113=Paramétrage!$C$13,L113=Paramétrage!$C$17,L113=Paramétrage!$C$20,L113=Paramétrage!$C$24,L113=Paramétrage!$C$27,AND(L113&lt;&gt;Paramétrage!$C$9,P113="Mut+ext")),0,ROUNDUP(N113/O113,0))</f>
        <v>0</v>
      </c>
      <c r="U113" s="94">
        <f>IF(OR(L113="",P113="Mut+ext"),0,IF(VLOOKUP(L113,Paramétrage!$C$6:$E$29,2,0)=0,0,IF(O113="","saisir capacité",M113*T113*VLOOKUP(L113,Paramétrage!$C$6:$E$29,2,0))))</f>
        <v>0</v>
      </c>
      <c r="V113" s="42"/>
      <c r="W113" s="91">
        <f t="shared" si="28"/>
        <v>0</v>
      </c>
      <c r="X113" s="93">
        <f>IF(OR(L113="",P113="Mut+ext"),0,IF(ISERROR(V113+U113*VLOOKUP(L113,Paramétrage!$C$6:$E$29,3,0))=TRUE,W113,V113+U113*VLOOKUP(L113,Paramétrage!$C$6:$E$29,3,0)))</f>
        <v>0</v>
      </c>
      <c r="Y113" s="247"/>
      <c r="Z113" s="209"/>
      <c r="AA113" s="248"/>
      <c r="AB113" s="160"/>
      <c r="AC113" s="43"/>
      <c r="AD113" s="63">
        <f>IF(G113="",0,IF(J113="",0,IF(SUMIF(G103:G114,G113,N103:N114)=0,0,IF(OR(K113="",J113="obligatoire"),AE113/SUMIF(G103:G114,G113,N103:N114),AE113/(SUMIF(G103:G114,G113,N103:N114)/K113)))))</f>
        <v>0</v>
      </c>
      <c r="AE113" s="21">
        <f t="shared" si="29"/>
        <v>0</v>
      </c>
    </row>
    <row r="114" spans="1:31">
      <c r="A114" s="250"/>
      <c r="B114" s="228"/>
      <c r="C114" s="218"/>
      <c r="D114" s="219"/>
      <c r="E114" s="212"/>
      <c r="F114" s="212"/>
      <c r="G114" s="137"/>
      <c r="H114" s="140"/>
      <c r="I114" s="56"/>
      <c r="J114" s="55"/>
      <c r="K114" s="39"/>
      <c r="L114" s="40"/>
      <c r="M114" s="50"/>
      <c r="N114" s="47"/>
      <c r="O114" s="54"/>
      <c r="P114" s="41"/>
      <c r="Q114" s="208"/>
      <c r="R114" s="209"/>
      <c r="S114" s="210"/>
      <c r="T114" s="92">
        <f>IF(OR(O114="",L114=Paramétrage!$C$10,L114=Paramétrage!$C$13,L114=Paramétrage!$C$17,L114=Paramétrage!$C$20,L114=Paramétrage!$C$24,L114=Paramétrage!$C$27,AND(L114&lt;&gt;Paramétrage!$C$9,P114="Mut+ext")),0,ROUNDUP(N114/O114,0))</f>
        <v>0</v>
      </c>
      <c r="U114" s="94">
        <f>IF(OR(L114="",P114="Mut+ext"),0,IF(VLOOKUP(L114,Paramétrage!$C$6:$E$29,2,0)=0,0,IF(O114="","saisir capacité",M114*T114*VLOOKUP(L114,Paramétrage!$C$6:$E$29,2,0))))</f>
        <v>0</v>
      </c>
      <c r="V114" s="42"/>
      <c r="W114" s="91">
        <f t="shared" si="28"/>
        <v>0</v>
      </c>
      <c r="X114" s="93">
        <f>IF(OR(L114="",P114="Mut+ext"),0,IF(ISERROR(V114+U114*VLOOKUP(L114,Paramétrage!$C$6:$E$29,3,0))=TRUE,W114,V114+U114*VLOOKUP(L114,Paramétrage!$C$6:$E$29,3,0)))</f>
        <v>0</v>
      </c>
      <c r="Y114" s="247"/>
      <c r="Z114" s="209"/>
      <c r="AA114" s="248"/>
      <c r="AB114" s="160"/>
      <c r="AC114" s="43"/>
      <c r="AD114" s="63">
        <f>IF(G114="",0,IF(J114="",0,IF(SUMIF(G103:G114,G114,N103:N114)=0,0,IF(OR(K114="",J114="obligatoire"),AE114/SUMIF(G103:G114,G114,N103:N114),AE114/(SUMIF(G103:G114,G114,N103:N114)/K114)))))</f>
        <v>0</v>
      </c>
      <c r="AE114" s="21">
        <f t="shared" si="29"/>
        <v>0</v>
      </c>
    </row>
    <row r="115" spans="1:31">
      <c r="A115" s="250"/>
      <c r="B115" s="228"/>
      <c r="C115" s="144"/>
      <c r="D115" s="145"/>
      <c r="E115" s="65"/>
      <c r="F115" s="65"/>
      <c r="G115" s="65"/>
      <c r="H115" s="141"/>
      <c r="I115" s="112"/>
      <c r="J115" s="66"/>
      <c r="K115" s="67"/>
      <c r="L115" s="113"/>
      <c r="M115" s="68">
        <f>AD115</f>
        <v>0</v>
      </c>
      <c r="N115" s="69"/>
      <c r="O115" s="69"/>
      <c r="P115" s="196"/>
      <c r="Q115" s="176"/>
      <c r="R115" s="176"/>
      <c r="S115" s="177"/>
      <c r="T115" s="114"/>
      <c r="U115" s="70">
        <f>SUM(U103:U114)</f>
        <v>0</v>
      </c>
      <c r="V115" s="71">
        <f>SUM(V103:V114)</f>
        <v>0</v>
      </c>
      <c r="W115" s="72">
        <f>SUM(W103:W114)</f>
        <v>0</v>
      </c>
      <c r="X115" s="73">
        <f>SUM(X103:X114)</f>
        <v>0</v>
      </c>
      <c r="Y115" s="182"/>
      <c r="Z115" s="183"/>
      <c r="AA115" s="184"/>
      <c r="AB115" s="185"/>
      <c r="AC115" s="186"/>
      <c r="AD115" s="115">
        <f>SUM(AD103:AD114)</f>
        <v>0</v>
      </c>
      <c r="AE115" s="116">
        <f>SUM(AE103:AE114)</f>
        <v>0</v>
      </c>
    </row>
    <row r="116" spans="1:31" ht="15.5" customHeight="1">
      <c r="A116" s="250"/>
      <c r="B116" s="228" t="s">
        <v>156</v>
      </c>
      <c r="C116" s="220" t="s">
        <v>157</v>
      </c>
      <c r="D116" s="215"/>
      <c r="E116" s="211">
        <v>6</v>
      </c>
      <c r="F116" s="211" t="s">
        <v>227</v>
      </c>
      <c r="G116" s="137" t="s">
        <v>180</v>
      </c>
      <c r="H116" s="58"/>
      <c r="I116" s="56"/>
      <c r="J116" s="61"/>
      <c r="K116" s="39"/>
      <c r="L116" s="40"/>
      <c r="M116" s="51"/>
      <c r="N116" s="48"/>
      <c r="O116" s="54"/>
      <c r="P116" s="45"/>
      <c r="Q116" s="208"/>
      <c r="R116" s="209"/>
      <c r="S116" s="210"/>
      <c r="T116" s="92">
        <f>IF(OR(O116="",L116=Paramétrage!$C$10,L116=Paramétrage!$C$13,L116=Paramétrage!$C$17,L116=Paramétrage!$C$20,L116=Paramétrage!$C$24,L116=Paramétrage!$C$27,AND(L116&lt;&gt;Paramétrage!$C$9,P116="Mut+ext")),0,ROUNDUP(N116/O116,0))</f>
        <v>0</v>
      </c>
      <c r="U116" s="94">
        <f>IF(OR(L116="",P116="Mut+ext"),0,IF(VLOOKUP(L116,Paramétrage!$C$6:$E$29,2,0)=0,0,IF(O116="","saisir capacité",M116*T116*VLOOKUP(L116,Paramétrage!$C$6:$E$29,2,0))))</f>
        <v>0</v>
      </c>
      <c r="V116" s="42"/>
      <c r="W116" s="91">
        <f t="shared" ref="W116:W127" si="32">IF(OR(L116="",P116="Mut+ext"),0,IF(ISERROR(U116+V116)=TRUE,U116,U116+V116))</f>
        <v>0</v>
      </c>
      <c r="X116" s="93">
        <f>IF(OR(L116="",P116="Mut+ext"),0,IF(ISERROR(V116+U116*VLOOKUP(L116,Paramétrage!$C$6:$E$29,3,0))=TRUE,W116,V116+U116*VLOOKUP(L116,Paramétrage!$C$6:$E$29,3,0)))</f>
        <v>0</v>
      </c>
      <c r="Y116" s="247"/>
      <c r="Z116" s="209"/>
      <c r="AA116" s="248"/>
      <c r="AB116" s="62"/>
      <c r="AC116" s="43"/>
      <c r="AD116" s="63">
        <f>IF(G116="",0,IF(J116="",0,IF(SUMIF(G116:G127,G116,N116:N127)=0,0,IF(OR(K116="",J116="obligatoire"),AE116/SUMIF(G116:G127,G116,N116:N127),AE116/(SUMIF(G116:G127,G116,N116:N127)/K116)))))</f>
        <v>0</v>
      </c>
      <c r="AE116" s="20">
        <f t="shared" ref="AE116:AE127" si="33">M116*N116</f>
        <v>0</v>
      </c>
    </row>
    <row r="117" spans="1:31">
      <c r="A117" s="250"/>
      <c r="B117" s="228"/>
      <c r="C117" s="216"/>
      <c r="D117" s="217"/>
      <c r="E117" s="211"/>
      <c r="F117" s="211"/>
      <c r="G117" s="137"/>
      <c r="H117" s="58"/>
      <c r="I117" s="56"/>
      <c r="J117" s="55"/>
      <c r="K117" s="39"/>
      <c r="L117" s="40"/>
      <c r="M117" s="50"/>
      <c r="N117" s="47"/>
      <c r="O117" s="54"/>
      <c r="P117" s="41"/>
      <c r="Q117" s="208"/>
      <c r="R117" s="209"/>
      <c r="S117" s="210"/>
      <c r="T117" s="92">
        <f>IF(OR(O117="",L117=Paramétrage!$C$10,L117=Paramétrage!$C$13,L117=Paramétrage!$C$17,L117=Paramétrage!$C$20,L117=Paramétrage!$C$24,L117=Paramétrage!$C$27,AND(L117&lt;&gt;Paramétrage!$C$9,P117="Mut+ext")),0,ROUNDUP(N117/O117,0))</f>
        <v>0</v>
      </c>
      <c r="U117" s="94">
        <f>IF(OR(L117="",P117="Mut+ext"),0,IF(VLOOKUP(L117,Paramétrage!$C$6:$E$29,2,0)=0,0,IF(O117="","saisir capacité",M117*T117*VLOOKUP(L117,Paramétrage!$C$6:$E$29,2,0))))</f>
        <v>0</v>
      </c>
      <c r="V117" s="42"/>
      <c r="W117" s="91">
        <f t="shared" si="32"/>
        <v>0</v>
      </c>
      <c r="X117" s="93">
        <f>IF(OR(L117="",P117="Mut+ext"),0,IF(ISERROR(V117+U117*VLOOKUP(L117,Paramétrage!$C$6:$E$29,3,0))=TRUE,W117,V117+U117*VLOOKUP(L117,Paramétrage!$C$6:$E$29,3,0)))</f>
        <v>0</v>
      </c>
      <c r="Y117" s="247"/>
      <c r="Z117" s="209"/>
      <c r="AA117" s="248"/>
      <c r="AB117" s="160"/>
      <c r="AC117" s="43"/>
      <c r="AD117" s="63">
        <f>IF(G117="",0,IF(J117="",0,IF(SUMIF(G116:G127,G117,N116:N127)=0,0,IF(OR(K117="",J117="obligatoire"),AE117/SUMIF(G116:G127,G117,N116:N127),AE117/(SUMIF(G116:G127,G117,N116:N127)/K117)))))</f>
        <v>0</v>
      </c>
      <c r="AE117" s="21">
        <f t="shared" si="33"/>
        <v>0</v>
      </c>
    </row>
    <row r="118" spans="1:31">
      <c r="A118" s="250"/>
      <c r="B118" s="228"/>
      <c r="C118" s="216"/>
      <c r="D118" s="217"/>
      <c r="E118" s="211"/>
      <c r="F118" s="211"/>
      <c r="G118" s="137"/>
      <c r="H118" s="140"/>
      <c r="I118" s="56"/>
      <c r="J118" s="55"/>
      <c r="K118" s="39"/>
      <c r="L118" s="40"/>
      <c r="M118" s="50"/>
      <c r="N118" s="48"/>
      <c r="O118" s="54"/>
      <c r="P118" s="41"/>
      <c r="Q118" s="208"/>
      <c r="R118" s="209"/>
      <c r="S118" s="210"/>
      <c r="T118" s="92">
        <f>IF(OR(O118="",L118=Paramétrage!$C$10,L118=Paramétrage!$C$13,L118=Paramétrage!$C$17,L118=Paramétrage!$C$20,L118=Paramétrage!$C$24,L118=Paramétrage!$C$27,AND(L118&lt;&gt;Paramétrage!$C$9,P118="Mut+ext")),0,ROUNDUP(N118/O118,0))</f>
        <v>0</v>
      </c>
      <c r="U118" s="94">
        <f>IF(OR(L118="",P118="Mut+ext"),0,IF(VLOOKUP(L118,Paramétrage!$C$6:$E$29,2,0)=0,0,IF(O118="","saisir capacité",M118*T118*VLOOKUP(L118,Paramétrage!$C$6:$E$29,2,0))))</f>
        <v>0</v>
      </c>
      <c r="V118" s="42"/>
      <c r="W118" s="91">
        <f t="shared" ref="W118:W121" si="34">IF(OR(L118="",P118="Mut+ext"),0,IF(ISERROR(U118+V118)=TRUE,U118,U118+V118))</f>
        <v>0</v>
      </c>
      <c r="X118" s="93">
        <f>IF(OR(L118="",P118="Mut+ext"),0,IF(ISERROR(V118+U118*VLOOKUP(L118,Paramétrage!$C$6:$E$29,3,0))=TRUE,W118,V118+U118*VLOOKUP(L118,Paramétrage!$C$6:$E$29,3,0)))</f>
        <v>0</v>
      </c>
      <c r="Y118" s="247"/>
      <c r="Z118" s="209"/>
      <c r="AA118" s="248"/>
      <c r="AB118" s="160"/>
      <c r="AC118" s="43"/>
      <c r="AD118" s="63">
        <f>IF(G118="",0,IF(J118="",0,IF(SUMIF(G112:G123,G118,N112:N123)=0,0,IF(OR(K118="",J118="obligatoire"),AE118/SUMIF(G112:G123,G118,N112:N123),AE118/(SUMIF(G112:G123,G118,N112:N123)/K118)))))</f>
        <v>0</v>
      </c>
      <c r="AE118" s="21">
        <f t="shared" ref="AE118:AE121" si="35">M118*N118</f>
        <v>0</v>
      </c>
    </row>
    <row r="119" spans="1:31">
      <c r="A119" s="250"/>
      <c r="B119" s="228"/>
      <c r="C119" s="216"/>
      <c r="D119" s="217"/>
      <c r="E119" s="211"/>
      <c r="F119" s="211"/>
      <c r="G119" s="154"/>
      <c r="H119" s="140"/>
      <c r="I119" s="56"/>
      <c r="J119" s="55"/>
      <c r="K119" s="39"/>
      <c r="L119" s="40"/>
      <c r="M119" s="50"/>
      <c r="N119" s="49"/>
      <c r="O119" s="54"/>
      <c r="P119" s="41"/>
      <c r="Q119" s="208"/>
      <c r="R119" s="209"/>
      <c r="S119" s="210"/>
      <c r="T119" s="92">
        <f>IF(OR(O119="",L119=Paramétrage!$C$10,L119=Paramétrage!$C$13,L119=Paramétrage!$C$17,L119=Paramétrage!$C$20,L119=Paramétrage!$C$24,L119=Paramétrage!$C$27,AND(L119&lt;&gt;Paramétrage!$C$9,P119="Mut+ext")),0,ROUNDUP(N119/O119,0))</f>
        <v>0</v>
      </c>
      <c r="U119" s="94">
        <f>IF(OR(L119="",P119="Mut+ext"),0,IF(VLOOKUP(L119,Paramétrage!$C$6:$E$29,2,0)=0,0,IF(O119="","saisir capacité",M119*T119*VLOOKUP(L119,Paramétrage!$C$6:$E$29,2,0))))</f>
        <v>0</v>
      </c>
      <c r="V119" s="42"/>
      <c r="W119" s="91">
        <f t="shared" si="34"/>
        <v>0</v>
      </c>
      <c r="X119" s="93">
        <f>IF(OR(L119="",P119="Mut+ext"),0,IF(ISERROR(V119+U119*VLOOKUP(L119,Paramétrage!$C$6:$E$29,3,0))=TRUE,W119,V119+U119*VLOOKUP(L119,Paramétrage!$C$6:$E$29,3,0)))</f>
        <v>0</v>
      </c>
      <c r="Y119" s="247"/>
      <c r="Z119" s="209"/>
      <c r="AA119" s="248"/>
      <c r="AB119" s="57"/>
      <c r="AC119" s="43"/>
      <c r="AD119" s="63">
        <f>IF(G119="",0,IF(J119="",0,IF(SUMIF(G112:G123,G119,N112:N123)=0,0,IF(OR(K119="",J119="obligatoire"),AE119/SUMIF(G112:G123,G119,N112:N123),AE119/(SUMIF(G112:G123,G119,N112:N123)/K119)))))</f>
        <v>0</v>
      </c>
      <c r="AE119" s="21">
        <f t="shared" si="35"/>
        <v>0</v>
      </c>
    </row>
    <row r="120" spans="1:31">
      <c r="A120" s="250"/>
      <c r="B120" s="228"/>
      <c r="C120" s="216"/>
      <c r="D120" s="217"/>
      <c r="E120" s="211"/>
      <c r="F120" s="211"/>
      <c r="G120" s="137"/>
      <c r="H120" s="140"/>
      <c r="I120" s="56"/>
      <c r="J120" s="55"/>
      <c r="K120" s="39"/>
      <c r="L120" s="40"/>
      <c r="M120" s="50"/>
      <c r="N120" s="48"/>
      <c r="O120" s="54"/>
      <c r="P120" s="41"/>
      <c r="Q120" s="208"/>
      <c r="R120" s="209"/>
      <c r="S120" s="210"/>
      <c r="T120" s="92">
        <f>IF(OR(O120="",L120=Paramétrage!$C$10,L120=Paramétrage!$C$13,L120=Paramétrage!$C$17,L120=Paramétrage!$C$20,L120=Paramétrage!$C$24,L120=Paramétrage!$C$27,AND(L120&lt;&gt;Paramétrage!$C$9,P120="Mut+ext")),0,ROUNDUP(N120/O120,0))</f>
        <v>0</v>
      </c>
      <c r="U120" s="94">
        <f>IF(OR(L120="",P120="Mut+ext"),0,IF(VLOOKUP(L120,Paramétrage!$C$6:$E$29,2,0)=0,0,IF(O120="","saisir capacité",M120*T120*VLOOKUP(L120,Paramétrage!$C$6:$E$29,2,0))))</f>
        <v>0</v>
      </c>
      <c r="V120" s="42"/>
      <c r="W120" s="91">
        <f t="shared" si="34"/>
        <v>0</v>
      </c>
      <c r="X120" s="93">
        <f>IF(OR(L120="",P120="Mut+ext"),0,IF(ISERROR(V120+U120*VLOOKUP(L120,Paramétrage!$C$6:$E$29,3,0))=TRUE,W120,V120+U120*VLOOKUP(L120,Paramétrage!$C$6:$E$29,3,0)))</f>
        <v>0</v>
      </c>
      <c r="Y120" s="247"/>
      <c r="Z120" s="209"/>
      <c r="AA120" s="248"/>
      <c r="AB120" s="160"/>
      <c r="AC120" s="43"/>
      <c r="AD120" s="63">
        <f>IF(G120="",0,IF(J120="",0,IF(SUMIF(G112:G123,G120,N112:N123)=0,0,IF(OR(K120="",J120="obligatoire"),AE120/SUMIF(G112:G123,G120,N112:N123),AE120/(SUMIF(G112:G123,G120,N112:N123)/K120)))))</f>
        <v>0</v>
      </c>
      <c r="AE120" s="21">
        <f t="shared" si="35"/>
        <v>0</v>
      </c>
    </row>
    <row r="121" spans="1:31">
      <c r="A121" s="250"/>
      <c r="B121" s="228"/>
      <c r="C121" s="216"/>
      <c r="D121" s="217"/>
      <c r="E121" s="211"/>
      <c r="F121" s="211"/>
      <c r="G121" s="137"/>
      <c r="H121" s="140"/>
      <c r="I121" s="56"/>
      <c r="J121" s="55"/>
      <c r="K121" s="39"/>
      <c r="L121" s="40"/>
      <c r="M121" s="50"/>
      <c r="N121" s="49"/>
      <c r="O121" s="54"/>
      <c r="P121" s="41"/>
      <c r="Q121" s="208"/>
      <c r="R121" s="209"/>
      <c r="S121" s="210"/>
      <c r="T121" s="92">
        <f>IF(OR(O121="",L121=Paramétrage!$C$10,L121=Paramétrage!$C$13,L121=Paramétrage!$C$17,L121=Paramétrage!$C$20,L121=Paramétrage!$C$24,L121=Paramétrage!$C$27,AND(L121&lt;&gt;Paramétrage!$C$9,P121="Mut+ext")),0,ROUNDUP(N121/O121,0))</f>
        <v>0</v>
      </c>
      <c r="U121" s="94">
        <f>IF(OR(L121="",P121="Mut+ext"),0,IF(VLOOKUP(L121,Paramétrage!$C$6:$E$29,2,0)=0,0,IF(O121="","saisir capacité",M121*T121*VLOOKUP(L121,Paramétrage!$C$6:$E$29,2,0))))</f>
        <v>0</v>
      </c>
      <c r="V121" s="42"/>
      <c r="W121" s="91">
        <f t="shared" si="34"/>
        <v>0</v>
      </c>
      <c r="X121" s="93">
        <f>IF(OR(L121="",P121="Mut+ext"),0,IF(ISERROR(V121+U121*VLOOKUP(L121,Paramétrage!$C$6:$E$29,3,0))=TRUE,W121,V121+U121*VLOOKUP(L121,Paramétrage!$C$6:$E$29,3,0)))</f>
        <v>0</v>
      </c>
      <c r="Y121" s="247"/>
      <c r="Z121" s="209"/>
      <c r="AA121" s="248"/>
      <c r="AB121" s="160"/>
      <c r="AC121" s="43"/>
      <c r="AD121" s="63">
        <f>IF(G121="",0,IF(J121="",0,IF(SUMIF(G112:G123,G121,N112:N123)=0,0,IF(OR(K121="",J121="obligatoire"),AE121/SUMIF(G112:G123,G121,N112:N123),AE121/(SUMIF(G112:G123,G121,N112:N123)/K121)))))</f>
        <v>0</v>
      </c>
      <c r="AE121" s="21">
        <f t="shared" si="35"/>
        <v>0</v>
      </c>
    </row>
    <row r="122" spans="1:31">
      <c r="A122" s="250"/>
      <c r="B122" s="228"/>
      <c r="C122" s="216"/>
      <c r="D122" s="217"/>
      <c r="E122" s="211"/>
      <c r="F122" s="211"/>
      <c r="G122" s="137"/>
      <c r="H122" s="140"/>
      <c r="I122" s="56"/>
      <c r="J122" s="55"/>
      <c r="K122" s="39"/>
      <c r="L122" s="40"/>
      <c r="M122" s="50"/>
      <c r="N122" s="48"/>
      <c r="O122" s="54"/>
      <c r="P122" s="41"/>
      <c r="Q122" s="208"/>
      <c r="R122" s="209"/>
      <c r="S122" s="210"/>
      <c r="T122" s="92">
        <f>IF(OR(O122="",L122=Paramétrage!$C$10,L122=Paramétrage!$C$13,L122=Paramétrage!$C$17,L122=Paramétrage!$C$20,L122=Paramétrage!$C$24,L122=Paramétrage!$C$27,AND(L122&lt;&gt;Paramétrage!$C$9,P122="Mut+ext")),0,ROUNDUP(N122/O122,0))</f>
        <v>0</v>
      </c>
      <c r="U122" s="94">
        <f>IF(OR(L122="",P122="Mut+ext"),0,IF(VLOOKUP(L122,Paramétrage!$C$6:$E$29,2,0)=0,0,IF(O122="","saisir capacité",M122*T122*VLOOKUP(L122,Paramétrage!$C$6:$E$29,2,0))))</f>
        <v>0</v>
      </c>
      <c r="V122" s="42"/>
      <c r="W122" s="91">
        <f t="shared" si="32"/>
        <v>0</v>
      </c>
      <c r="X122" s="93">
        <f>IF(OR(L122="",P122="Mut+ext"),0,IF(ISERROR(V122+U122*VLOOKUP(L122,Paramétrage!$C$6:$E$29,3,0))=TRUE,W122,V122+U122*VLOOKUP(L122,Paramétrage!$C$6:$E$29,3,0)))</f>
        <v>0</v>
      </c>
      <c r="Y122" s="247"/>
      <c r="Z122" s="209"/>
      <c r="AA122" s="248"/>
      <c r="AB122" s="160"/>
      <c r="AC122" s="43"/>
      <c r="AD122" s="63">
        <f>IF(G122="",0,IF(J122="",0,IF(SUMIF(G116:G127,G122,N116:N127)=0,0,IF(OR(K122="",J122="obligatoire"),AE122/SUMIF(G116:G127,G122,N116:N127),AE122/(SUMIF(G116:G127,G122,N116:N127)/K122)))))</f>
        <v>0</v>
      </c>
      <c r="AE122" s="21">
        <f t="shared" si="33"/>
        <v>0</v>
      </c>
    </row>
    <row r="123" spans="1:31">
      <c r="A123" s="250"/>
      <c r="B123" s="228"/>
      <c r="C123" s="216"/>
      <c r="D123" s="217"/>
      <c r="E123" s="211"/>
      <c r="F123" s="211"/>
      <c r="G123" s="139"/>
      <c r="H123" s="140"/>
      <c r="I123" s="56"/>
      <c r="J123" s="55"/>
      <c r="K123" s="39"/>
      <c r="L123" s="40"/>
      <c r="M123" s="50"/>
      <c r="N123" s="49"/>
      <c r="O123" s="54"/>
      <c r="P123" s="41"/>
      <c r="Q123" s="208"/>
      <c r="R123" s="209"/>
      <c r="S123" s="210"/>
      <c r="T123" s="92">
        <f>IF(OR(O123="",L123=Paramétrage!$C$10,L123=Paramétrage!$C$13,L123=Paramétrage!$C$17,L123=Paramétrage!$C$20,L123=Paramétrage!$C$24,L123=Paramétrage!$C$27,AND(L123&lt;&gt;Paramétrage!$C$9,P123="Mut+ext")),0,ROUNDUP(N123/O123,0))</f>
        <v>0</v>
      </c>
      <c r="U123" s="94">
        <f>IF(OR(L123="",P123="Mut+ext"),0,IF(VLOOKUP(L123,Paramétrage!$C$6:$E$29,2,0)=0,0,IF(O123="","saisir capacité",M123*T123*VLOOKUP(L123,Paramétrage!$C$6:$E$29,2,0))))</f>
        <v>0</v>
      </c>
      <c r="V123" s="42"/>
      <c r="W123" s="91">
        <f t="shared" si="32"/>
        <v>0</v>
      </c>
      <c r="X123" s="93">
        <f>IF(OR(L123="",P123="Mut+ext"),0,IF(ISERROR(V123+U123*VLOOKUP(L123,Paramétrage!$C$6:$E$29,3,0))=TRUE,W123,V123+U123*VLOOKUP(L123,Paramétrage!$C$6:$E$29,3,0)))</f>
        <v>0</v>
      </c>
      <c r="Y123" s="247"/>
      <c r="Z123" s="209"/>
      <c r="AA123" s="248"/>
      <c r="AB123" s="57"/>
      <c r="AC123" s="43"/>
      <c r="AD123" s="63">
        <f>IF(G123="",0,IF(J123="",0,IF(SUMIF(G116:G127,G123,N116:N127)=0,0,IF(OR(K123="",J123="obligatoire"),AE123/SUMIF(G116:G127,G123,N116:N127),AE123/(SUMIF(G116:G127,G123,N116:N127)/K123)))))</f>
        <v>0</v>
      </c>
      <c r="AE123" s="21">
        <f t="shared" si="33"/>
        <v>0</v>
      </c>
    </row>
    <row r="124" spans="1:31">
      <c r="A124" s="250"/>
      <c r="B124" s="228"/>
      <c r="C124" s="216"/>
      <c r="D124" s="217"/>
      <c r="E124" s="211"/>
      <c r="F124" s="211"/>
      <c r="G124" s="137"/>
      <c r="H124" s="140"/>
      <c r="I124" s="56"/>
      <c r="J124" s="55"/>
      <c r="K124" s="39"/>
      <c r="L124" s="40"/>
      <c r="M124" s="50"/>
      <c r="N124" s="48"/>
      <c r="O124" s="54"/>
      <c r="P124" s="41"/>
      <c r="Q124" s="208"/>
      <c r="R124" s="209"/>
      <c r="S124" s="210"/>
      <c r="T124" s="92">
        <f>IF(OR(O124="",L124=Paramétrage!$C$10,L124=Paramétrage!$C$13,L124=Paramétrage!$C$17,L124=Paramétrage!$C$20,L124=Paramétrage!$C$24,L124=Paramétrage!$C$27,AND(L124&lt;&gt;Paramétrage!$C$9,P124="Mut+ext")),0,ROUNDUP(N124/O124,0))</f>
        <v>0</v>
      </c>
      <c r="U124" s="94">
        <f>IF(OR(L124="",P124="Mut+ext"),0,IF(VLOOKUP(L124,Paramétrage!$C$6:$E$29,2,0)=0,0,IF(O124="","saisir capacité",M124*T124*VLOOKUP(L124,Paramétrage!$C$6:$E$29,2,0))))</f>
        <v>0</v>
      </c>
      <c r="V124" s="42"/>
      <c r="W124" s="91">
        <f t="shared" si="32"/>
        <v>0</v>
      </c>
      <c r="X124" s="93">
        <f>IF(OR(L124="",P124="Mut+ext"),0,IF(ISERROR(V124+U124*VLOOKUP(L124,Paramétrage!$C$6:$E$29,3,0))=TRUE,W124,V124+U124*VLOOKUP(L124,Paramétrage!$C$6:$E$29,3,0)))</f>
        <v>0</v>
      </c>
      <c r="Y124" s="247"/>
      <c r="Z124" s="209"/>
      <c r="AA124" s="248"/>
      <c r="AB124" s="160"/>
      <c r="AC124" s="43"/>
      <c r="AD124" s="63">
        <f>IF(G124="",0,IF(J124="",0,IF(SUMIF(G116:G127,G124,N116:N127)=0,0,IF(OR(K124="",J124="obligatoire"),AE124/SUMIF(G116:G127,G124,N116:N127),AE124/(SUMIF(G116:G127,G124,N116:N127)/K124)))))</f>
        <v>0</v>
      </c>
      <c r="AE124" s="21">
        <f t="shared" si="33"/>
        <v>0</v>
      </c>
    </row>
    <row r="125" spans="1:31">
      <c r="A125" s="250"/>
      <c r="B125" s="228"/>
      <c r="C125" s="216"/>
      <c r="D125" s="217"/>
      <c r="E125" s="211"/>
      <c r="F125" s="211"/>
      <c r="G125" s="137"/>
      <c r="H125" s="140"/>
      <c r="I125" s="56"/>
      <c r="J125" s="55"/>
      <c r="K125" s="39"/>
      <c r="L125" s="40"/>
      <c r="M125" s="50"/>
      <c r="N125" s="49"/>
      <c r="O125" s="54"/>
      <c r="P125" s="41"/>
      <c r="Q125" s="208"/>
      <c r="R125" s="209"/>
      <c r="S125" s="210"/>
      <c r="T125" s="92">
        <f>IF(OR(O125="",L125=Paramétrage!$C$10,L125=Paramétrage!$C$13,L125=Paramétrage!$C$17,L125=Paramétrage!$C$20,L125=Paramétrage!$C$24,L125=Paramétrage!$C$27,AND(L125&lt;&gt;Paramétrage!$C$9,P125="Mut+ext")),0,ROUNDUP(N125/O125,0))</f>
        <v>0</v>
      </c>
      <c r="U125" s="94">
        <f>IF(OR(L125="",P125="Mut+ext"),0,IF(VLOOKUP(L125,Paramétrage!$C$6:$E$29,2,0)=0,0,IF(O125="","saisir capacité",M125*T125*VLOOKUP(L125,Paramétrage!$C$6:$E$29,2,0))))</f>
        <v>0</v>
      </c>
      <c r="V125" s="42"/>
      <c r="W125" s="91">
        <f t="shared" si="32"/>
        <v>0</v>
      </c>
      <c r="X125" s="93">
        <f>IF(OR(L125="",P125="Mut+ext"),0,IF(ISERROR(V125+U125*VLOOKUP(L125,Paramétrage!$C$6:$E$29,3,0))=TRUE,W125,V125+U125*VLOOKUP(L125,Paramétrage!$C$6:$E$29,3,0)))</f>
        <v>0</v>
      </c>
      <c r="Y125" s="247"/>
      <c r="Z125" s="209"/>
      <c r="AA125" s="248"/>
      <c r="AB125" s="160"/>
      <c r="AC125" s="43"/>
      <c r="AD125" s="63">
        <f>IF(G125="",0,IF(J125="",0,IF(SUMIF(G116:G127,G125,N116:N127)=0,0,IF(OR(K125="",J125="obligatoire"),AE125/SUMIF(G116:G127,G125,N116:N127),AE125/(SUMIF(G116:G127,G125,N116:N127)/K125)))))</f>
        <v>0</v>
      </c>
      <c r="AE125" s="21">
        <f t="shared" si="33"/>
        <v>0</v>
      </c>
    </row>
    <row r="126" spans="1:31">
      <c r="A126" s="250"/>
      <c r="B126" s="228"/>
      <c r="C126" s="216"/>
      <c r="D126" s="217"/>
      <c r="E126" s="211"/>
      <c r="F126" s="211"/>
      <c r="G126" s="137"/>
      <c r="H126" s="140"/>
      <c r="I126" s="56"/>
      <c r="J126" s="55"/>
      <c r="K126" s="39"/>
      <c r="L126" s="40"/>
      <c r="M126" s="50"/>
      <c r="N126" s="48"/>
      <c r="O126" s="54"/>
      <c r="P126" s="41"/>
      <c r="Q126" s="208"/>
      <c r="R126" s="209"/>
      <c r="S126" s="210"/>
      <c r="T126" s="92">
        <f>IF(OR(O126="",L126=Paramétrage!$C$10,L126=Paramétrage!$C$13,L126=Paramétrage!$C$17,L126=Paramétrage!$C$20,L126=Paramétrage!$C$24,L126=Paramétrage!$C$27,AND(L126&lt;&gt;Paramétrage!$C$9,P126="Mut+ext")),0,ROUNDUP(N126/O126,0))</f>
        <v>0</v>
      </c>
      <c r="U126" s="94">
        <f>IF(OR(L126="",P126="Mut+ext"),0,IF(VLOOKUP(L126,Paramétrage!$C$6:$E$29,2,0)=0,0,IF(O126="","saisir capacité",M126*T126*VLOOKUP(L126,Paramétrage!$C$6:$E$29,2,0))))</f>
        <v>0</v>
      </c>
      <c r="V126" s="42"/>
      <c r="W126" s="91">
        <f t="shared" si="32"/>
        <v>0</v>
      </c>
      <c r="X126" s="93">
        <f>IF(OR(L126="",P126="Mut+ext"),0,IF(ISERROR(V126+U126*VLOOKUP(L126,Paramétrage!$C$6:$E$29,3,0))=TRUE,W126,V126+U126*VLOOKUP(L126,Paramétrage!$C$6:$E$29,3,0)))</f>
        <v>0</v>
      </c>
      <c r="Y126" s="247"/>
      <c r="Z126" s="209"/>
      <c r="AA126" s="248"/>
      <c r="AB126" s="160"/>
      <c r="AC126" s="43"/>
      <c r="AD126" s="63">
        <f>IF(G126="",0,IF(J126="",0,IF(SUMIF(G116:G127,G126,N116:N127)=0,0,IF(OR(K126="",J126="obligatoire"),AE126/SUMIF(G116:G127,G126,N116:N127),AE126/(SUMIF(G116:G127,G126,N116:N127)/K126)))))</f>
        <v>0</v>
      </c>
      <c r="AE126" s="21">
        <f t="shared" si="33"/>
        <v>0</v>
      </c>
    </row>
    <row r="127" spans="1:31">
      <c r="A127" s="250"/>
      <c r="B127" s="228"/>
      <c r="C127" s="218"/>
      <c r="D127" s="219"/>
      <c r="E127" s="212"/>
      <c r="F127" s="212"/>
      <c r="G127" s="137"/>
      <c r="H127" s="140"/>
      <c r="I127" s="56"/>
      <c r="J127" s="55"/>
      <c r="K127" s="39"/>
      <c r="L127" s="40"/>
      <c r="M127" s="50"/>
      <c r="N127" s="47"/>
      <c r="O127" s="54"/>
      <c r="P127" s="41"/>
      <c r="Q127" s="208"/>
      <c r="R127" s="209"/>
      <c r="S127" s="210"/>
      <c r="T127" s="92">
        <f>IF(OR(O127="",L127=Paramétrage!$C$10,L127=Paramétrage!$C$13,L127=Paramétrage!$C$17,L127=Paramétrage!$C$20,L127=Paramétrage!$C$24,L127=Paramétrage!$C$27,AND(L127&lt;&gt;Paramétrage!$C$9,P127="Mut+ext")),0,ROUNDUP(N127/O127,0))</f>
        <v>0</v>
      </c>
      <c r="U127" s="94">
        <f>IF(OR(L127="",P127="Mut+ext"),0,IF(VLOOKUP(L127,Paramétrage!$C$6:$E$29,2,0)=0,0,IF(O127="","saisir capacité",M127*T127*VLOOKUP(L127,Paramétrage!$C$6:$E$29,2,0))))</f>
        <v>0</v>
      </c>
      <c r="V127" s="42"/>
      <c r="W127" s="91">
        <f t="shared" si="32"/>
        <v>0</v>
      </c>
      <c r="X127" s="93">
        <f>IF(OR(L127="",P127="Mut+ext"),0,IF(ISERROR(V127+U127*VLOOKUP(L127,Paramétrage!$C$6:$E$29,3,0))=TRUE,W127,V127+U127*VLOOKUP(L127,Paramétrage!$C$6:$E$29,3,0)))</f>
        <v>0</v>
      </c>
      <c r="Y127" s="247"/>
      <c r="Z127" s="209"/>
      <c r="AA127" s="248"/>
      <c r="AB127" s="160"/>
      <c r="AC127" s="43"/>
      <c r="AD127" s="63">
        <f>IF(G127="",0,IF(J127="",0,IF(SUMIF(G116:G127,G127,N116:N127)=0,0,IF(OR(K127="",J127="obligatoire"),AE127/SUMIF(G116:G127,G127,N116:N127),AE127/(SUMIF(G116:G127,G127,N116:N127)/K127)))))</f>
        <v>0</v>
      </c>
      <c r="AE127" s="21">
        <f t="shared" si="33"/>
        <v>0</v>
      </c>
    </row>
    <row r="128" spans="1:31">
      <c r="A128" s="250"/>
      <c r="B128" s="228"/>
      <c r="C128" s="144"/>
      <c r="D128" s="145"/>
      <c r="E128" s="65"/>
      <c r="F128" s="65"/>
      <c r="G128" s="65"/>
      <c r="H128" s="141"/>
      <c r="I128" s="112"/>
      <c r="J128" s="66"/>
      <c r="K128" s="67"/>
      <c r="L128" s="113"/>
      <c r="M128" s="68">
        <f>AD128</f>
        <v>0</v>
      </c>
      <c r="N128" s="69"/>
      <c r="O128" s="69"/>
      <c r="P128" s="196"/>
      <c r="Q128" s="176"/>
      <c r="R128" s="176"/>
      <c r="S128" s="177"/>
      <c r="T128" s="114"/>
      <c r="U128" s="70">
        <f>SUM(U116:U127)</f>
        <v>0</v>
      </c>
      <c r="V128" s="71">
        <f>SUM(V116:V127)</f>
        <v>0</v>
      </c>
      <c r="W128" s="72">
        <f>SUM(W116:W127)</f>
        <v>0</v>
      </c>
      <c r="X128" s="73">
        <f>SUM(X116:X127)</f>
        <v>0</v>
      </c>
      <c r="Y128" s="182"/>
      <c r="Z128" s="183"/>
      <c r="AA128" s="184"/>
      <c r="AB128" s="185"/>
      <c r="AC128" s="186"/>
      <c r="AD128" s="115">
        <f>SUM(AD116:AD127)</f>
        <v>0</v>
      </c>
      <c r="AE128" s="116">
        <f>SUM(AE116:AE127)</f>
        <v>0</v>
      </c>
    </row>
    <row r="129" spans="1:31" ht="15.5" customHeight="1">
      <c r="A129" s="250"/>
      <c r="B129" s="228" t="s">
        <v>159</v>
      </c>
      <c r="C129" s="220" t="s">
        <v>158</v>
      </c>
      <c r="D129" s="215"/>
      <c r="E129" s="211">
        <v>6</v>
      </c>
      <c r="F129" s="211" t="s">
        <v>227</v>
      </c>
      <c r="G129" s="137" t="s">
        <v>181</v>
      </c>
      <c r="H129" s="58"/>
      <c r="I129" s="56"/>
      <c r="J129" s="61"/>
      <c r="K129" s="39"/>
      <c r="L129" s="40"/>
      <c r="M129" s="51"/>
      <c r="N129" s="48"/>
      <c r="O129" s="54"/>
      <c r="P129" s="45"/>
      <c r="Q129" s="208"/>
      <c r="R129" s="209"/>
      <c r="S129" s="210"/>
      <c r="T129" s="92">
        <f>IF(OR(O129="",L129=Paramétrage!$C$10,L129=Paramétrage!$C$13,L129=Paramétrage!$C$17,L129=Paramétrage!$C$20,L129=Paramétrage!$C$24,L129=Paramétrage!$C$27,AND(L129&lt;&gt;Paramétrage!$C$9,P129="Mut+ext")),0,ROUNDUP(N129/O129,0))</f>
        <v>0</v>
      </c>
      <c r="U129" s="94">
        <f>IF(OR(L129="",P129="Mut+ext"),0,IF(VLOOKUP(L129,Paramétrage!$C$6:$E$29,2,0)=0,0,IF(O129="","saisir capacité",M129*T129*VLOOKUP(L129,Paramétrage!$C$6:$E$29,2,0))))</f>
        <v>0</v>
      </c>
      <c r="V129" s="42"/>
      <c r="W129" s="91">
        <f t="shared" ref="W129:W140" si="36">IF(OR(L129="",P129="Mut+ext"),0,IF(ISERROR(U129+V129)=TRUE,U129,U129+V129))</f>
        <v>0</v>
      </c>
      <c r="X129" s="93">
        <f>IF(OR(L129="",P129="Mut+ext"),0,IF(ISERROR(V129+U129*VLOOKUP(L129,Paramétrage!$C$6:$E$29,3,0))=TRUE,W129,V129+U129*VLOOKUP(L129,Paramétrage!$C$6:$E$29,3,0)))</f>
        <v>0</v>
      </c>
      <c r="Y129" s="247"/>
      <c r="Z129" s="209"/>
      <c r="AA129" s="248"/>
      <c r="AB129" s="62"/>
      <c r="AC129" s="43"/>
      <c r="AD129" s="63">
        <f>IF(G129="",0,IF(J129="",0,IF(SUMIF(G129:G140,G129,N129:N140)=0,0,IF(OR(K129="",J129="obligatoire"),AE129/SUMIF(G129:G140,G129,N129:N140),AE129/(SUMIF(G129:G140,G129,N129:N140)/K129)))))</f>
        <v>0</v>
      </c>
      <c r="AE129" s="20">
        <f t="shared" ref="AE129:AE140" si="37">M129*N129</f>
        <v>0</v>
      </c>
    </row>
    <row r="130" spans="1:31">
      <c r="A130" s="250"/>
      <c r="B130" s="228"/>
      <c r="C130" s="216"/>
      <c r="D130" s="217"/>
      <c r="E130" s="211"/>
      <c r="F130" s="211"/>
      <c r="G130" s="137"/>
      <c r="H130" s="58"/>
      <c r="I130" s="56"/>
      <c r="J130" s="55"/>
      <c r="K130" s="39"/>
      <c r="L130" s="40"/>
      <c r="M130" s="50"/>
      <c r="N130" s="47"/>
      <c r="O130" s="54"/>
      <c r="P130" s="41"/>
      <c r="Q130" s="208"/>
      <c r="R130" s="209"/>
      <c r="S130" s="210"/>
      <c r="T130" s="92">
        <f>IF(OR(O130="",L130=Paramétrage!$C$10,L130=Paramétrage!$C$13,L130=Paramétrage!$C$17,L130=Paramétrage!$C$20,L130=Paramétrage!$C$24,L130=Paramétrage!$C$27,AND(L130&lt;&gt;Paramétrage!$C$9,P130="Mut+ext")),0,ROUNDUP(N130/O130,0))</f>
        <v>0</v>
      </c>
      <c r="U130" s="94">
        <f>IF(OR(L130="",P130="Mut+ext"),0,IF(VLOOKUP(L130,Paramétrage!$C$6:$E$29,2,0)=0,0,IF(O130="","saisir capacité",M130*T130*VLOOKUP(L130,Paramétrage!$C$6:$E$29,2,0))))</f>
        <v>0</v>
      </c>
      <c r="V130" s="42"/>
      <c r="W130" s="91">
        <f t="shared" si="36"/>
        <v>0</v>
      </c>
      <c r="X130" s="93">
        <f>IF(OR(L130="",P130="Mut+ext"),0,IF(ISERROR(V130+U130*VLOOKUP(L130,Paramétrage!$C$6:$E$29,3,0))=TRUE,W130,V130+U130*VLOOKUP(L130,Paramétrage!$C$6:$E$29,3,0)))</f>
        <v>0</v>
      </c>
      <c r="Y130" s="247"/>
      <c r="Z130" s="209"/>
      <c r="AA130" s="248"/>
      <c r="AB130" s="160"/>
      <c r="AC130" s="43"/>
      <c r="AD130" s="63">
        <f>IF(G130="",0,IF(J130="",0,IF(SUMIF(G129:G140,G130,N129:N140)=0,0,IF(OR(K130="",J130="obligatoire"),AE130/SUMIF(G129:G140,G130,N129:N140),AE130/(SUMIF(G129:G140,G130,N129:N140)/K130)))))</f>
        <v>0</v>
      </c>
      <c r="AE130" s="21">
        <f t="shared" si="37"/>
        <v>0</v>
      </c>
    </row>
    <row r="131" spans="1:31">
      <c r="A131" s="250"/>
      <c r="B131" s="228"/>
      <c r="C131" s="216"/>
      <c r="D131" s="217"/>
      <c r="E131" s="211"/>
      <c r="F131" s="211"/>
      <c r="G131" s="137"/>
      <c r="H131" s="140"/>
      <c r="I131" s="56"/>
      <c r="J131" s="55"/>
      <c r="K131" s="39"/>
      <c r="L131" s="40"/>
      <c r="M131" s="50"/>
      <c r="N131" s="48"/>
      <c r="O131" s="54"/>
      <c r="P131" s="41"/>
      <c r="Q131" s="208"/>
      <c r="R131" s="209"/>
      <c r="S131" s="210"/>
      <c r="T131" s="92">
        <f>IF(OR(O131="",L131=Paramétrage!$C$10,L131=Paramétrage!$C$13,L131=Paramétrage!$C$17,L131=Paramétrage!$C$20,L131=Paramétrage!$C$24,L131=Paramétrage!$C$27,AND(L131&lt;&gt;Paramétrage!$C$9,P131="Mut+ext")),0,ROUNDUP(N131/O131,0))</f>
        <v>0</v>
      </c>
      <c r="U131" s="94">
        <f>IF(OR(L131="",P131="Mut+ext"),0,IF(VLOOKUP(L131,Paramétrage!$C$6:$E$29,2,0)=0,0,IF(O131="","saisir capacité",M131*T131*VLOOKUP(L131,Paramétrage!$C$6:$E$29,2,0))))</f>
        <v>0</v>
      </c>
      <c r="V131" s="42"/>
      <c r="W131" s="91">
        <f t="shared" ref="W131:W134" si="38">IF(OR(L131="",P131="Mut+ext"),0,IF(ISERROR(U131+V131)=TRUE,U131,U131+V131))</f>
        <v>0</v>
      </c>
      <c r="X131" s="93">
        <f>IF(OR(L131="",P131="Mut+ext"),0,IF(ISERROR(V131+U131*VLOOKUP(L131,Paramétrage!$C$6:$E$29,3,0))=TRUE,W131,V131+U131*VLOOKUP(L131,Paramétrage!$C$6:$E$29,3,0)))</f>
        <v>0</v>
      </c>
      <c r="Y131" s="247"/>
      <c r="Z131" s="209"/>
      <c r="AA131" s="248"/>
      <c r="AB131" s="160"/>
      <c r="AC131" s="43"/>
      <c r="AD131" s="63">
        <f>IF(G131="",0,IF(J131="",0,IF(SUMIF(G125:G136,G131,N125:N136)=0,0,IF(OR(K131="",J131="obligatoire"),AE131/SUMIF(G125:G136,G131,N125:N136),AE131/(SUMIF(G125:G136,G131,N125:N136)/K131)))))</f>
        <v>0</v>
      </c>
      <c r="AE131" s="21">
        <f t="shared" ref="AE131:AE134" si="39">M131*N131</f>
        <v>0</v>
      </c>
    </row>
    <row r="132" spans="1:31">
      <c r="A132" s="250"/>
      <c r="B132" s="228"/>
      <c r="C132" s="216"/>
      <c r="D132" s="217"/>
      <c r="E132" s="211"/>
      <c r="F132" s="211"/>
      <c r="G132" s="154"/>
      <c r="H132" s="140"/>
      <c r="I132" s="56"/>
      <c r="J132" s="55"/>
      <c r="K132" s="39"/>
      <c r="L132" s="40"/>
      <c r="M132" s="50"/>
      <c r="N132" s="49"/>
      <c r="O132" s="54"/>
      <c r="P132" s="41"/>
      <c r="Q132" s="208"/>
      <c r="R132" s="209"/>
      <c r="S132" s="210"/>
      <c r="T132" s="92">
        <f>IF(OR(O132="",L132=Paramétrage!$C$10,L132=Paramétrage!$C$13,L132=Paramétrage!$C$17,L132=Paramétrage!$C$20,L132=Paramétrage!$C$24,L132=Paramétrage!$C$27,AND(L132&lt;&gt;Paramétrage!$C$9,P132="Mut+ext")),0,ROUNDUP(N132/O132,0))</f>
        <v>0</v>
      </c>
      <c r="U132" s="94">
        <f>IF(OR(L132="",P132="Mut+ext"),0,IF(VLOOKUP(L132,Paramétrage!$C$6:$E$29,2,0)=0,0,IF(O132="","saisir capacité",M132*T132*VLOOKUP(L132,Paramétrage!$C$6:$E$29,2,0))))</f>
        <v>0</v>
      </c>
      <c r="V132" s="42"/>
      <c r="W132" s="91">
        <f t="shared" si="38"/>
        <v>0</v>
      </c>
      <c r="X132" s="93">
        <f>IF(OR(L132="",P132="Mut+ext"),0,IF(ISERROR(V132+U132*VLOOKUP(L132,Paramétrage!$C$6:$E$29,3,0))=TRUE,W132,V132+U132*VLOOKUP(L132,Paramétrage!$C$6:$E$29,3,0)))</f>
        <v>0</v>
      </c>
      <c r="Y132" s="247"/>
      <c r="Z132" s="209"/>
      <c r="AA132" s="248"/>
      <c r="AB132" s="57"/>
      <c r="AC132" s="43"/>
      <c r="AD132" s="63">
        <f>IF(G132="",0,IF(J132="",0,IF(SUMIF(G125:G136,G132,N125:N136)=0,0,IF(OR(K132="",J132="obligatoire"),AE132/SUMIF(G125:G136,G132,N125:N136),AE132/(SUMIF(G125:G136,G132,N125:N136)/K132)))))</f>
        <v>0</v>
      </c>
      <c r="AE132" s="21">
        <f t="shared" si="39"/>
        <v>0</v>
      </c>
    </row>
    <row r="133" spans="1:31">
      <c r="A133" s="250"/>
      <c r="B133" s="228"/>
      <c r="C133" s="216"/>
      <c r="D133" s="217"/>
      <c r="E133" s="211"/>
      <c r="F133" s="211"/>
      <c r="G133" s="137"/>
      <c r="H133" s="140"/>
      <c r="I133" s="56"/>
      <c r="J133" s="55"/>
      <c r="K133" s="39"/>
      <c r="L133" s="40"/>
      <c r="M133" s="50"/>
      <c r="N133" s="48"/>
      <c r="O133" s="54"/>
      <c r="P133" s="41"/>
      <c r="Q133" s="208"/>
      <c r="R133" s="209"/>
      <c r="S133" s="210"/>
      <c r="T133" s="92">
        <f>IF(OR(O133="",L133=Paramétrage!$C$10,L133=Paramétrage!$C$13,L133=Paramétrage!$C$17,L133=Paramétrage!$C$20,L133=Paramétrage!$C$24,L133=Paramétrage!$C$27,AND(L133&lt;&gt;Paramétrage!$C$9,P133="Mut+ext")),0,ROUNDUP(N133/O133,0))</f>
        <v>0</v>
      </c>
      <c r="U133" s="94">
        <f>IF(OR(L133="",P133="Mut+ext"),0,IF(VLOOKUP(L133,Paramétrage!$C$6:$E$29,2,0)=0,0,IF(O133="","saisir capacité",M133*T133*VLOOKUP(L133,Paramétrage!$C$6:$E$29,2,0))))</f>
        <v>0</v>
      </c>
      <c r="V133" s="42"/>
      <c r="W133" s="91">
        <f t="shared" si="38"/>
        <v>0</v>
      </c>
      <c r="X133" s="93">
        <f>IF(OR(L133="",P133="Mut+ext"),0,IF(ISERROR(V133+U133*VLOOKUP(L133,Paramétrage!$C$6:$E$29,3,0))=TRUE,W133,V133+U133*VLOOKUP(L133,Paramétrage!$C$6:$E$29,3,0)))</f>
        <v>0</v>
      </c>
      <c r="Y133" s="247"/>
      <c r="Z133" s="209"/>
      <c r="AA133" s="248"/>
      <c r="AB133" s="160"/>
      <c r="AC133" s="43"/>
      <c r="AD133" s="63">
        <f>IF(G133="",0,IF(J133="",0,IF(SUMIF(G125:G136,G133,N125:N136)=0,0,IF(OR(K133="",J133="obligatoire"),AE133/SUMIF(G125:G136,G133,N125:N136),AE133/(SUMIF(G125:G136,G133,N125:N136)/K133)))))</f>
        <v>0</v>
      </c>
      <c r="AE133" s="21">
        <f t="shared" si="39"/>
        <v>0</v>
      </c>
    </row>
    <row r="134" spans="1:31">
      <c r="A134" s="250"/>
      <c r="B134" s="228"/>
      <c r="C134" s="216"/>
      <c r="D134" s="217"/>
      <c r="E134" s="211"/>
      <c r="F134" s="211"/>
      <c r="G134" s="137"/>
      <c r="H134" s="140"/>
      <c r="I134" s="56"/>
      <c r="J134" s="55"/>
      <c r="K134" s="39"/>
      <c r="L134" s="40"/>
      <c r="M134" s="50"/>
      <c r="N134" s="49"/>
      <c r="O134" s="54"/>
      <c r="P134" s="41"/>
      <c r="Q134" s="208"/>
      <c r="R134" s="209"/>
      <c r="S134" s="210"/>
      <c r="T134" s="92">
        <f>IF(OR(O134="",L134=Paramétrage!$C$10,L134=Paramétrage!$C$13,L134=Paramétrage!$C$17,L134=Paramétrage!$C$20,L134=Paramétrage!$C$24,L134=Paramétrage!$C$27,AND(L134&lt;&gt;Paramétrage!$C$9,P134="Mut+ext")),0,ROUNDUP(N134/O134,0))</f>
        <v>0</v>
      </c>
      <c r="U134" s="94">
        <f>IF(OR(L134="",P134="Mut+ext"),0,IF(VLOOKUP(L134,Paramétrage!$C$6:$E$29,2,0)=0,0,IF(O134="","saisir capacité",M134*T134*VLOOKUP(L134,Paramétrage!$C$6:$E$29,2,0))))</f>
        <v>0</v>
      </c>
      <c r="V134" s="42"/>
      <c r="W134" s="91">
        <f t="shared" si="38"/>
        <v>0</v>
      </c>
      <c r="X134" s="93">
        <f>IF(OR(L134="",P134="Mut+ext"),0,IF(ISERROR(V134+U134*VLOOKUP(L134,Paramétrage!$C$6:$E$29,3,0))=TRUE,W134,V134+U134*VLOOKUP(L134,Paramétrage!$C$6:$E$29,3,0)))</f>
        <v>0</v>
      </c>
      <c r="Y134" s="247"/>
      <c r="Z134" s="209"/>
      <c r="AA134" s="248"/>
      <c r="AB134" s="160"/>
      <c r="AC134" s="43"/>
      <c r="AD134" s="63">
        <f>IF(G134="",0,IF(J134="",0,IF(SUMIF(G125:G136,G134,N125:N136)=0,0,IF(OR(K134="",J134="obligatoire"),AE134/SUMIF(G125:G136,G134,N125:N136),AE134/(SUMIF(G125:G136,G134,N125:N136)/K134)))))</f>
        <v>0</v>
      </c>
      <c r="AE134" s="21">
        <f t="shared" si="39"/>
        <v>0</v>
      </c>
    </row>
    <row r="135" spans="1:31">
      <c r="A135" s="250"/>
      <c r="B135" s="228"/>
      <c r="C135" s="216"/>
      <c r="D135" s="217"/>
      <c r="E135" s="211"/>
      <c r="F135" s="211"/>
      <c r="G135" s="137"/>
      <c r="H135" s="140"/>
      <c r="I135" s="56"/>
      <c r="J135" s="55"/>
      <c r="K135" s="39"/>
      <c r="L135" s="40"/>
      <c r="M135" s="50"/>
      <c r="N135" s="48"/>
      <c r="O135" s="54"/>
      <c r="P135" s="41"/>
      <c r="Q135" s="208"/>
      <c r="R135" s="209"/>
      <c r="S135" s="210"/>
      <c r="T135" s="92">
        <f>IF(OR(O135="",L135=Paramétrage!$C$10,L135=Paramétrage!$C$13,L135=Paramétrage!$C$17,L135=Paramétrage!$C$20,L135=Paramétrage!$C$24,L135=Paramétrage!$C$27,AND(L135&lt;&gt;Paramétrage!$C$9,P135="Mut+ext")),0,ROUNDUP(N135/O135,0))</f>
        <v>0</v>
      </c>
      <c r="U135" s="94">
        <f>IF(OR(L135="",P135="Mut+ext"),0,IF(VLOOKUP(L135,Paramétrage!$C$6:$E$29,2,0)=0,0,IF(O135="","saisir capacité",M135*T135*VLOOKUP(L135,Paramétrage!$C$6:$E$29,2,0))))</f>
        <v>0</v>
      </c>
      <c r="V135" s="42"/>
      <c r="W135" s="91">
        <f t="shared" si="36"/>
        <v>0</v>
      </c>
      <c r="X135" s="93">
        <f>IF(OR(L135="",P135="Mut+ext"),0,IF(ISERROR(V135+U135*VLOOKUP(L135,Paramétrage!$C$6:$E$29,3,0))=TRUE,W135,V135+U135*VLOOKUP(L135,Paramétrage!$C$6:$E$29,3,0)))</f>
        <v>0</v>
      </c>
      <c r="Y135" s="247"/>
      <c r="Z135" s="209"/>
      <c r="AA135" s="248"/>
      <c r="AB135" s="160"/>
      <c r="AC135" s="43"/>
      <c r="AD135" s="63">
        <f>IF(G135="",0,IF(J135="",0,IF(SUMIF(G129:G140,G135,N129:N140)=0,0,IF(OR(K135="",J135="obligatoire"),AE135/SUMIF(G129:G140,G135,N129:N140),AE135/(SUMIF(G129:G140,G135,N129:N140)/K135)))))</f>
        <v>0</v>
      </c>
      <c r="AE135" s="21">
        <f t="shared" si="37"/>
        <v>0</v>
      </c>
    </row>
    <row r="136" spans="1:31">
      <c r="A136" s="250"/>
      <c r="B136" s="228"/>
      <c r="C136" s="216"/>
      <c r="D136" s="217"/>
      <c r="E136" s="211"/>
      <c r="F136" s="211"/>
      <c r="G136" s="139"/>
      <c r="H136" s="140"/>
      <c r="I136" s="56"/>
      <c r="J136" s="55"/>
      <c r="K136" s="39"/>
      <c r="L136" s="40"/>
      <c r="M136" s="50"/>
      <c r="N136" s="49"/>
      <c r="O136" s="54"/>
      <c r="P136" s="41"/>
      <c r="Q136" s="208"/>
      <c r="R136" s="209"/>
      <c r="S136" s="210"/>
      <c r="T136" s="92">
        <f>IF(OR(O136="",L136=Paramétrage!$C$10,L136=Paramétrage!$C$13,L136=Paramétrage!$C$17,L136=Paramétrage!$C$20,L136=Paramétrage!$C$24,L136=Paramétrage!$C$27,AND(L136&lt;&gt;Paramétrage!$C$9,P136="Mut+ext")),0,ROUNDUP(N136/O136,0))</f>
        <v>0</v>
      </c>
      <c r="U136" s="94">
        <f>IF(OR(L136="",P136="Mut+ext"),0,IF(VLOOKUP(L136,Paramétrage!$C$6:$E$29,2,0)=0,0,IF(O136="","saisir capacité",M136*T136*VLOOKUP(L136,Paramétrage!$C$6:$E$29,2,0))))</f>
        <v>0</v>
      </c>
      <c r="V136" s="42"/>
      <c r="W136" s="91">
        <f t="shared" si="36"/>
        <v>0</v>
      </c>
      <c r="X136" s="93">
        <f>IF(OR(L136="",P136="Mut+ext"),0,IF(ISERROR(V136+U136*VLOOKUP(L136,Paramétrage!$C$6:$E$29,3,0))=TRUE,W136,V136+U136*VLOOKUP(L136,Paramétrage!$C$6:$E$29,3,0)))</f>
        <v>0</v>
      </c>
      <c r="Y136" s="247"/>
      <c r="Z136" s="209"/>
      <c r="AA136" s="248"/>
      <c r="AB136" s="57"/>
      <c r="AC136" s="43"/>
      <c r="AD136" s="63">
        <f>IF(G136="",0,IF(J136="",0,IF(SUMIF(G129:G140,G136,N129:N140)=0,0,IF(OR(K136="",J136="obligatoire"),AE136/SUMIF(G129:G140,G136,N129:N140),AE136/(SUMIF(G129:G140,G136,N129:N140)/K136)))))</f>
        <v>0</v>
      </c>
      <c r="AE136" s="21">
        <f t="shared" si="37"/>
        <v>0</v>
      </c>
    </row>
    <row r="137" spans="1:31">
      <c r="A137" s="250"/>
      <c r="B137" s="228"/>
      <c r="C137" s="216"/>
      <c r="D137" s="217"/>
      <c r="E137" s="211"/>
      <c r="F137" s="211"/>
      <c r="G137" s="137"/>
      <c r="H137" s="140"/>
      <c r="I137" s="56"/>
      <c r="J137" s="55"/>
      <c r="K137" s="39"/>
      <c r="L137" s="40"/>
      <c r="M137" s="50"/>
      <c r="N137" s="48"/>
      <c r="O137" s="54"/>
      <c r="P137" s="41"/>
      <c r="Q137" s="208"/>
      <c r="R137" s="209"/>
      <c r="S137" s="210"/>
      <c r="T137" s="92">
        <f>IF(OR(O137="",L137=Paramétrage!$C$10,L137=Paramétrage!$C$13,L137=Paramétrage!$C$17,L137=Paramétrage!$C$20,L137=Paramétrage!$C$24,L137=Paramétrage!$C$27,AND(L137&lt;&gt;Paramétrage!$C$9,P137="Mut+ext")),0,ROUNDUP(N137/O137,0))</f>
        <v>0</v>
      </c>
      <c r="U137" s="94">
        <f>IF(OR(L137="",P137="Mut+ext"),0,IF(VLOOKUP(L137,Paramétrage!$C$6:$E$29,2,0)=0,0,IF(O137="","saisir capacité",M137*T137*VLOOKUP(L137,Paramétrage!$C$6:$E$29,2,0))))</f>
        <v>0</v>
      </c>
      <c r="V137" s="42"/>
      <c r="W137" s="91">
        <f t="shared" si="36"/>
        <v>0</v>
      </c>
      <c r="X137" s="93">
        <f>IF(OR(L137="",P137="Mut+ext"),0,IF(ISERROR(V137+U137*VLOOKUP(L137,Paramétrage!$C$6:$E$29,3,0))=TRUE,W137,V137+U137*VLOOKUP(L137,Paramétrage!$C$6:$E$29,3,0)))</f>
        <v>0</v>
      </c>
      <c r="Y137" s="247"/>
      <c r="Z137" s="209"/>
      <c r="AA137" s="248"/>
      <c r="AB137" s="160"/>
      <c r="AC137" s="43"/>
      <c r="AD137" s="63">
        <f>IF(G137="",0,IF(J137="",0,IF(SUMIF(G129:G140,G137,N129:N140)=0,0,IF(OR(K137="",J137="obligatoire"),AE137/SUMIF(G129:G140,G137,N129:N140),AE137/(SUMIF(G129:G140,G137,N129:N140)/K137)))))</f>
        <v>0</v>
      </c>
      <c r="AE137" s="21">
        <f t="shared" si="37"/>
        <v>0</v>
      </c>
    </row>
    <row r="138" spans="1:31">
      <c r="A138" s="250"/>
      <c r="B138" s="228"/>
      <c r="C138" s="216"/>
      <c r="D138" s="217"/>
      <c r="E138" s="211"/>
      <c r="F138" s="211"/>
      <c r="G138" s="137"/>
      <c r="H138" s="140"/>
      <c r="I138" s="56"/>
      <c r="J138" s="55"/>
      <c r="K138" s="39"/>
      <c r="L138" s="40"/>
      <c r="M138" s="50"/>
      <c r="N138" s="49"/>
      <c r="O138" s="54"/>
      <c r="P138" s="41"/>
      <c r="Q138" s="208"/>
      <c r="R138" s="209"/>
      <c r="S138" s="210"/>
      <c r="T138" s="92">
        <f>IF(OR(O138="",L138=Paramétrage!$C$10,L138=Paramétrage!$C$13,L138=Paramétrage!$C$17,L138=Paramétrage!$C$20,L138=Paramétrage!$C$24,L138=Paramétrage!$C$27,AND(L138&lt;&gt;Paramétrage!$C$9,P138="Mut+ext")),0,ROUNDUP(N138/O138,0))</f>
        <v>0</v>
      </c>
      <c r="U138" s="94">
        <f>IF(OR(L138="",P138="Mut+ext"),0,IF(VLOOKUP(L138,Paramétrage!$C$6:$E$29,2,0)=0,0,IF(O138="","saisir capacité",M138*T138*VLOOKUP(L138,Paramétrage!$C$6:$E$29,2,0))))</f>
        <v>0</v>
      </c>
      <c r="V138" s="42"/>
      <c r="W138" s="91">
        <f t="shared" si="36"/>
        <v>0</v>
      </c>
      <c r="X138" s="93">
        <f>IF(OR(L138="",P138="Mut+ext"),0,IF(ISERROR(V138+U138*VLOOKUP(L138,Paramétrage!$C$6:$E$29,3,0))=TRUE,W138,V138+U138*VLOOKUP(L138,Paramétrage!$C$6:$E$29,3,0)))</f>
        <v>0</v>
      </c>
      <c r="Y138" s="247"/>
      <c r="Z138" s="209"/>
      <c r="AA138" s="248"/>
      <c r="AB138" s="160"/>
      <c r="AC138" s="43"/>
      <c r="AD138" s="63">
        <f>IF(G138="",0,IF(J138="",0,IF(SUMIF(G129:G140,G138,N129:N140)=0,0,IF(OR(K138="",J138="obligatoire"),AE138/SUMIF(G129:G140,G138,N129:N140),AE138/(SUMIF(G129:G140,G138,N129:N140)/K138)))))</f>
        <v>0</v>
      </c>
      <c r="AE138" s="21">
        <f t="shared" si="37"/>
        <v>0</v>
      </c>
    </row>
    <row r="139" spans="1:31">
      <c r="A139" s="250"/>
      <c r="B139" s="228"/>
      <c r="C139" s="216"/>
      <c r="D139" s="217"/>
      <c r="E139" s="211"/>
      <c r="F139" s="211"/>
      <c r="G139" s="137"/>
      <c r="H139" s="140"/>
      <c r="I139" s="56"/>
      <c r="J139" s="55"/>
      <c r="K139" s="39"/>
      <c r="L139" s="40"/>
      <c r="M139" s="50"/>
      <c r="N139" s="48"/>
      <c r="O139" s="54"/>
      <c r="P139" s="41"/>
      <c r="Q139" s="208"/>
      <c r="R139" s="209"/>
      <c r="S139" s="210"/>
      <c r="T139" s="92">
        <f>IF(OR(O139="",L139=Paramétrage!$C$10,L139=Paramétrage!$C$13,L139=Paramétrage!$C$17,L139=Paramétrage!$C$20,L139=Paramétrage!$C$24,L139=Paramétrage!$C$27,AND(L139&lt;&gt;Paramétrage!$C$9,P139="Mut+ext")),0,ROUNDUP(N139/O139,0))</f>
        <v>0</v>
      </c>
      <c r="U139" s="94">
        <f>IF(OR(L139="",P139="Mut+ext"),0,IF(VLOOKUP(L139,Paramétrage!$C$6:$E$29,2,0)=0,0,IF(O139="","saisir capacité",M139*T139*VLOOKUP(L139,Paramétrage!$C$6:$E$29,2,0))))</f>
        <v>0</v>
      </c>
      <c r="V139" s="42"/>
      <c r="W139" s="91">
        <f t="shared" si="36"/>
        <v>0</v>
      </c>
      <c r="X139" s="93">
        <f>IF(OR(L139="",P139="Mut+ext"),0,IF(ISERROR(V139+U139*VLOOKUP(L139,Paramétrage!$C$6:$E$29,3,0))=TRUE,W139,V139+U139*VLOOKUP(L139,Paramétrage!$C$6:$E$29,3,0)))</f>
        <v>0</v>
      </c>
      <c r="Y139" s="247"/>
      <c r="Z139" s="209"/>
      <c r="AA139" s="248"/>
      <c r="AB139" s="160"/>
      <c r="AC139" s="43"/>
      <c r="AD139" s="63">
        <f>IF(G139="",0,IF(J139="",0,IF(SUMIF(G129:G140,G139,N129:N140)=0,0,IF(OR(K139="",J139="obligatoire"),AE139/SUMIF(G129:G140,G139,N129:N140),AE139/(SUMIF(G129:G140,G139,N129:N140)/K139)))))</f>
        <v>0</v>
      </c>
      <c r="AE139" s="21">
        <f t="shared" si="37"/>
        <v>0</v>
      </c>
    </row>
    <row r="140" spans="1:31">
      <c r="A140" s="250"/>
      <c r="B140" s="228"/>
      <c r="C140" s="218"/>
      <c r="D140" s="219"/>
      <c r="E140" s="212"/>
      <c r="F140" s="212"/>
      <c r="G140" s="137"/>
      <c r="H140" s="140"/>
      <c r="I140" s="56"/>
      <c r="J140" s="55"/>
      <c r="K140" s="39"/>
      <c r="L140" s="40"/>
      <c r="M140" s="50"/>
      <c r="N140" s="47"/>
      <c r="O140" s="54"/>
      <c r="P140" s="41"/>
      <c r="Q140" s="208"/>
      <c r="R140" s="209"/>
      <c r="S140" s="210"/>
      <c r="T140" s="92">
        <f>IF(OR(O140="",L140=Paramétrage!$C$10,L140=Paramétrage!$C$13,L140=Paramétrage!$C$17,L140=Paramétrage!$C$20,L140=Paramétrage!$C$24,L140=Paramétrage!$C$27,AND(L140&lt;&gt;Paramétrage!$C$9,P140="Mut+ext")),0,ROUNDUP(N140/O140,0))</f>
        <v>0</v>
      </c>
      <c r="U140" s="94">
        <f>IF(OR(L140="",P140="Mut+ext"),0,IF(VLOOKUP(L140,Paramétrage!$C$6:$E$29,2,0)=0,0,IF(O140="","saisir capacité",M140*T140*VLOOKUP(L140,Paramétrage!$C$6:$E$29,2,0))))</f>
        <v>0</v>
      </c>
      <c r="V140" s="42"/>
      <c r="W140" s="91">
        <f t="shared" si="36"/>
        <v>0</v>
      </c>
      <c r="X140" s="93">
        <f>IF(OR(L140="",P140="Mut+ext"),0,IF(ISERROR(V140+U140*VLOOKUP(L140,Paramétrage!$C$6:$E$29,3,0))=TRUE,W140,V140+U140*VLOOKUP(L140,Paramétrage!$C$6:$E$29,3,0)))</f>
        <v>0</v>
      </c>
      <c r="Y140" s="247"/>
      <c r="Z140" s="209"/>
      <c r="AA140" s="248"/>
      <c r="AB140" s="160"/>
      <c r="AC140" s="43"/>
      <c r="AD140" s="63">
        <f>IF(G140="",0,IF(J140="",0,IF(SUMIF(G129:G140,G140,N129:N140)=0,0,IF(OR(K140="",J140="obligatoire"),AE140/SUMIF(G129:G140,G140,N129:N140),AE140/(SUMIF(G129:G140,G140,N129:N140)/K140)))))</f>
        <v>0</v>
      </c>
      <c r="AE140" s="21">
        <f t="shared" si="37"/>
        <v>0</v>
      </c>
    </row>
    <row r="141" spans="1:31" ht="16.149999999999999" thickBot="1">
      <c r="A141" s="250"/>
      <c r="B141" s="228"/>
      <c r="C141" s="144"/>
      <c r="D141" s="145"/>
      <c r="E141" s="65"/>
      <c r="F141" s="65"/>
      <c r="G141" s="65"/>
      <c r="H141" s="141"/>
      <c r="I141" s="112"/>
      <c r="J141" s="66"/>
      <c r="K141" s="67"/>
      <c r="L141" s="113"/>
      <c r="M141" s="68">
        <f>AD141</f>
        <v>0</v>
      </c>
      <c r="N141" s="69"/>
      <c r="O141" s="69"/>
      <c r="P141" s="196"/>
      <c r="Q141" s="176"/>
      <c r="R141" s="176"/>
      <c r="S141" s="177"/>
      <c r="T141" s="114"/>
      <c r="U141" s="70">
        <f>SUM(U129:U140)</f>
        <v>0</v>
      </c>
      <c r="V141" s="71">
        <f>SUM(V129:V140)</f>
        <v>0</v>
      </c>
      <c r="W141" s="72">
        <f>SUM(W129:W140)</f>
        <v>0</v>
      </c>
      <c r="X141" s="73">
        <f>SUM(X129:X140)</f>
        <v>0</v>
      </c>
      <c r="Y141" s="182"/>
      <c r="Z141" s="183"/>
      <c r="AA141" s="184"/>
      <c r="AB141" s="185"/>
      <c r="AC141" s="186"/>
      <c r="AD141" s="115">
        <f>SUM(AD129:AD140)</f>
        <v>0</v>
      </c>
      <c r="AE141" s="116">
        <f>SUM(AE129:AE140)</f>
        <v>0</v>
      </c>
    </row>
    <row r="142" spans="1:31" ht="18" customHeight="1" thickBot="1">
      <c r="A142" s="251"/>
      <c r="B142" s="97"/>
      <c r="C142" s="97"/>
      <c r="D142" s="97"/>
      <c r="E142" s="157">
        <f>E12+E25+E38+E51+E64+E77+E90+E103+E116+E129</f>
        <v>60</v>
      </c>
      <c r="F142" s="117"/>
      <c r="G142" s="98"/>
      <c r="H142" s="119"/>
      <c r="I142" s="118"/>
      <c r="J142" s="97"/>
      <c r="K142" s="97"/>
      <c r="L142" s="99"/>
      <c r="M142" s="100">
        <f>M89+M76+M63+M50+M37+M24+M102+M115+M128+M141</f>
        <v>180</v>
      </c>
      <c r="N142" s="101"/>
      <c r="O142" s="97"/>
      <c r="P142" s="197"/>
      <c r="Q142" s="178"/>
      <c r="R142" s="178"/>
      <c r="S142" s="179"/>
      <c r="T142" s="118"/>
      <c r="U142" s="102">
        <f>U89+U76+U63+U50+U37+U24+U102+U115+U128+U141</f>
        <v>180</v>
      </c>
      <c r="V142" s="102">
        <f>V89+V76+V63+V50+V37+V24+V102+V115+V128+V141</f>
        <v>0</v>
      </c>
      <c r="W142" s="102">
        <f>W89+W76+W63+W50+W37+W24+W102+W115+W128+W141</f>
        <v>180</v>
      </c>
      <c r="X142" s="102">
        <f>X89+X76+X63+X50+X37+X24+X102+X115+X128+X141</f>
        <v>180</v>
      </c>
      <c r="Y142" s="187"/>
      <c r="Z142" s="188"/>
      <c r="AA142" s="189"/>
      <c r="AB142" s="188"/>
      <c r="AC142" s="190"/>
      <c r="AD142" s="120">
        <f>SUM(AD12:AD89)/2</f>
        <v>180</v>
      </c>
      <c r="AE142" s="121">
        <f>SUM(AE12:AE76)</f>
        <v>12600</v>
      </c>
    </row>
    <row r="143" spans="1:31" ht="14.55" customHeight="1">
      <c r="A143" s="257" t="s">
        <v>18</v>
      </c>
      <c r="B143" s="270" t="s">
        <v>120</v>
      </c>
      <c r="C143" s="245" t="s">
        <v>230</v>
      </c>
      <c r="D143" s="217"/>
      <c r="E143" s="211">
        <v>6</v>
      </c>
      <c r="F143" s="211" t="s">
        <v>227</v>
      </c>
      <c r="G143" s="201" t="s">
        <v>182</v>
      </c>
      <c r="H143" s="161" t="s">
        <v>230</v>
      </c>
      <c r="I143" s="162">
        <v>15</v>
      </c>
      <c r="J143" s="163" t="s">
        <v>227</v>
      </c>
      <c r="K143" s="164"/>
      <c r="L143" s="165" t="s">
        <v>0</v>
      </c>
      <c r="M143" s="166">
        <v>60</v>
      </c>
      <c r="N143" s="47">
        <v>35</v>
      </c>
      <c r="O143" s="167">
        <v>40</v>
      </c>
      <c r="P143" s="45"/>
      <c r="Q143" s="260"/>
      <c r="R143" s="261"/>
      <c r="S143" s="262"/>
      <c r="T143" s="95">
        <f>IF(OR(O143="",L143=Paramétrage!$C$10,L143=Paramétrage!$C$13,L143=Paramétrage!$C$17,L143=Paramétrage!$C$20,L143=Paramétrage!$C$24,L143=Paramétrage!$C$27,AND(L143&lt;&gt;Paramétrage!$C$9,P143="Mut+ext")),0,ROUNDUP(N143/O143,0))</f>
        <v>1</v>
      </c>
      <c r="U143" s="89">
        <f>IF(OR(L143="",P143="Mut+ext"),0,IF(VLOOKUP(L143,Paramétrage!$C$6:$E$29,2,0)=0,0,IF(O143="","saisir capacité",M143*T143*VLOOKUP(L143,Paramétrage!$C$6:$E$29,2,0))))</f>
        <v>60</v>
      </c>
      <c r="V143" s="42"/>
      <c r="W143" s="90">
        <f t="shared" ref="W143:W154" si="40">IF(OR(L143="",P143="Mut+ext"),0,IF(ISERROR(U143+V143)=TRUE,U143,U143+V143))</f>
        <v>60</v>
      </c>
      <c r="X143" s="96">
        <f>IF(OR(L143="",P143="Mut+ext"),0,IF(ISERROR(V143+U143*VLOOKUP(L143,Paramétrage!$C$6:$E$29,3,0))=TRUE,W143,V143+U143*VLOOKUP(L143,Paramétrage!$C$6:$E$29,3,0)))</f>
        <v>60</v>
      </c>
      <c r="Y143" s="263"/>
      <c r="Z143" s="261"/>
      <c r="AA143" s="264"/>
      <c r="AB143" s="202" t="s">
        <v>241</v>
      </c>
      <c r="AC143" s="205">
        <v>1</v>
      </c>
      <c r="AD143" s="63">
        <f>IF(G143="",0,IF(J143="",0,IF(SUMIF(G143:G154,G143,N143:N154)=0,0,IF(OR(K143="",J143="obligatoire"),AE143/SUMIF(G143:G154,G143,N143:N154),AE143/(SUMIF(G143:G154,G143,N143:N154)/K143)))))</f>
        <v>60</v>
      </c>
      <c r="AE143" s="20">
        <f t="shared" ref="AE143:AE154" si="41">M143*N143</f>
        <v>2100</v>
      </c>
    </row>
    <row r="144" spans="1:31" ht="26.25">
      <c r="A144" s="258"/>
      <c r="B144" s="266"/>
      <c r="C144" s="216"/>
      <c r="D144" s="217"/>
      <c r="E144" s="211"/>
      <c r="F144" s="211"/>
      <c r="G144" s="200" t="s">
        <v>183</v>
      </c>
      <c r="H144" s="58"/>
      <c r="I144" s="56"/>
      <c r="J144" s="61"/>
      <c r="K144" s="39"/>
      <c r="L144" s="40"/>
      <c r="M144" s="51"/>
      <c r="N144" s="48"/>
      <c r="O144" s="54"/>
      <c r="P144" s="41"/>
      <c r="Q144" s="208"/>
      <c r="R144" s="209"/>
      <c r="S144" s="210"/>
      <c r="T144" s="95">
        <f>IF(OR(O144="",L144=Paramétrage!$C$10,L144=Paramétrage!$C$13,L144=Paramétrage!$C$17,L144=Paramétrage!$C$20,L144=Paramétrage!$C$24,L144=Paramétrage!$C$27,AND(L144&lt;&gt;Paramétrage!$C$9,P144="Mut+ext")),0,ROUNDUP(N144/O144,0))</f>
        <v>0</v>
      </c>
      <c r="U144" s="89">
        <f>IF(OR(L144="",P144="Mut+ext"),0,IF(VLOOKUP(L144,Paramétrage!$C$6:$E$29,2,0)=0,0,IF(O144="","saisir capacité",M144*T144*VLOOKUP(L144,Paramétrage!$C$6:$E$29,2,0))))</f>
        <v>0</v>
      </c>
      <c r="V144" s="42"/>
      <c r="W144" s="90">
        <f t="shared" si="40"/>
        <v>0</v>
      </c>
      <c r="X144" s="96">
        <f>IF(OR(L144="",P144="Mut+ext"),0,IF(ISERROR(V144+U144*VLOOKUP(L144,Paramétrage!$C$6:$E$29,3,0))=TRUE,W144,V144+U144*VLOOKUP(L144,Paramétrage!$C$6:$E$29,3,0)))</f>
        <v>0</v>
      </c>
      <c r="Y144" s="247"/>
      <c r="Z144" s="209"/>
      <c r="AA144" s="248"/>
      <c r="AB144" s="203" t="s">
        <v>242</v>
      </c>
      <c r="AC144" s="206">
        <v>1</v>
      </c>
      <c r="AD144" s="63">
        <f>IF(G144="",0,IF(J144="",0,IF(SUMIF(G143:G154,G144,N143:N154)=0,0,IF(OR(K144="",J144="obligatoire"),AE144/SUMIF(G143:G154,G144,N143:N154),AE144/(SUMIF(G143:G154,G144,N143:N154)/K144)))))</f>
        <v>0</v>
      </c>
      <c r="AE144" s="21">
        <f t="shared" si="41"/>
        <v>0</v>
      </c>
    </row>
    <row r="145" spans="1:31" ht="39.75" thickBot="1">
      <c r="A145" s="258"/>
      <c r="B145" s="266"/>
      <c r="C145" s="216"/>
      <c r="D145" s="217"/>
      <c r="E145" s="211"/>
      <c r="F145" s="211"/>
      <c r="G145" s="200" t="s">
        <v>184</v>
      </c>
      <c r="H145" s="58"/>
      <c r="I145" s="56"/>
      <c r="J145" s="61"/>
      <c r="K145" s="39"/>
      <c r="L145" s="40"/>
      <c r="M145" s="51"/>
      <c r="N145" s="48"/>
      <c r="O145" s="54"/>
      <c r="P145" s="41"/>
      <c r="Q145" s="208"/>
      <c r="R145" s="209"/>
      <c r="S145" s="210"/>
      <c r="T145" s="95">
        <f>IF(OR(O145="",L145=Paramétrage!$C$10,L145=Paramétrage!$C$13,L145=Paramétrage!$C$17,L145=Paramétrage!$C$20,L145=Paramétrage!$C$24,L145=Paramétrage!$C$27,AND(L145&lt;&gt;Paramétrage!$C$9,P145="Mut+ext")),0,ROUNDUP(N145/O145,0))</f>
        <v>0</v>
      </c>
      <c r="U145" s="89">
        <f>IF(OR(L145="",P145="Mut+ext"),0,IF(VLOOKUP(L145,Paramétrage!$C$6:$E$29,2,0)=0,0,IF(O145="","saisir capacité",M145*T145*VLOOKUP(L145,Paramétrage!$C$6:$E$29,2,0))))</f>
        <v>0</v>
      </c>
      <c r="V145" s="42"/>
      <c r="W145" s="90">
        <f t="shared" si="40"/>
        <v>0</v>
      </c>
      <c r="X145" s="96">
        <f>IF(OR(L145="",P145="Mut+ext"),0,IF(ISERROR(V145+U145*VLOOKUP(L145,Paramétrage!$C$6:$E$29,3,0))=TRUE,W145,V145+U145*VLOOKUP(L145,Paramétrage!$C$6:$E$29,3,0)))</f>
        <v>0</v>
      </c>
      <c r="Y145" s="247"/>
      <c r="Z145" s="209"/>
      <c r="AA145" s="248"/>
      <c r="AB145" s="203" t="s">
        <v>243</v>
      </c>
      <c r="AC145" s="206">
        <v>1</v>
      </c>
      <c r="AD145" s="63">
        <f>IF(G145="",0,IF(J145="",0,IF(SUMIF(G143:G154,G145,N143:N154)=0,0,IF(OR(K145="",J145="obligatoire"),AE145/SUMIF(G143:G154,G145,N143:N154),AE145/(SUMIF(G143:G154,G145,N143:N154)/K145)))))</f>
        <v>0</v>
      </c>
      <c r="AE145" s="21">
        <f t="shared" si="41"/>
        <v>0</v>
      </c>
    </row>
    <row r="146" spans="1:31" ht="26.25">
      <c r="A146" s="258"/>
      <c r="B146" s="266"/>
      <c r="C146" s="216"/>
      <c r="D146" s="217"/>
      <c r="E146" s="211"/>
      <c r="F146" s="211"/>
      <c r="G146" s="200" t="s">
        <v>185</v>
      </c>
      <c r="H146" s="58"/>
      <c r="I146" s="56"/>
      <c r="J146" s="61"/>
      <c r="K146" s="39"/>
      <c r="L146" s="40"/>
      <c r="M146" s="51"/>
      <c r="N146" s="48"/>
      <c r="O146" s="54"/>
      <c r="P146" s="41"/>
      <c r="Q146" s="208"/>
      <c r="R146" s="209"/>
      <c r="S146" s="210"/>
      <c r="T146" s="95">
        <f>IF(OR(O146="",L146=Paramétrage!$C$10,L146=Paramétrage!$C$13,L146=Paramétrage!$C$17,L146=Paramétrage!$C$20,L146=Paramétrage!$C$24,L146=Paramétrage!$C$27,AND(L146&lt;&gt;Paramétrage!$C$9,P146="Mut+ext")),0,ROUNDUP(N146/O146,0))</f>
        <v>0</v>
      </c>
      <c r="U146" s="89">
        <f>IF(OR(L146="",P146="Mut+ext"),0,IF(VLOOKUP(L146,Paramétrage!$C$6:$E$29,2,0)=0,0,IF(O146="","saisir capacité",M146*T146*VLOOKUP(L146,Paramétrage!$C$6:$E$29,2,0))))</f>
        <v>0</v>
      </c>
      <c r="V146" s="42"/>
      <c r="W146" s="90">
        <f t="shared" ref="W146:W149" si="42">IF(OR(L146="",P146="Mut+ext"),0,IF(ISERROR(U146+V146)=TRUE,U146,U146+V146))</f>
        <v>0</v>
      </c>
      <c r="X146" s="96">
        <f>IF(OR(L146="",P146="Mut+ext"),0,IF(ISERROR(V146+U146*VLOOKUP(L146,Paramétrage!$C$6:$E$29,3,0))=TRUE,W146,V146+U146*VLOOKUP(L146,Paramétrage!$C$6:$E$29,3,0)))</f>
        <v>0</v>
      </c>
      <c r="Y146" s="247"/>
      <c r="Z146" s="209"/>
      <c r="AA146" s="248"/>
      <c r="AB146" s="202" t="s">
        <v>244</v>
      </c>
      <c r="AC146" s="205">
        <v>6</v>
      </c>
      <c r="AD146" s="63">
        <f>IF(G146="",0,IF(J146="",0,IF(SUMIF(G139:G150,G146,N139:N150)=0,0,IF(OR(K146="",J146="obligatoire"),AE146/SUMIF(G139:G150,G146,N139:N150),AE146/(SUMIF(G139:G150,G146,N139:N150)/K146)))))</f>
        <v>0</v>
      </c>
      <c r="AE146" s="21">
        <f t="shared" ref="AE146:AE149" si="43">M146*N146</f>
        <v>0</v>
      </c>
    </row>
    <row r="147" spans="1:31" ht="26.65" thickBot="1">
      <c r="A147" s="258"/>
      <c r="B147" s="266"/>
      <c r="C147" s="216"/>
      <c r="D147" s="217"/>
      <c r="E147" s="211"/>
      <c r="F147" s="211"/>
      <c r="G147" s="137"/>
      <c r="H147" s="58"/>
      <c r="I147" s="56"/>
      <c r="J147" s="61"/>
      <c r="K147" s="39"/>
      <c r="L147" s="40"/>
      <c r="M147" s="51"/>
      <c r="N147" s="48"/>
      <c r="O147" s="54"/>
      <c r="P147" s="41"/>
      <c r="Q147" s="208"/>
      <c r="R147" s="209"/>
      <c r="S147" s="210"/>
      <c r="T147" s="95">
        <f>IF(OR(O147="",L147=Paramétrage!$C$10,L147=Paramétrage!$C$13,L147=Paramétrage!$C$17,L147=Paramétrage!$C$20,L147=Paramétrage!$C$24,L147=Paramétrage!$C$27,AND(L147&lt;&gt;Paramétrage!$C$9,P147="Mut+ext")),0,ROUNDUP(N147/O147,0))</f>
        <v>0</v>
      </c>
      <c r="U147" s="89">
        <f>IF(OR(L147="",P147="Mut+ext"),0,IF(VLOOKUP(L147,Paramétrage!$C$6:$E$29,2,0)=0,0,IF(O147="","saisir capacité",M147*T147*VLOOKUP(L147,Paramétrage!$C$6:$E$29,2,0))))</f>
        <v>0</v>
      </c>
      <c r="V147" s="42"/>
      <c r="W147" s="90">
        <f t="shared" si="42"/>
        <v>0</v>
      </c>
      <c r="X147" s="96">
        <f>IF(OR(L147="",P147="Mut+ext"),0,IF(ISERROR(V147+U147*VLOOKUP(L147,Paramétrage!$C$6:$E$29,3,0))=TRUE,W147,V147+U147*VLOOKUP(L147,Paramétrage!$C$6:$E$29,3,0)))</f>
        <v>0</v>
      </c>
      <c r="Y147" s="247"/>
      <c r="Z147" s="209"/>
      <c r="AA147" s="248"/>
      <c r="AB147" s="204" t="s">
        <v>245</v>
      </c>
      <c r="AC147" s="207">
        <v>6</v>
      </c>
      <c r="AD147" s="63">
        <f>IF(G147="",0,IF(J147="",0,IF(SUMIF(G139:G150,G147,N139:N150)=0,0,IF(OR(K147="",J147="obligatoire"),AE147/SUMIF(G139:G150,G147,N139:N150),AE147/(SUMIF(G139:G150,G147,N139:N150)/K147)))))</f>
        <v>0</v>
      </c>
      <c r="AE147" s="21">
        <f t="shared" si="43"/>
        <v>0</v>
      </c>
    </row>
    <row r="148" spans="1:31">
      <c r="A148" s="258"/>
      <c r="B148" s="266"/>
      <c r="C148" s="216"/>
      <c r="D148" s="217"/>
      <c r="E148" s="211"/>
      <c r="F148" s="211"/>
      <c r="G148" s="137"/>
      <c r="H148" s="58"/>
      <c r="I148" s="56"/>
      <c r="J148" s="61"/>
      <c r="K148" s="39"/>
      <c r="L148" s="40"/>
      <c r="M148" s="50"/>
      <c r="N148" s="49"/>
      <c r="O148" s="54"/>
      <c r="P148" s="41"/>
      <c r="Q148" s="208"/>
      <c r="R148" s="209"/>
      <c r="S148" s="210"/>
      <c r="T148" s="95">
        <f>IF(OR(O148="",L148=Paramétrage!$C$10,L148=Paramétrage!$C$13,L148=Paramétrage!$C$17,L148=Paramétrage!$C$20,L148=Paramétrage!$C$24,L148=Paramétrage!$C$27,AND(L148&lt;&gt;Paramétrage!$C$9,P148="Mut+ext")),0,ROUNDUP(N148/O148,0))</f>
        <v>0</v>
      </c>
      <c r="U148" s="89">
        <f>IF(OR(L148="",P148="Mut+ext"),0,IF(VLOOKUP(L148,Paramétrage!$C$6:$E$29,2,0)=0,0,IF(O148="","saisir capacité",M148*T148*VLOOKUP(L148,Paramétrage!$C$6:$E$29,2,0))))</f>
        <v>0</v>
      </c>
      <c r="V148" s="42"/>
      <c r="W148" s="90">
        <f t="shared" si="42"/>
        <v>0</v>
      </c>
      <c r="X148" s="96">
        <f>IF(OR(L148="",P148="Mut+ext"),0,IF(ISERROR(V148+U148*VLOOKUP(L148,Paramétrage!$C$6:$E$29,3,0))=TRUE,W148,V148+U148*VLOOKUP(L148,Paramétrage!$C$6:$E$29,3,0)))</f>
        <v>0</v>
      </c>
      <c r="Y148" s="247"/>
      <c r="Z148" s="209"/>
      <c r="AA148" s="248"/>
      <c r="AB148" s="160"/>
      <c r="AC148" s="43"/>
      <c r="AD148" s="63">
        <f>IF(G148="",0,IF(J148="",0,IF(SUMIF(G139:G150,G148,N139:N150)=0,0,IF(OR(K148="",J148="obligatoire"),AE148/SUMIF(G139:G150,G148,N139:N150),AE148/(SUMIF(G139:G150,G148,N139:N150)/K148)))))</f>
        <v>0</v>
      </c>
      <c r="AE148" s="21">
        <f t="shared" si="43"/>
        <v>0</v>
      </c>
    </row>
    <row r="149" spans="1:31">
      <c r="A149" s="258"/>
      <c r="B149" s="266"/>
      <c r="C149" s="216"/>
      <c r="D149" s="217"/>
      <c r="E149" s="211"/>
      <c r="F149" s="211"/>
      <c r="G149" s="137"/>
      <c r="H149" s="140"/>
      <c r="I149" s="56"/>
      <c r="J149" s="55"/>
      <c r="K149" s="39"/>
      <c r="L149" s="40"/>
      <c r="M149" s="50"/>
      <c r="N149" s="48"/>
      <c r="O149" s="54"/>
      <c r="P149" s="41"/>
      <c r="Q149" s="208"/>
      <c r="R149" s="209"/>
      <c r="S149" s="210"/>
      <c r="T149" s="95">
        <f>IF(OR(O149="",L149=Paramétrage!$C$10,L149=Paramétrage!$C$13,L149=Paramétrage!$C$17,L149=Paramétrage!$C$20,L149=Paramétrage!$C$24,L149=Paramétrage!$C$27,AND(L149&lt;&gt;Paramétrage!$C$9,P149="Mut+ext")),0,ROUNDUP(N149/O149,0))</f>
        <v>0</v>
      </c>
      <c r="U149" s="89">
        <f>IF(OR(L149="",P149="Mut+ext"),0,IF(VLOOKUP(L149,Paramétrage!$C$6:$E$29,2,0)=0,0,IF(O149="","saisir capacité",M149*T149*VLOOKUP(L149,Paramétrage!$C$6:$E$29,2,0))))</f>
        <v>0</v>
      </c>
      <c r="V149" s="42"/>
      <c r="W149" s="90">
        <f t="shared" si="42"/>
        <v>0</v>
      </c>
      <c r="X149" s="96">
        <f>IF(OR(L149="",P149="Mut+ext"),0,IF(ISERROR(V149+U149*VLOOKUP(L149,Paramétrage!$C$6:$E$29,3,0))=TRUE,W149,V149+U149*VLOOKUP(L149,Paramétrage!$C$6:$E$29,3,0)))</f>
        <v>0</v>
      </c>
      <c r="Y149" s="247"/>
      <c r="Z149" s="209"/>
      <c r="AA149" s="248"/>
      <c r="AB149" s="160"/>
      <c r="AC149" s="43"/>
      <c r="AD149" s="63">
        <f>IF(G149="",0,IF(J149="",0,IF(SUMIF(G139:G150,G149,N139:N150)=0,0,IF(OR(K149="",J149="obligatoire"),AE149/SUMIF(G139:G150,G149,N139:N150),AE149/(SUMIF(G139:G150,G149,N139:N150)/K149)))))</f>
        <v>0</v>
      </c>
      <c r="AE149" s="21">
        <f t="shared" si="43"/>
        <v>0</v>
      </c>
    </row>
    <row r="150" spans="1:31">
      <c r="A150" s="258"/>
      <c r="B150" s="266"/>
      <c r="C150" s="216"/>
      <c r="D150" s="217"/>
      <c r="E150" s="211"/>
      <c r="F150" s="211"/>
      <c r="G150" s="137"/>
      <c r="H150" s="58"/>
      <c r="I150" s="56"/>
      <c r="J150" s="61"/>
      <c r="K150" s="39"/>
      <c r="L150" s="40"/>
      <c r="M150" s="51"/>
      <c r="N150" s="48"/>
      <c r="O150" s="54"/>
      <c r="P150" s="41"/>
      <c r="Q150" s="208"/>
      <c r="R150" s="209"/>
      <c r="S150" s="210"/>
      <c r="T150" s="95">
        <f>IF(OR(O150="",L150=Paramétrage!$C$10,L150=Paramétrage!$C$13,L150=Paramétrage!$C$17,L150=Paramétrage!$C$20,L150=Paramétrage!$C$24,L150=Paramétrage!$C$27,AND(L150&lt;&gt;Paramétrage!$C$9,P150="Mut+ext")),0,ROUNDUP(N150/O150,0))</f>
        <v>0</v>
      </c>
      <c r="U150" s="89">
        <f>IF(OR(L150="",P150="Mut+ext"),0,IF(VLOOKUP(L150,Paramétrage!$C$6:$E$29,2,0)=0,0,IF(O150="","saisir capacité",M150*T150*VLOOKUP(L150,Paramétrage!$C$6:$E$29,2,0))))</f>
        <v>0</v>
      </c>
      <c r="V150" s="42"/>
      <c r="W150" s="90">
        <f t="shared" si="40"/>
        <v>0</v>
      </c>
      <c r="X150" s="96">
        <f>IF(OR(L150="",P150="Mut+ext"),0,IF(ISERROR(V150+U150*VLOOKUP(L150,Paramétrage!$C$6:$E$29,3,0))=TRUE,W150,V150+U150*VLOOKUP(L150,Paramétrage!$C$6:$E$29,3,0)))</f>
        <v>0</v>
      </c>
      <c r="Y150" s="247"/>
      <c r="Z150" s="209"/>
      <c r="AA150" s="248"/>
      <c r="AB150" s="160"/>
      <c r="AC150" s="43"/>
      <c r="AD150" s="63">
        <f>IF(G150="",0,IF(J150="",0,IF(SUMIF(G143:G154,G150,N143:N154)=0,0,IF(OR(K150="",J150="obligatoire"),AE150/SUMIF(G143:G154,G150,N143:N154),AE150/(SUMIF(G143:G154,G150,N143:N154)/K150)))))</f>
        <v>0</v>
      </c>
      <c r="AE150" s="21">
        <f t="shared" si="41"/>
        <v>0</v>
      </c>
    </row>
    <row r="151" spans="1:31">
      <c r="A151" s="258"/>
      <c r="B151" s="266"/>
      <c r="C151" s="216"/>
      <c r="D151" s="217"/>
      <c r="E151" s="211"/>
      <c r="F151" s="211"/>
      <c r="G151" s="137"/>
      <c r="H151" s="58"/>
      <c r="I151" s="56"/>
      <c r="J151" s="61"/>
      <c r="K151" s="39"/>
      <c r="L151" s="40"/>
      <c r="M151" s="51"/>
      <c r="N151" s="48"/>
      <c r="O151" s="54"/>
      <c r="P151" s="41"/>
      <c r="Q151" s="208"/>
      <c r="R151" s="209"/>
      <c r="S151" s="210"/>
      <c r="T151" s="95">
        <f>IF(OR(O151="",L151=Paramétrage!$C$10,L151=Paramétrage!$C$13,L151=Paramétrage!$C$17,L151=Paramétrage!$C$20,L151=Paramétrage!$C$24,L151=Paramétrage!$C$27,AND(L151&lt;&gt;Paramétrage!$C$9,P151="Mut+ext")),0,ROUNDUP(N151/O151,0))</f>
        <v>0</v>
      </c>
      <c r="U151" s="89">
        <f>IF(OR(L151="",P151="Mut+ext"),0,IF(VLOOKUP(L151,Paramétrage!$C$6:$E$29,2,0)=0,0,IF(O151="","saisir capacité",M151*T151*VLOOKUP(L151,Paramétrage!$C$6:$E$29,2,0))))</f>
        <v>0</v>
      </c>
      <c r="V151" s="42"/>
      <c r="W151" s="90">
        <f t="shared" si="40"/>
        <v>0</v>
      </c>
      <c r="X151" s="96">
        <f>IF(OR(L151="",P151="Mut+ext"),0,IF(ISERROR(V151+U151*VLOOKUP(L151,Paramétrage!$C$6:$E$29,3,0))=TRUE,W151,V151+U151*VLOOKUP(L151,Paramétrage!$C$6:$E$29,3,0)))</f>
        <v>0</v>
      </c>
      <c r="Y151" s="247"/>
      <c r="Z151" s="209"/>
      <c r="AA151" s="248"/>
      <c r="AB151" s="160"/>
      <c r="AC151" s="43"/>
      <c r="AD151" s="63">
        <f>IF(G151="",0,IF(J151="",0,IF(SUMIF(G143:G154,G151,N143:N154)=0,0,IF(OR(K151="",J151="obligatoire"),AE151/SUMIF(G143:G154,G151,N143:N154),AE151/(SUMIF(G143:G154,G151,N143:N154)/K151)))))</f>
        <v>0</v>
      </c>
      <c r="AE151" s="21">
        <f t="shared" si="41"/>
        <v>0</v>
      </c>
    </row>
    <row r="152" spans="1:31">
      <c r="A152" s="258"/>
      <c r="B152" s="266"/>
      <c r="C152" s="216"/>
      <c r="D152" s="217"/>
      <c r="E152" s="211"/>
      <c r="F152" s="211"/>
      <c r="G152" s="137"/>
      <c r="H152" s="58"/>
      <c r="I152" s="56"/>
      <c r="J152" s="61"/>
      <c r="K152" s="39"/>
      <c r="L152" s="40"/>
      <c r="M152" s="50"/>
      <c r="N152" s="49"/>
      <c r="O152" s="54"/>
      <c r="P152" s="41"/>
      <c r="Q152" s="208"/>
      <c r="R152" s="209"/>
      <c r="S152" s="210"/>
      <c r="T152" s="95">
        <f>IF(OR(O152="",L152=Paramétrage!$C$10,L152=Paramétrage!$C$13,L152=Paramétrage!$C$17,L152=Paramétrage!$C$20,L152=Paramétrage!$C$24,L152=Paramétrage!$C$27,AND(L152&lt;&gt;Paramétrage!$C$9,P152="Mut+ext")),0,ROUNDUP(N152/O152,0))</f>
        <v>0</v>
      </c>
      <c r="U152" s="89">
        <f>IF(OR(L152="",P152="Mut+ext"),0,IF(VLOOKUP(L152,Paramétrage!$C$6:$E$29,2,0)=0,0,IF(O152="","saisir capacité",M152*T152*VLOOKUP(L152,Paramétrage!$C$6:$E$29,2,0))))</f>
        <v>0</v>
      </c>
      <c r="V152" s="42"/>
      <c r="W152" s="90">
        <f t="shared" si="40"/>
        <v>0</v>
      </c>
      <c r="X152" s="96">
        <f>IF(OR(L152="",P152="Mut+ext"),0,IF(ISERROR(V152+U152*VLOOKUP(L152,Paramétrage!$C$6:$E$29,3,0))=TRUE,W152,V152+U152*VLOOKUP(L152,Paramétrage!$C$6:$E$29,3,0)))</f>
        <v>0</v>
      </c>
      <c r="Y152" s="247"/>
      <c r="Z152" s="209"/>
      <c r="AA152" s="248"/>
      <c r="AB152" s="160"/>
      <c r="AC152" s="43"/>
      <c r="AD152" s="63">
        <f>IF(G152="",0,IF(J152="",0,IF(SUMIF(G143:G154,G152,N143:N154)=0,0,IF(OR(K152="",J152="obligatoire"),AE152/SUMIF(G143:G154,G152,N143:N154),AE152/(SUMIF(G143:G154,G152,N143:N154)/K152)))))</f>
        <v>0</v>
      </c>
      <c r="AE152" s="21">
        <f t="shared" si="41"/>
        <v>0</v>
      </c>
    </row>
    <row r="153" spans="1:31">
      <c r="A153" s="258"/>
      <c r="B153" s="266"/>
      <c r="C153" s="216"/>
      <c r="D153" s="217"/>
      <c r="E153" s="211"/>
      <c r="F153" s="211"/>
      <c r="G153" s="137"/>
      <c r="H153" s="140"/>
      <c r="I153" s="56"/>
      <c r="J153" s="55"/>
      <c r="K153" s="39"/>
      <c r="L153" s="40"/>
      <c r="M153" s="50"/>
      <c r="N153" s="48"/>
      <c r="O153" s="54"/>
      <c r="P153" s="41"/>
      <c r="Q153" s="208"/>
      <c r="R153" s="209"/>
      <c r="S153" s="210"/>
      <c r="T153" s="95">
        <f>IF(OR(O153="",L153=Paramétrage!$C$10,L153=Paramétrage!$C$13,L153=Paramétrage!$C$17,L153=Paramétrage!$C$20,L153=Paramétrage!$C$24,L153=Paramétrage!$C$27,AND(L153&lt;&gt;Paramétrage!$C$9,P153="Mut+ext")),0,ROUNDUP(N153/O153,0))</f>
        <v>0</v>
      </c>
      <c r="U153" s="89">
        <f>IF(OR(L153="",P153="Mut+ext"),0,IF(VLOOKUP(L153,Paramétrage!$C$6:$E$29,2,0)=0,0,IF(O153="","saisir capacité",M153*T153*VLOOKUP(L153,Paramétrage!$C$6:$E$29,2,0))))</f>
        <v>0</v>
      </c>
      <c r="V153" s="42"/>
      <c r="W153" s="90">
        <f t="shared" si="40"/>
        <v>0</v>
      </c>
      <c r="X153" s="96">
        <f>IF(OR(L153="",P153="Mut+ext"),0,IF(ISERROR(V153+U153*VLOOKUP(L153,Paramétrage!$C$6:$E$29,3,0))=TRUE,W153,V153+U153*VLOOKUP(L153,Paramétrage!$C$6:$E$29,3,0)))</f>
        <v>0</v>
      </c>
      <c r="Y153" s="247"/>
      <c r="Z153" s="209"/>
      <c r="AA153" s="248"/>
      <c r="AB153" s="160"/>
      <c r="AC153" s="43"/>
      <c r="AD153" s="63">
        <f>IF(G153="",0,IF(J153="",0,IF(SUMIF(G143:G154,G153,N143:N154)=0,0,IF(OR(K153="",J153="obligatoire"),AE153/SUMIF(G143:G154,G153,N143:N154),AE153/(SUMIF(G143:G154,G153,N143:N154)/K153)))))</f>
        <v>0</v>
      </c>
      <c r="AE153" s="21">
        <f t="shared" si="41"/>
        <v>0</v>
      </c>
    </row>
    <row r="154" spans="1:31">
      <c r="A154" s="258"/>
      <c r="B154" s="266"/>
      <c r="C154" s="218"/>
      <c r="D154" s="219"/>
      <c r="E154" s="212"/>
      <c r="F154" s="212"/>
      <c r="G154" s="137"/>
      <c r="H154" s="140"/>
      <c r="I154" s="56"/>
      <c r="J154" s="55"/>
      <c r="K154" s="39"/>
      <c r="L154" s="40"/>
      <c r="M154" s="50"/>
      <c r="N154" s="47"/>
      <c r="O154" s="54"/>
      <c r="P154" s="41"/>
      <c r="Q154" s="208"/>
      <c r="R154" s="209"/>
      <c r="S154" s="210"/>
      <c r="T154" s="95">
        <f>IF(OR(O154="",L154=Paramétrage!$C$10,L154=Paramétrage!$C$13,L154=Paramétrage!$C$17,L154=Paramétrage!$C$20,L154=Paramétrage!$C$24,L154=Paramétrage!$C$27,AND(L154&lt;&gt;Paramétrage!$C$9,P154="Mut+ext")),0,ROUNDUP(N154/O154,0))</f>
        <v>0</v>
      </c>
      <c r="U154" s="89">
        <f>IF(OR(L154="",P154="Mut+ext"),0,IF(VLOOKUP(L154,Paramétrage!$C$6:$E$29,2,0)=0,0,IF(O154="","saisir capacité",M154*T154*VLOOKUP(L154,Paramétrage!$C$6:$E$29,2,0))))</f>
        <v>0</v>
      </c>
      <c r="V154" s="42"/>
      <c r="W154" s="90">
        <f t="shared" si="40"/>
        <v>0</v>
      </c>
      <c r="X154" s="96">
        <f>IF(OR(L154="",P154="Mut+ext"),0,IF(ISERROR(V154+U154*VLOOKUP(L154,Paramétrage!$C$6:$E$29,3,0))=TRUE,W154,V154+U154*VLOOKUP(L154,Paramétrage!$C$6:$E$29,3,0)))</f>
        <v>0</v>
      </c>
      <c r="Y154" s="247"/>
      <c r="Z154" s="209"/>
      <c r="AA154" s="248"/>
      <c r="AB154" s="160"/>
      <c r="AC154" s="43"/>
      <c r="AD154" s="63">
        <f>IF(G154="",0,IF(J154="",0,IF(SUMIF(G143:G154,G154,N143:N154)=0,0,IF(OR(K154="",J154="obligatoire"),AE154/SUMIF(G143:G154,G154,N143:N154),AE154/(SUMIF(G143:G154,G154,N143:N154)/K154)))))</f>
        <v>0</v>
      </c>
      <c r="AE154" s="21">
        <f t="shared" si="41"/>
        <v>0</v>
      </c>
    </row>
    <row r="155" spans="1:31" ht="16.149999999999999" thickBot="1">
      <c r="A155" s="258"/>
      <c r="B155" s="267"/>
      <c r="C155" s="147"/>
      <c r="D155" s="75"/>
      <c r="E155" s="74"/>
      <c r="F155" s="75"/>
      <c r="G155" s="75"/>
      <c r="H155" s="142"/>
      <c r="I155" s="77"/>
      <c r="J155" s="76"/>
      <c r="K155" s="78"/>
      <c r="L155" s="79"/>
      <c r="M155" s="80">
        <f>AD155</f>
        <v>60</v>
      </c>
      <c r="N155" s="81"/>
      <c r="O155" s="81"/>
      <c r="P155" s="198"/>
      <c r="Q155" s="180"/>
      <c r="R155" s="180"/>
      <c r="S155" s="181"/>
      <c r="T155" s="128"/>
      <c r="U155" s="85">
        <f>SUM(U143:U154)</f>
        <v>60</v>
      </c>
      <c r="V155" s="86">
        <f>SUM(V143:V154)</f>
        <v>0</v>
      </c>
      <c r="W155" s="87">
        <f>SUM(W143:W154)</f>
        <v>60</v>
      </c>
      <c r="X155" s="88">
        <f>SUM(X143:X154)</f>
        <v>60</v>
      </c>
      <c r="Y155" s="191"/>
      <c r="Z155" s="192"/>
      <c r="AA155" s="193"/>
      <c r="AB155" s="194"/>
      <c r="AC155" s="195"/>
      <c r="AD155" s="134">
        <f>SUM(AD143:AD154)</f>
        <v>60</v>
      </c>
      <c r="AE155" s="135">
        <f>SUM(AE143:AE154)</f>
        <v>2100</v>
      </c>
    </row>
    <row r="156" spans="1:31" ht="15.5" customHeight="1">
      <c r="A156" s="258"/>
      <c r="B156" s="265" t="s">
        <v>121</v>
      </c>
      <c r="C156" s="214" t="s">
        <v>231</v>
      </c>
      <c r="D156" s="215"/>
      <c r="E156" s="211">
        <v>6</v>
      </c>
      <c r="F156" s="211" t="s">
        <v>227</v>
      </c>
      <c r="G156" s="200" t="s">
        <v>186</v>
      </c>
      <c r="H156" s="58" t="s">
        <v>231</v>
      </c>
      <c r="I156" s="162">
        <v>15</v>
      </c>
      <c r="J156" s="163" t="s">
        <v>227</v>
      </c>
      <c r="K156" s="164"/>
      <c r="L156" s="165" t="s">
        <v>0</v>
      </c>
      <c r="M156" s="166">
        <v>60</v>
      </c>
      <c r="N156" s="47">
        <v>35</v>
      </c>
      <c r="O156" s="167">
        <v>40</v>
      </c>
      <c r="P156" s="45"/>
      <c r="Q156" s="208"/>
      <c r="R156" s="209"/>
      <c r="S156" s="210"/>
      <c r="T156" s="95">
        <f>IF(OR(O156="",L156=Paramétrage!$C$10,L156=Paramétrage!$C$13,L156=Paramétrage!$C$17,L156=Paramétrage!$C$20,L156=Paramétrage!$C$24,L156=Paramétrage!$C$27,AND(L156&lt;&gt;Paramétrage!$C$9,P156="Mut+ext")),0,ROUNDUP(N156/O156,0))</f>
        <v>1</v>
      </c>
      <c r="U156" s="89">
        <f>IF(OR(L156="",P156="Mut+ext"),0,IF(VLOOKUP(L156,Paramétrage!$C$6:$E$29,2,0)=0,0,IF(O156="","saisir capacité",M156*T156*VLOOKUP(L156,Paramétrage!$C$6:$E$29,2,0))))</f>
        <v>60</v>
      </c>
      <c r="V156" s="42"/>
      <c r="W156" s="90">
        <f t="shared" ref="W156:W167" si="44">IF(OR(L156="",P156="Mut+ext"),0,IF(ISERROR(U156+V156)=TRUE,U156,U156+V156))</f>
        <v>60</v>
      </c>
      <c r="X156" s="96">
        <f>IF(OR(L156="",P156="Mut+ext"),0,IF(ISERROR(V156+U156*VLOOKUP(L156,Paramétrage!$C$6:$E$29,3,0))=TRUE,W156,V156+U156*VLOOKUP(L156,Paramétrage!$C$6:$E$29,3,0)))</f>
        <v>60</v>
      </c>
      <c r="Y156" s="247"/>
      <c r="Z156" s="209"/>
      <c r="AA156" s="248"/>
      <c r="AB156" s="202" t="s">
        <v>241</v>
      </c>
      <c r="AC156" s="205">
        <v>1</v>
      </c>
      <c r="AD156" s="63">
        <f>IF(G156="",0,IF(J156="",0,IF(SUMIF(G156:G167,G156,N156:N167)=0,0,IF(OR(K156="",J156="obligatoire"),AE156/SUMIF(G156:G167,G156,N156:N167),AE156/(SUMIF(G156:G167,G156,N156:N167)/K156)))))</f>
        <v>60</v>
      </c>
      <c r="AE156" s="20">
        <f t="shared" ref="AE156:AE167" si="45">M156*N156</f>
        <v>2100</v>
      </c>
    </row>
    <row r="157" spans="1:31" ht="26.25">
      <c r="A157" s="258"/>
      <c r="B157" s="266"/>
      <c r="C157" s="216"/>
      <c r="D157" s="217"/>
      <c r="E157" s="211"/>
      <c r="F157" s="211"/>
      <c r="G157" s="200" t="s">
        <v>187</v>
      </c>
      <c r="H157" s="58"/>
      <c r="I157" s="56"/>
      <c r="J157" s="61"/>
      <c r="K157" s="39"/>
      <c r="L157" s="40"/>
      <c r="M157" s="51"/>
      <c r="N157" s="48"/>
      <c r="O157" s="54"/>
      <c r="P157" s="41"/>
      <c r="Q157" s="208"/>
      <c r="R157" s="209"/>
      <c r="S157" s="210"/>
      <c r="T157" s="95">
        <f>IF(OR(O157="",L157=Paramétrage!$C$10,L157=Paramétrage!$C$13,L157=Paramétrage!$C$17,L157=Paramétrage!$C$20,L157=Paramétrage!$C$24,L157=Paramétrage!$C$27,AND(L157&lt;&gt;Paramétrage!$C$9,P157="Mut+ext")),0,ROUNDUP(N157/O157,0))</f>
        <v>0</v>
      </c>
      <c r="U157" s="89">
        <f>IF(OR(L157="",P157="Mut+ext"),0,IF(VLOOKUP(L157,Paramétrage!$C$6:$E$29,2,0)=0,0,IF(O157="","saisir capacité",M157*T157*VLOOKUP(L157,Paramétrage!$C$6:$E$29,2,0))))</f>
        <v>0</v>
      </c>
      <c r="V157" s="42"/>
      <c r="W157" s="90">
        <f t="shared" si="44"/>
        <v>0</v>
      </c>
      <c r="X157" s="96">
        <f>IF(OR(L157="",P157="Mut+ext"),0,IF(ISERROR(V157+U157*VLOOKUP(L157,Paramétrage!$C$6:$E$29,3,0))=TRUE,W157,V157+U157*VLOOKUP(L157,Paramétrage!$C$6:$E$29,3,0)))</f>
        <v>0</v>
      </c>
      <c r="Y157" s="247"/>
      <c r="Z157" s="209"/>
      <c r="AA157" s="248"/>
      <c r="AB157" s="203" t="s">
        <v>242</v>
      </c>
      <c r="AC157" s="206">
        <v>1</v>
      </c>
      <c r="AD157" s="63">
        <f>IF(G157="",0,IF(J157="",0,IF(SUMIF(G156:G167,G157,N156:N167)=0,0,IF(OR(K157="",J157="obligatoire"),AE157/SUMIF(G156:G167,G157,N156:N167),AE157/(SUMIF(G156:G167,G157,N156:N167)/K157)))))</f>
        <v>0</v>
      </c>
      <c r="AE157" s="21">
        <f t="shared" si="45"/>
        <v>0</v>
      </c>
    </row>
    <row r="158" spans="1:31" ht="39.75" thickBot="1">
      <c r="A158" s="258"/>
      <c r="B158" s="266"/>
      <c r="C158" s="216"/>
      <c r="D158" s="217"/>
      <c r="E158" s="211"/>
      <c r="F158" s="211"/>
      <c r="G158" s="200" t="s">
        <v>188</v>
      </c>
      <c r="H158" s="58"/>
      <c r="I158" s="56"/>
      <c r="J158" s="61"/>
      <c r="K158" s="39"/>
      <c r="L158" s="40"/>
      <c r="M158" s="51"/>
      <c r="N158" s="48"/>
      <c r="O158" s="54"/>
      <c r="P158" s="41"/>
      <c r="Q158" s="208"/>
      <c r="R158" s="209"/>
      <c r="S158" s="210"/>
      <c r="T158" s="95">
        <f>IF(OR(O158="",L158=Paramétrage!$C$10,L158=Paramétrage!$C$13,L158=Paramétrage!$C$17,L158=Paramétrage!$C$20,L158=Paramétrage!$C$24,L158=Paramétrage!$C$27,AND(L158&lt;&gt;Paramétrage!$C$9,P158="Mut+ext")),0,ROUNDUP(N158/O158,0))</f>
        <v>0</v>
      </c>
      <c r="U158" s="89">
        <f>IF(OR(L158="",P158="Mut+ext"),0,IF(VLOOKUP(L158,Paramétrage!$C$6:$E$29,2,0)=0,0,IF(O158="","saisir capacité",M158*T158*VLOOKUP(L158,Paramétrage!$C$6:$E$29,2,0))))</f>
        <v>0</v>
      </c>
      <c r="V158" s="42"/>
      <c r="W158" s="90">
        <f t="shared" ref="W158:W161" si="46">IF(OR(L158="",P158="Mut+ext"),0,IF(ISERROR(U158+V158)=TRUE,U158,U158+V158))</f>
        <v>0</v>
      </c>
      <c r="X158" s="96">
        <f>IF(OR(L158="",P158="Mut+ext"),0,IF(ISERROR(V158+U158*VLOOKUP(L158,Paramétrage!$C$6:$E$29,3,0))=TRUE,W158,V158+U158*VLOOKUP(L158,Paramétrage!$C$6:$E$29,3,0)))</f>
        <v>0</v>
      </c>
      <c r="Y158" s="247"/>
      <c r="Z158" s="209"/>
      <c r="AA158" s="248"/>
      <c r="AB158" s="203" t="s">
        <v>243</v>
      </c>
      <c r="AC158" s="206">
        <v>1</v>
      </c>
      <c r="AD158" s="63">
        <f>IF(G158="",0,IF(J158="",0,IF(SUMIF(G152:G163,G158,N152:N163)=0,0,IF(OR(K158="",J158="obligatoire"),AE158/SUMIF(G152:G163,G158,N152:N163),AE158/(SUMIF(G152:G163,G158,N152:N163)/K158)))))</f>
        <v>0</v>
      </c>
      <c r="AE158" s="21">
        <f t="shared" ref="AE158:AE161" si="47">M158*N158</f>
        <v>0</v>
      </c>
    </row>
    <row r="159" spans="1:31" ht="26.25">
      <c r="A159" s="258"/>
      <c r="B159" s="266"/>
      <c r="C159" s="216"/>
      <c r="D159" s="217"/>
      <c r="E159" s="211"/>
      <c r="F159" s="211"/>
      <c r="G159" s="137"/>
      <c r="H159" s="58"/>
      <c r="I159" s="56"/>
      <c r="J159" s="61"/>
      <c r="K159" s="39"/>
      <c r="L159" s="40"/>
      <c r="M159" s="51"/>
      <c r="N159" s="48"/>
      <c r="O159" s="54"/>
      <c r="P159" s="41"/>
      <c r="Q159" s="208"/>
      <c r="R159" s="209"/>
      <c r="S159" s="210"/>
      <c r="T159" s="95">
        <f>IF(OR(O159="",L159=Paramétrage!$C$10,L159=Paramétrage!$C$13,L159=Paramétrage!$C$17,L159=Paramétrage!$C$20,L159=Paramétrage!$C$24,L159=Paramétrage!$C$27,AND(L159&lt;&gt;Paramétrage!$C$9,P159="Mut+ext")),0,ROUNDUP(N159/O159,0))</f>
        <v>0</v>
      </c>
      <c r="U159" s="89">
        <f>IF(OR(L159="",P159="Mut+ext"),0,IF(VLOOKUP(L159,Paramétrage!$C$6:$E$29,2,0)=0,0,IF(O159="","saisir capacité",M159*T159*VLOOKUP(L159,Paramétrage!$C$6:$E$29,2,0))))</f>
        <v>0</v>
      </c>
      <c r="V159" s="42"/>
      <c r="W159" s="90">
        <f t="shared" si="46"/>
        <v>0</v>
      </c>
      <c r="X159" s="96">
        <f>IF(OR(L159="",P159="Mut+ext"),0,IF(ISERROR(V159+U159*VLOOKUP(L159,Paramétrage!$C$6:$E$29,3,0))=TRUE,W159,V159+U159*VLOOKUP(L159,Paramétrage!$C$6:$E$29,3,0)))</f>
        <v>0</v>
      </c>
      <c r="Y159" s="247"/>
      <c r="Z159" s="209"/>
      <c r="AA159" s="248"/>
      <c r="AB159" s="202" t="s">
        <v>244</v>
      </c>
      <c r="AC159" s="205">
        <v>6</v>
      </c>
      <c r="AD159" s="63">
        <f>IF(G159="",0,IF(J159="",0,IF(SUMIF(G152:G163,G159,N152:N163)=0,0,IF(OR(K159="",J159="obligatoire"),AE159/SUMIF(G152:G163,G159,N152:N163),AE159/(SUMIF(G152:G163,G159,N152:N163)/K159)))))</f>
        <v>0</v>
      </c>
      <c r="AE159" s="21">
        <f t="shared" si="47"/>
        <v>0</v>
      </c>
    </row>
    <row r="160" spans="1:31" ht="26.65" thickBot="1">
      <c r="A160" s="258"/>
      <c r="B160" s="266"/>
      <c r="C160" s="216"/>
      <c r="D160" s="217"/>
      <c r="E160" s="211"/>
      <c r="F160" s="211"/>
      <c r="G160" s="137"/>
      <c r="H160" s="58"/>
      <c r="I160" s="56"/>
      <c r="J160" s="61"/>
      <c r="K160" s="39"/>
      <c r="L160" s="40"/>
      <c r="M160" s="51"/>
      <c r="N160" s="48"/>
      <c r="O160" s="54"/>
      <c r="P160" s="41"/>
      <c r="Q160" s="208"/>
      <c r="R160" s="209"/>
      <c r="S160" s="210"/>
      <c r="T160" s="95">
        <f>IF(OR(O160="",L160=Paramétrage!$C$10,L160=Paramétrage!$C$13,L160=Paramétrage!$C$17,L160=Paramétrage!$C$20,L160=Paramétrage!$C$24,L160=Paramétrage!$C$27,AND(L160&lt;&gt;Paramétrage!$C$9,P160="Mut+ext")),0,ROUNDUP(N160/O160,0))</f>
        <v>0</v>
      </c>
      <c r="U160" s="89">
        <f>IF(OR(L160="",P160="Mut+ext"),0,IF(VLOOKUP(L160,Paramétrage!$C$6:$E$29,2,0)=0,0,IF(O160="","saisir capacité",M160*T160*VLOOKUP(L160,Paramétrage!$C$6:$E$29,2,0))))</f>
        <v>0</v>
      </c>
      <c r="V160" s="42"/>
      <c r="W160" s="90">
        <f t="shared" si="46"/>
        <v>0</v>
      </c>
      <c r="X160" s="96">
        <f>IF(OR(L160="",P160="Mut+ext"),0,IF(ISERROR(V160+U160*VLOOKUP(L160,Paramétrage!$C$6:$E$29,3,0))=TRUE,W160,V160+U160*VLOOKUP(L160,Paramétrage!$C$6:$E$29,3,0)))</f>
        <v>0</v>
      </c>
      <c r="Y160" s="247"/>
      <c r="Z160" s="209"/>
      <c r="AA160" s="248"/>
      <c r="AB160" s="204" t="s">
        <v>245</v>
      </c>
      <c r="AC160" s="207">
        <v>6</v>
      </c>
      <c r="AD160" s="63">
        <f>IF(G160="",0,IF(J160="",0,IF(SUMIF(G152:G163,G160,N152:N163)=0,0,IF(OR(K160="",J160="obligatoire"),AE160/SUMIF(G152:G163,G160,N152:N163),AE160/(SUMIF(G152:G163,G160,N152:N163)/K160)))))</f>
        <v>0</v>
      </c>
      <c r="AE160" s="21">
        <f t="shared" si="47"/>
        <v>0</v>
      </c>
    </row>
    <row r="161" spans="1:31">
      <c r="A161" s="258"/>
      <c r="B161" s="266"/>
      <c r="C161" s="216"/>
      <c r="D161" s="217"/>
      <c r="E161" s="211"/>
      <c r="F161" s="211"/>
      <c r="G161" s="137"/>
      <c r="H161" s="58"/>
      <c r="I161" s="56"/>
      <c r="J161" s="61"/>
      <c r="K161" s="39"/>
      <c r="L161" s="40"/>
      <c r="M161" s="50"/>
      <c r="N161" s="49"/>
      <c r="O161" s="54"/>
      <c r="P161" s="41"/>
      <c r="Q161" s="208"/>
      <c r="R161" s="209"/>
      <c r="S161" s="210"/>
      <c r="T161" s="95">
        <f>IF(OR(O161="",L161=Paramétrage!$C$10,L161=Paramétrage!$C$13,L161=Paramétrage!$C$17,L161=Paramétrage!$C$20,L161=Paramétrage!$C$24,L161=Paramétrage!$C$27,AND(L161&lt;&gt;Paramétrage!$C$9,P161="Mut+ext")),0,ROUNDUP(N161/O161,0))</f>
        <v>0</v>
      </c>
      <c r="U161" s="89">
        <f>IF(OR(L161="",P161="Mut+ext"),0,IF(VLOOKUP(L161,Paramétrage!$C$6:$E$29,2,0)=0,0,IF(O161="","saisir capacité",M161*T161*VLOOKUP(L161,Paramétrage!$C$6:$E$29,2,0))))</f>
        <v>0</v>
      </c>
      <c r="V161" s="42"/>
      <c r="W161" s="90">
        <f t="shared" si="46"/>
        <v>0</v>
      </c>
      <c r="X161" s="96">
        <f>IF(OR(L161="",P161="Mut+ext"),0,IF(ISERROR(V161+U161*VLOOKUP(L161,Paramétrage!$C$6:$E$29,3,0))=TRUE,W161,V161+U161*VLOOKUP(L161,Paramétrage!$C$6:$E$29,3,0)))</f>
        <v>0</v>
      </c>
      <c r="Y161" s="247"/>
      <c r="Z161" s="209"/>
      <c r="AA161" s="248"/>
      <c r="AB161" s="160"/>
      <c r="AC161" s="43"/>
      <c r="AD161" s="63">
        <f>IF(G161="",0,IF(J161="",0,IF(SUMIF(G152:G163,G161,N152:N163)=0,0,IF(OR(K161="",J161="obligatoire"),AE161/SUMIF(G152:G163,G161,N152:N163),AE161/(SUMIF(G152:G163,G161,N152:N163)/K161)))))</f>
        <v>0</v>
      </c>
      <c r="AE161" s="21">
        <f t="shared" si="47"/>
        <v>0</v>
      </c>
    </row>
    <row r="162" spans="1:31">
      <c r="A162" s="258"/>
      <c r="B162" s="266"/>
      <c r="C162" s="216"/>
      <c r="D162" s="217"/>
      <c r="E162" s="211"/>
      <c r="F162" s="211"/>
      <c r="G162" s="137"/>
      <c r="H162" s="140"/>
      <c r="I162" s="56"/>
      <c r="J162" s="55"/>
      <c r="K162" s="39"/>
      <c r="L162" s="40"/>
      <c r="M162" s="50"/>
      <c r="N162" s="48"/>
      <c r="O162" s="54"/>
      <c r="P162" s="41"/>
      <c r="Q162" s="208"/>
      <c r="R162" s="209"/>
      <c r="S162" s="210"/>
      <c r="T162" s="95">
        <f>IF(OR(O162="",L162=Paramétrage!$C$10,L162=Paramétrage!$C$13,L162=Paramétrage!$C$17,L162=Paramétrage!$C$20,L162=Paramétrage!$C$24,L162=Paramétrage!$C$27,AND(L162&lt;&gt;Paramétrage!$C$9,P162="Mut+ext")),0,ROUNDUP(N162/O162,0))</f>
        <v>0</v>
      </c>
      <c r="U162" s="89">
        <f>IF(OR(L162="",P162="Mut+ext"),0,IF(VLOOKUP(L162,Paramétrage!$C$6:$E$29,2,0)=0,0,IF(O162="","saisir capacité",M162*T162*VLOOKUP(L162,Paramétrage!$C$6:$E$29,2,0))))</f>
        <v>0</v>
      </c>
      <c r="V162" s="42"/>
      <c r="W162" s="90">
        <f t="shared" si="44"/>
        <v>0</v>
      </c>
      <c r="X162" s="96">
        <f>IF(OR(L162="",P162="Mut+ext"),0,IF(ISERROR(V162+U162*VLOOKUP(L162,Paramétrage!$C$6:$E$29,3,0))=TRUE,W162,V162+U162*VLOOKUP(L162,Paramétrage!$C$6:$E$29,3,0)))</f>
        <v>0</v>
      </c>
      <c r="Y162" s="247"/>
      <c r="Z162" s="209"/>
      <c r="AA162" s="248"/>
      <c r="AB162" s="160"/>
      <c r="AC162" s="43"/>
      <c r="AD162" s="63">
        <f>IF(G162="",0,IF(J162="",0,IF(SUMIF(G156:G167,G162,N156:N167)=0,0,IF(OR(K162="",J162="obligatoire"),AE162/SUMIF(G156:G167,G162,N156:N167),AE162/(SUMIF(G156:G167,G162,N156:N167)/K162)))))</f>
        <v>0</v>
      </c>
      <c r="AE162" s="21">
        <f t="shared" si="45"/>
        <v>0</v>
      </c>
    </row>
    <row r="163" spans="1:31">
      <c r="A163" s="258"/>
      <c r="B163" s="266"/>
      <c r="C163" s="216"/>
      <c r="D163" s="217"/>
      <c r="E163" s="211"/>
      <c r="F163" s="211"/>
      <c r="G163" s="137"/>
      <c r="H163" s="58"/>
      <c r="I163" s="56"/>
      <c r="J163" s="61"/>
      <c r="K163" s="39"/>
      <c r="L163" s="40"/>
      <c r="M163" s="51"/>
      <c r="N163" s="48"/>
      <c r="O163" s="54"/>
      <c r="P163" s="41"/>
      <c r="Q163" s="208"/>
      <c r="R163" s="209"/>
      <c r="S163" s="210"/>
      <c r="T163" s="95">
        <f>IF(OR(O163="",L163=Paramétrage!$C$10,L163=Paramétrage!$C$13,L163=Paramétrage!$C$17,L163=Paramétrage!$C$20,L163=Paramétrage!$C$24,L163=Paramétrage!$C$27,AND(L163&lt;&gt;Paramétrage!$C$9,P163="Mut+ext")),0,ROUNDUP(N163/O163,0))</f>
        <v>0</v>
      </c>
      <c r="U163" s="89">
        <f>IF(OR(L163="",P163="Mut+ext"),0,IF(VLOOKUP(L163,Paramétrage!$C$6:$E$29,2,0)=0,0,IF(O163="","saisir capacité",M163*T163*VLOOKUP(L163,Paramétrage!$C$6:$E$29,2,0))))</f>
        <v>0</v>
      </c>
      <c r="V163" s="42"/>
      <c r="W163" s="90">
        <f t="shared" si="44"/>
        <v>0</v>
      </c>
      <c r="X163" s="96">
        <f>IF(OR(L163="",P163="Mut+ext"),0,IF(ISERROR(V163+U163*VLOOKUP(L163,Paramétrage!$C$6:$E$29,3,0))=TRUE,W163,V163+U163*VLOOKUP(L163,Paramétrage!$C$6:$E$29,3,0)))</f>
        <v>0</v>
      </c>
      <c r="Y163" s="247"/>
      <c r="Z163" s="209"/>
      <c r="AA163" s="248"/>
      <c r="AB163" s="160"/>
      <c r="AC163" s="43"/>
      <c r="AD163" s="63">
        <f>IF(G163="",0,IF(J163="",0,IF(SUMIF(G156:G167,G163,N156:N167)=0,0,IF(OR(K163="",J163="obligatoire"),AE163/SUMIF(G156:G167,G163,N156:N167),AE163/(SUMIF(G156:G167,G163,N156:N167)/K163)))))</f>
        <v>0</v>
      </c>
      <c r="AE163" s="21">
        <f t="shared" si="45"/>
        <v>0</v>
      </c>
    </row>
    <row r="164" spans="1:31">
      <c r="A164" s="258"/>
      <c r="B164" s="266"/>
      <c r="C164" s="216"/>
      <c r="D164" s="217"/>
      <c r="E164" s="211"/>
      <c r="F164" s="211"/>
      <c r="G164" s="137"/>
      <c r="H164" s="58"/>
      <c r="I164" s="56"/>
      <c r="J164" s="61"/>
      <c r="K164" s="39"/>
      <c r="L164" s="40"/>
      <c r="M164" s="51"/>
      <c r="N164" s="48"/>
      <c r="O164" s="54"/>
      <c r="P164" s="41"/>
      <c r="Q164" s="208"/>
      <c r="R164" s="209"/>
      <c r="S164" s="210"/>
      <c r="T164" s="95">
        <f>IF(OR(O164="",L164=Paramétrage!$C$10,L164=Paramétrage!$C$13,L164=Paramétrage!$C$17,L164=Paramétrage!$C$20,L164=Paramétrage!$C$24,L164=Paramétrage!$C$27,AND(L164&lt;&gt;Paramétrage!$C$9,P164="Mut+ext")),0,ROUNDUP(N164/O164,0))</f>
        <v>0</v>
      </c>
      <c r="U164" s="89">
        <f>IF(OR(L164="",P164="Mut+ext"),0,IF(VLOOKUP(L164,Paramétrage!$C$6:$E$29,2,0)=0,0,IF(O164="","saisir capacité",M164*T164*VLOOKUP(L164,Paramétrage!$C$6:$E$29,2,0))))</f>
        <v>0</v>
      </c>
      <c r="V164" s="42"/>
      <c r="W164" s="90">
        <f t="shared" si="44"/>
        <v>0</v>
      </c>
      <c r="X164" s="96">
        <f>IF(OR(L164="",P164="Mut+ext"),0,IF(ISERROR(V164+U164*VLOOKUP(L164,Paramétrage!$C$6:$E$29,3,0))=TRUE,W164,V164+U164*VLOOKUP(L164,Paramétrage!$C$6:$E$29,3,0)))</f>
        <v>0</v>
      </c>
      <c r="Y164" s="247"/>
      <c r="Z164" s="209"/>
      <c r="AA164" s="248"/>
      <c r="AB164" s="160"/>
      <c r="AC164" s="43"/>
      <c r="AD164" s="63">
        <f>IF(G164="",0,IF(J164="",0,IF(SUMIF(G156:G167,G164,N156:N167)=0,0,IF(OR(K164="",J164="obligatoire"),AE164/SUMIF(G156:G167,G164,N156:N167),AE164/(SUMIF(G156:G167,G164,N156:N167)/K164)))))</f>
        <v>0</v>
      </c>
      <c r="AE164" s="21">
        <f t="shared" si="45"/>
        <v>0</v>
      </c>
    </row>
    <row r="165" spans="1:31">
      <c r="A165" s="258"/>
      <c r="B165" s="266"/>
      <c r="C165" s="216"/>
      <c r="D165" s="217"/>
      <c r="E165" s="211"/>
      <c r="F165" s="211"/>
      <c r="G165" s="137"/>
      <c r="H165" s="58"/>
      <c r="I165" s="56"/>
      <c r="J165" s="61"/>
      <c r="K165" s="39"/>
      <c r="L165" s="40"/>
      <c r="M165" s="50"/>
      <c r="N165" s="49"/>
      <c r="O165" s="54"/>
      <c r="P165" s="41"/>
      <c r="Q165" s="208"/>
      <c r="R165" s="209"/>
      <c r="S165" s="210"/>
      <c r="T165" s="95">
        <f>IF(OR(O165="",L165=Paramétrage!$C$10,L165=Paramétrage!$C$13,L165=Paramétrage!$C$17,L165=Paramétrage!$C$20,L165=Paramétrage!$C$24,L165=Paramétrage!$C$27,AND(L165&lt;&gt;Paramétrage!$C$9,P165="Mut+ext")),0,ROUNDUP(N165/O165,0))</f>
        <v>0</v>
      </c>
      <c r="U165" s="89">
        <f>IF(OR(L165="",P165="Mut+ext"),0,IF(VLOOKUP(L165,Paramétrage!$C$6:$E$29,2,0)=0,0,IF(O165="","saisir capacité",M165*T165*VLOOKUP(L165,Paramétrage!$C$6:$E$29,2,0))))</f>
        <v>0</v>
      </c>
      <c r="V165" s="42"/>
      <c r="W165" s="90">
        <f t="shared" si="44"/>
        <v>0</v>
      </c>
      <c r="X165" s="96">
        <f>IF(OR(L165="",P165="Mut+ext"),0,IF(ISERROR(V165+U165*VLOOKUP(L165,Paramétrage!$C$6:$E$29,3,0))=TRUE,W165,V165+U165*VLOOKUP(L165,Paramétrage!$C$6:$E$29,3,0)))</f>
        <v>0</v>
      </c>
      <c r="Y165" s="247"/>
      <c r="Z165" s="209"/>
      <c r="AA165" s="248"/>
      <c r="AB165" s="160"/>
      <c r="AC165" s="43"/>
      <c r="AD165" s="63">
        <f>IF(G165="",0,IF(J165="",0,IF(SUMIF(G156:G167,G165,N156:N167)=0,0,IF(OR(K165="",J165="obligatoire"),AE165/SUMIF(G156:G167,G165,N156:N167),AE165/(SUMIF(G156:G167,G165,N156:N167)/K165)))))</f>
        <v>0</v>
      </c>
      <c r="AE165" s="21">
        <f t="shared" si="45"/>
        <v>0</v>
      </c>
    </row>
    <row r="166" spans="1:31">
      <c r="A166" s="258"/>
      <c r="B166" s="266"/>
      <c r="C166" s="216"/>
      <c r="D166" s="217"/>
      <c r="E166" s="211"/>
      <c r="F166" s="211"/>
      <c r="G166" s="137"/>
      <c r="H166" s="140"/>
      <c r="I166" s="56"/>
      <c r="J166" s="55"/>
      <c r="K166" s="39"/>
      <c r="L166" s="40"/>
      <c r="M166" s="50"/>
      <c r="N166" s="48"/>
      <c r="O166" s="54"/>
      <c r="P166" s="41"/>
      <c r="Q166" s="208"/>
      <c r="R166" s="209"/>
      <c r="S166" s="210"/>
      <c r="T166" s="95">
        <f>IF(OR(O166="",L166=Paramétrage!$C$10,L166=Paramétrage!$C$13,L166=Paramétrage!$C$17,L166=Paramétrage!$C$20,L166=Paramétrage!$C$24,L166=Paramétrage!$C$27,AND(L166&lt;&gt;Paramétrage!$C$9,P166="Mut+ext")),0,ROUNDUP(N166/O166,0))</f>
        <v>0</v>
      </c>
      <c r="U166" s="89">
        <f>IF(OR(L166="",P166="Mut+ext"),0,IF(VLOOKUP(L166,Paramétrage!$C$6:$E$29,2,0)=0,0,IF(O166="","saisir capacité",M166*T166*VLOOKUP(L166,Paramétrage!$C$6:$E$29,2,0))))</f>
        <v>0</v>
      </c>
      <c r="V166" s="42"/>
      <c r="W166" s="90">
        <f t="shared" si="44"/>
        <v>0</v>
      </c>
      <c r="X166" s="96">
        <f>IF(OR(L166="",P166="Mut+ext"),0,IF(ISERROR(V166+U166*VLOOKUP(L166,Paramétrage!$C$6:$E$29,3,0))=TRUE,W166,V166+U166*VLOOKUP(L166,Paramétrage!$C$6:$E$29,3,0)))</f>
        <v>0</v>
      </c>
      <c r="Y166" s="247"/>
      <c r="Z166" s="209"/>
      <c r="AA166" s="248"/>
      <c r="AB166" s="160"/>
      <c r="AC166" s="43"/>
      <c r="AD166" s="63">
        <f>IF(G166="",0,IF(J166="",0,IF(SUMIF(G156:G167,G166,N156:N167)=0,0,IF(OR(K166="",J166="obligatoire"),AE166/SUMIF(G156:G167,G166,N156:N167),AE166/(SUMIF(G156:G167,G166,N156:N167)/K166)))))</f>
        <v>0</v>
      </c>
      <c r="AE166" s="21">
        <f t="shared" si="45"/>
        <v>0</v>
      </c>
    </row>
    <row r="167" spans="1:31">
      <c r="A167" s="258"/>
      <c r="B167" s="266"/>
      <c r="C167" s="218"/>
      <c r="D167" s="219"/>
      <c r="E167" s="212"/>
      <c r="F167" s="212"/>
      <c r="G167" s="137"/>
      <c r="H167" s="140"/>
      <c r="I167" s="56"/>
      <c r="J167" s="55"/>
      <c r="K167" s="39"/>
      <c r="L167" s="40"/>
      <c r="M167" s="50"/>
      <c r="N167" s="47"/>
      <c r="O167" s="54"/>
      <c r="P167" s="41"/>
      <c r="Q167" s="208"/>
      <c r="R167" s="209"/>
      <c r="S167" s="210"/>
      <c r="T167" s="95">
        <f>IF(OR(O167="",L167=Paramétrage!$C$10,L167=Paramétrage!$C$13,L167=Paramétrage!$C$17,L167=Paramétrage!$C$20,L167=Paramétrage!$C$24,L167=Paramétrage!$C$27,AND(L167&lt;&gt;Paramétrage!$C$9,P167="Mut+ext")),0,ROUNDUP(N167/O167,0))</f>
        <v>0</v>
      </c>
      <c r="U167" s="89">
        <f>IF(OR(L167="",P167="Mut+ext"),0,IF(VLOOKUP(L167,Paramétrage!$C$6:$E$29,2,0)=0,0,IF(O167="","saisir capacité",M167*T167*VLOOKUP(L167,Paramétrage!$C$6:$E$29,2,0))))</f>
        <v>0</v>
      </c>
      <c r="V167" s="42"/>
      <c r="W167" s="90">
        <f t="shared" si="44"/>
        <v>0</v>
      </c>
      <c r="X167" s="96">
        <f>IF(OR(L167="",P167="Mut+ext"),0,IF(ISERROR(V167+U167*VLOOKUP(L167,Paramétrage!$C$6:$E$29,3,0))=TRUE,W167,V167+U167*VLOOKUP(L167,Paramétrage!$C$6:$E$29,3,0)))</f>
        <v>0</v>
      </c>
      <c r="Y167" s="247"/>
      <c r="Z167" s="209"/>
      <c r="AA167" s="248"/>
      <c r="AB167" s="160"/>
      <c r="AC167" s="43"/>
      <c r="AD167" s="63">
        <f>IF(G167="",0,IF(J167="",0,IF(SUMIF(G156:G167,G167,N156:N167)=0,0,IF(OR(K167="",J167="obligatoire"),AE167/SUMIF(G156:G167,G167,N156:N167),AE167/(SUMIF(G156:G167,G167,N156:N167)/K167)))))</f>
        <v>0</v>
      </c>
      <c r="AE167" s="21">
        <f t="shared" si="45"/>
        <v>0</v>
      </c>
    </row>
    <row r="168" spans="1:31" ht="16.149999999999999" thickBot="1">
      <c r="A168" s="258"/>
      <c r="B168" s="267"/>
      <c r="C168" s="147"/>
      <c r="D168" s="75"/>
      <c r="E168" s="74"/>
      <c r="F168" s="75"/>
      <c r="G168" s="75"/>
      <c r="H168" s="142"/>
      <c r="I168" s="136"/>
      <c r="J168" s="76"/>
      <c r="K168" s="78"/>
      <c r="L168" s="79"/>
      <c r="M168" s="80">
        <f>AD168</f>
        <v>60</v>
      </c>
      <c r="N168" s="81"/>
      <c r="O168" s="81"/>
      <c r="P168" s="198"/>
      <c r="Q168" s="180"/>
      <c r="R168" s="180"/>
      <c r="S168" s="181"/>
      <c r="T168" s="128"/>
      <c r="U168" s="85">
        <f>SUM(U156:U167)</f>
        <v>60</v>
      </c>
      <c r="V168" s="86">
        <f>SUM(V156:V167)</f>
        <v>0</v>
      </c>
      <c r="W168" s="87">
        <f>SUM(W156:W167)</f>
        <v>60</v>
      </c>
      <c r="X168" s="88">
        <f>SUM(X156:X167)</f>
        <v>60</v>
      </c>
      <c r="Y168" s="191"/>
      <c r="Z168" s="192"/>
      <c r="AA168" s="193"/>
      <c r="AB168" s="194"/>
      <c r="AC168" s="195"/>
      <c r="AD168" s="134">
        <f>SUM(AD156:AD167)</f>
        <v>60</v>
      </c>
      <c r="AE168" s="135">
        <f>SUM(AE156:AE167)</f>
        <v>2100</v>
      </c>
    </row>
    <row r="169" spans="1:31" ht="15.5" customHeight="1">
      <c r="A169" s="258"/>
      <c r="B169" s="265" t="s">
        <v>122</v>
      </c>
      <c r="C169" s="214" t="s">
        <v>232</v>
      </c>
      <c r="D169" s="215"/>
      <c r="E169" s="211">
        <v>6</v>
      </c>
      <c r="F169" s="211" t="s">
        <v>227</v>
      </c>
      <c r="G169" s="200" t="s">
        <v>189</v>
      </c>
      <c r="H169" s="58" t="s">
        <v>235</v>
      </c>
      <c r="I169" s="162">
        <v>15</v>
      </c>
      <c r="J169" s="163" t="s">
        <v>227</v>
      </c>
      <c r="K169" s="164"/>
      <c r="L169" s="165" t="s">
        <v>0</v>
      </c>
      <c r="M169" s="166">
        <v>24</v>
      </c>
      <c r="N169" s="47">
        <v>35</v>
      </c>
      <c r="O169" s="167">
        <v>40</v>
      </c>
      <c r="P169" s="45"/>
      <c r="Q169" s="208"/>
      <c r="R169" s="209"/>
      <c r="S169" s="210"/>
      <c r="T169" s="95">
        <f>IF(OR(O169="",L169=Paramétrage!$C$10,L169=Paramétrage!$C$13,L169=Paramétrage!$C$17,L169=Paramétrage!$C$20,L169=Paramétrage!$C$24,L169=Paramétrage!$C$27,AND(L169&lt;&gt;Paramétrage!$C$9,P169="Mut+ext")),0,ROUNDUP(N169/O169,0))</f>
        <v>1</v>
      </c>
      <c r="U169" s="89">
        <f>IF(OR(L169="",P169="Mut+ext"),0,IF(VLOOKUP(L169,Paramétrage!$C$6:$E$29,2,0)=0,0,IF(O169="","saisir capacité",M169*T169*VLOOKUP(L169,Paramétrage!$C$6:$E$29,2,0))))</f>
        <v>24</v>
      </c>
      <c r="V169" s="42"/>
      <c r="W169" s="90">
        <f t="shared" ref="W169:W180" si="48">IF(OR(L169="",P169="Mut+ext"),0,IF(ISERROR(U169+V169)=TRUE,U169,U169+V169))</f>
        <v>24</v>
      </c>
      <c r="X169" s="96">
        <f>IF(OR(L169="",P169="Mut+ext"),0,IF(ISERROR(V169+U169*VLOOKUP(L169,Paramétrage!$C$6:$E$29,3,0))=TRUE,W169,V169+U169*VLOOKUP(L169,Paramétrage!$C$6:$E$29,3,0)))</f>
        <v>24</v>
      </c>
      <c r="Y169" s="247"/>
      <c r="Z169" s="209"/>
      <c r="AA169" s="248"/>
      <c r="AB169" s="202" t="s">
        <v>241</v>
      </c>
      <c r="AC169" s="205">
        <v>1</v>
      </c>
      <c r="AD169" s="63">
        <f>IF(G169="",0,IF(J169="",0,IF(SUMIF(G169:G180,G169,N169:N180)=0,0,IF(OR(K169="",J169="obligatoire"),AE169/SUMIF(G169:G180,G169,N169:N180),AE169/(SUMIF(G169:G180,G169,N169:N180)/K169)))))</f>
        <v>24</v>
      </c>
      <c r="AE169" s="20">
        <f t="shared" ref="AE169:AE180" si="49">M169*N169</f>
        <v>840</v>
      </c>
    </row>
    <row r="170" spans="1:31" ht="26.25">
      <c r="A170" s="258"/>
      <c r="B170" s="266"/>
      <c r="C170" s="216"/>
      <c r="D170" s="217"/>
      <c r="E170" s="211"/>
      <c r="F170" s="211"/>
      <c r="G170" s="200" t="s">
        <v>190</v>
      </c>
      <c r="H170" s="58" t="s">
        <v>236</v>
      </c>
      <c r="I170" s="162">
        <v>15</v>
      </c>
      <c r="J170" s="163" t="s">
        <v>227</v>
      </c>
      <c r="K170" s="164"/>
      <c r="L170" s="165" t="s">
        <v>0</v>
      </c>
      <c r="M170" s="166">
        <v>24</v>
      </c>
      <c r="N170" s="47">
        <v>35</v>
      </c>
      <c r="O170" s="167">
        <v>40</v>
      </c>
      <c r="P170" s="41"/>
      <c r="Q170" s="208"/>
      <c r="R170" s="209"/>
      <c r="S170" s="210"/>
      <c r="T170" s="95">
        <f>IF(OR(O170="",L170=Paramétrage!$C$10,L170=Paramétrage!$C$13,L170=Paramétrage!$C$17,L170=Paramétrage!$C$20,L170=Paramétrage!$C$24,L170=Paramétrage!$C$27,AND(L170&lt;&gt;Paramétrage!$C$9,P170="Mut+ext")),0,ROUNDUP(N170/O170,0))</f>
        <v>1</v>
      </c>
      <c r="U170" s="89">
        <f>IF(OR(L170="",P170="Mut+ext"),0,IF(VLOOKUP(L170,Paramétrage!$C$6:$E$29,2,0)=0,0,IF(O170="","saisir capacité",M170*T170*VLOOKUP(L170,Paramétrage!$C$6:$E$29,2,0))))</f>
        <v>24</v>
      </c>
      <c r="V170" s="42"/>
      <c r="W170" s="90">
        <f t="shared" si="48"/>
        <v>24</v>
      </c>
      <c r="X170" s="96">
        <f>IF(OR(L170="",P170="Mut+ext"),0,IF(ISERROR(V170+U170*VLOOKUP(L170,Paramétrage!$C$6:$E$29,3,0))=TRUE,W170,V170+U170*VLOOKUP(L170,Paramétrage!$C$6:$E$29,3,0)))</f>
        <v>24</v>
      </c>
      <c r="Y170" s="247"/>
      <c r="Z170" s="209"/>
      <c r="AA170" s="248"/>
      <c r="AB170" s="203" t="s">
        <v>242</v>
      </c>
      <c r="AC170" s="206">
        <v>1</v>
      </c>
      <c r="AD170" s="63">
        <f>IF(G170="",0,IF(J170="",0,IF(SUMIF(G169:G180,G170,N169:N180)=0,0,IF(OR(K170="",J170="obligatoire"),AE170/SUMIF(G169:G180,G170,N169:N180),AE170/(SUMIF(G169:G180,G170,N169:N180)/K170)))))</f>
        <v>24</v>
      </c>
      <c r="AE170" s="21">
        <f t="shared" si="49"/>
        <v>840</v>
      </c>
    </row>
    <row r="171" spans="1:31" ht="39.75" thickBot="1">
      <c r="A171" s="258"/>
      <c r="B171" s="266"/>
      <c r="C171" s="216"/>
      <c r="D171" s="217"/>
      <c r="E171" s="211"/>
      <c r="F171" s="211"/>
      <c r="G171" s="200" t="s">
        <v>191</v>
      </c>
      <c r="H171" s="58" t="s">
        <v>246</v>
      </c>
      <c r="I171" s="162">
        <v>15</v>
      </c>
      <c r="J171" s="163" t="s">
        <v>227</v>
      </c>
      <c r="K171" s="164"/>
      <c r="L171" s="165" t="s">
        <v>0</v>
      </c>
      <c r="M171" s="166">
        <v>12</v>
      </c>
      <c r="N171" s="47">
        <v>35</v>
      </c>
      <c r="O171" s="167">
        <v>40</v>
      </c>
      <c r="P171" s="41"/>
      <c r="Q171" s="208"/>
      <c r="R171" s="209"/>
      <c r="S171" s="210"/>
      <c r="T171" s="95">
        <f>IF(OR(O171="",L171=Paramétrage!$C$10,L171=Paramétrage!$C$13,L171=Paramétrage!$C$17,L171=Paramétrage!$C$20,L171=Paramétrage!$C$24,L171=Paramétrage!$C$27,AND(L171&lt;&gt;Paramétrage!$C$9,P171="Mut+ext")),0,ROUNDUP(N171/O171,0))</f>
        <v>1</v>
      </c>
      <c r="U171" s="89">
        <f>IF(OR(L171="",P171="Mut+ext"),0,IF(VLOOKUP(L171,Paramétrage!$C$6:$E$29,2,0)=0,0,IF(O171="","saisir capacité",M171*T171*VLOOKUP(L171,Paramétrage!$C$6:$E$29,2,0))))</f>
        <v>12</v>
      </c>
      <c r="V171" s="42"/>
      <c r="W171" s="90">
        <f t="shared" si="48"/>
        <v>12</v>
      </c>
      <c r="X171" s="96">
        <f>IF(OR(L171="",P171="Mut+ext"),0,IF(ISERROR(V171+U171*VLOOKUP(L171,Paramétrage!$C$6:$E$29,3,0))=TRUE,W171,V171+U171*VLOOKUP(L171,Paramétrage!$C$6:$E$29,3,0)))</f>
        <v>12</v>
      </c>
      <c r="Y171" s="247"/>
      <c r="Z171" s="209"/>
      <c r="AA171" s="248"/>
      <c r="AB171" s="203" t="s">
        <v>243</v>
      </c>
      <c r="AC171" s="206">
        <v>1</v>
      </c>
      <c r="AD171" s="63">
        <f>IF(G171="",0,IF(J171="",0,IF(SUMIF(G169:G180,G171,N169:N180)=0,0,IF(OR(K171="",J171="obligatoire"),AE171/SUMIF(G169:G180,G171,N169:N180),AE171/(SUMIF(G169:G180,G171,N169:N180)/K171)))))</f>
        <v>12</v>
      </c>
      <c r="AE171" s="21">
        <f t="shared" si="49"/>
        <v>420</v>
      </c>
    </row>
    <row r="172" spans="1:31" ht="26.25">
      <c r="A172" s="258"/>
      <c r="B172" s="266"/>
      <c r="C172" s="216"/>
      <c r="D172" s="217"/>
      <c r="E172" s="211"/>
      <c r="F172" s="211"/>
      <c r="G172" s="200" t="s">
        <v>192</v>
      </c>
      <c r="H172" s="58"/>
      <c r="I172" s="56"/>
      <c r="J172" s="61"/>
      <c r="K172" s="39"/>
      <c r="L172" s="40"/>
      <c r="M172" s="51"/>
      <c r="N172" s="48"/>
      <c r="O172" s="54"/>
      <c r="P172" s="41"/>
      <c r="Q172" s="208"/>
      <c r="R172" s="209"/>
      <c r="S172" s="210"/>
      <c r="T172" s="95">
        <f>IF(OR(O172="",L172=Paramétrage!$C$10,L172=Paramétrage!$C$13,L172=Paramétrage!$C$17,L172=Paramétrage!$C$20,L172=Paramétrage!$C$24,L172=Paramétrage!$C$27,AND(L172&lt;&gt;Paramétrage!$C$9,P172="Mut+ext")),0,ROUNDUP(N172/O172,0))</f>
        <v>0</v>
      </c>
      <c r="U172" s="89">
        <f>IF(OR(L172="",P172="Mut+ext"),0,IF(VLOOKUP(L172,Paramétrage!$C$6:$E$29,2,0)=0,0,IF(O172="","saisir capacité",M172*T172*VLOOKUP(L172,Paramétrage!$C$6:$E$29,2,0))))</f>
        <v>0</v>
      </c>
      <c r="V172" s="42"/>
      <c r="W172" s="90">
        <f t="shared" si="48"/>
        <v>0</v>
      </c>
      <c r="X172" s="96">
        <f>IF(OR(L172="",P172="Mut+ext"),0,IF(ISERROR(V172+U172*VLOOKUP(L172,Paramétrage!$C$6:$E$29,3,0))=TRUE,W172,V172+U172*VLOOKUP(L172,Paramétrage!$C$6:$E$29,3,0)))</f>
        <v>0</v>
      </c>
      <c r="Y172" s="247"/>
      <c r="Z172" s="209"/>
      <c r="AA172" s="248"/>
      <c r="AB172" s="202" t="s">
        <v>244</v>
      </c>
      <c r="AC172" s="205">
        <v>6</v>
      </c>
      <c r="AD172" s="63">
        <f>IF(G172="",0,IF(J172="",0,IF(SUMIF(G169:G180,G172,N169:N180)=0,0,IF(OR(K172="",J172="obligatoire"),AE172/SUMIF(G169:G180,G172,N169:N180),AE172/(SUMIF(G169:G180,G172,N169:N180)/K172)))))</f>
        <v>0</v>
      </c>
      <c r="AE172" s="21">
        <f t="shared" si="49"/>
        <v>0</v>
      </c>
    </row>
    <row r="173" spans="1:31" ht="26.65" thickBot="1">
      <c r="A173" s="258"/>
      <c r="B173" s="266"/>
      <c r="C173" s="216"/>
      <c r="D173" s="217"/>
      <c r="E173" s="211"/>
      <c r="F173" s="211"/>
      <c r="G173" s="137"/>
      <c r="H173" s="58"/>
      <c r="I173" s="56"/>
      <c r="J173" s="61"/>
      <c r="K173" s="39"/>
      <c r="L173" s="40"/>
      <c r="M173" s="51"/>
      <c r="N173" s="48"/>
      <c r="O173" s="54"/>
      <c r="P173" s="41"/>
      <c r="Q173" s="208"/>
      <c r="R173" s="209"/>
      <c r="S173" s="210"/>
      <c r="T173" s="95">
        <f>IF(OR(O173="",L173=Paramétrage!$C$10,L173=Paramétrage!$C$13,L173=Paramétrage!$C$17,L173=Paramétrage!$C$20,L173=Paramétrage!$C$24,L173=Paramétrage!$C$27,AND(L173&lt;&gt;Paramétrage!$C$9,P173="Mut+ext")),0,ROUNDUP(N173/O173,0))</f>
        <v>0</v>
      </c>
      <c r="U173" s="89">
        <f>IF(OR(L173="",P173="Mut+ext"),0,IF(VLOOKUP(L173,Paramétrage!$C$6:$E$29,2,0)=0,0,IF(O173="","saisir capacité",M173*T173*VLOOKUP(L173,Paramétrage!$C$6:$E$29,2,0))))</f>
        <v>0</v>
      </c>
      <c r="V173" s="42"/>
      <c r="W173" s="90">
        <f t="shared" ref="W173:W176" si="50">IF(OR(L173="",P173="Mut+ext"),0,IF(ISERROR(U173+V173)=TRUE,U173,U173+V173))</f>
        <v>0</v>
      </c>
      <c r="X173" s="96">
        <f>IF(OR(L173="",P173="Mut+ext"),0,IF(ISERROR(V173+U173*VLOOKUP(L173,Paramétrage!$C$6:$E$29,3,0))=TRUE,W173,V173+U173*VLOOKUP(L173,Paramétrage!$C$6:$E$29,3,0)))</f>
        <v>0</v>
      </c>
      <c r="Y173" s="247"/>
      <c r="Z173" s="209"/>
      <c r="AA173" s="248"/>
      <c r="AB173" s="204" t="s">
        <v>245</v>
      </c>
      <c r="AC173" s="207">
        <v>6</v>
      </c>
      <c r="AD173" s="63">
        <f>IF(G173="",0,IF(J173="",0,IF(SUMIF(G165:G176,G173,N165:N176)=0,0,IF(OR(K173="",J173="obligatoire"),AE173/SUMIF(G165:G176,G173,N165:N176),AE173/(SUMIF(G165:G176,G173,N165:N176)/K173)))))</f>
        <v>0</v>
      </c>
      <c r="AE173" s="21">
        <f t="shared" ref="AE173:AE176" si="51">M173*N173</f>
        <v>0</v>
      </c>
    </row>
    <row r="174" spans="1:31">
      <c r="A174" s="258"/>
      <c r="B174" s="266"/>
      <c r="C174" s="216"/>
      <c r="D174" s="217"/>
      <c r="E174" s="211"/>
      <c r="F174" s="211"/>
      <c r="G174" s="137"/>
      <c r="H174" s="140"/>
      <c r="I174" s="56"/>
      <c r="J174" s="55"/>
      <c r="K174" s="39"/>
      <c r="L174" s="40"/>
      <c r="M174" s="50"/>
      <c r="N174" s="49"/>
      <c r="O174" s="54"/>
      <c r="P174" s="41"/>
      <c r="Q174" s="208"/>
      <c r="R174" s="209"/>
      <c r="S174" s="210"/>
      <c r="T174" s="95">
        <f>IF(OR(O174="",L174=Paramétrage!$C$10,L174=Paramétrage!$C$13,L174=Paramétrage!$C$17,L174=Paramétrage!$C$20,L174=Paramétrage!$C$24,L174=Paramétrage!$C$27,AND(L174&lt;&gt;Paramétrage!$C$9,P174="Mut+ext")),0,ROUNDUP(N174/O174,0))</f>
        <v>0</v>
      </c>
      <c r="U174" s="89">
        <f>IF(OR(L174="",P174="Mut+ext"),0,IF(VLOOKUP(L174,Paramétrage!$C$6:$E$29,2,0)=0,0,IF(O174="","saisir capacité",M174*T174*VLOOKUP(L174,Paramétrage!$C$6:$E$29,2,0))))</f>
        <v>0</v>
      </c>
      <c r="V174" s="42"/>
      <c r="W174" s="90">
        <f t="shared" si="50"/>
        <v>0</v>
      </c>
      <c r="X174" s="96">
        <f>IF(OR(L174="",P174="Mut+ext"),0,IF(ISERROR(V174+U174*VLOOKUP(L174,Paramétrage!$C$6:$E$29,3,0))=TRUE,W174,V174+U174*VLOOKUP(L174,Paramétrage!$C$6:$E$29,3,0)))</f>
        <v>0</v>
      </c>
      <c r="Y174" s="247"/>
      <c r="Z174" s="209"/>
      <c r="AA174" s="248"/>
      <c r="AB174" s="160"/>
      <c r="AC174" s="43"/>
      <c r="AD174" s="63">
        <f>IF(G174="",0,IF(J174="",0,IF(SUMIF(G165:G176,G174,N165:N176)=0,0,IF(OR(K174="",J174="obligatoire"),AE174/SUMIF(G165:G176,G174,N165:N176),AE174/(SUMIF(G165:G176,G174,N165:N176)/K174)))))</f>
        <v>0</v>
      </c>
      <c r="AE174" s="21">
        <f t="shared" si="51"/>
        <v>0</v>
      </c>
    </row>
    <row r="175" spans="1:31">
      <c r="A175" s="258"/>
      <c r="B175" s="266"/>
      <c r="C175" s="216"/>
      <c r="D175" s="217"/>
      <c r="E175" s="211"/>
      <c r="F175" s="211"/>
      <c r="G175" s="137"/>
      <c r="H175" s="140"/>
      <c r="I175" s="56"/>
      <c r="J175" s="55"/>
      <c r="K175" s="39"/>
      <c r="L175" s="40"/>
      <c r="M175" s="50"/>
      <c r="N175" s="48"/>
      <c r="O175" s="54"/>
      <c r="P175" s="41"/>
      <c r="Q175" s="208"/>
      <c r="R175" s="209"/>
      <c r="S175" s="210"/>
      <c r="T175" s="95">
        <f>IF(OR(O175="",L175=Paramétrage!$C$10,L175=Paramétrage!$C$13,L175=Paramétrage!$C$17,L175=Paramétrage!$C$20,L175=Paramétrage!$C$24,L175=Paramétrage!$C$27,AND(L175&lt;&gt;Paramétrage!$C$9,P175="Mut+ext")),0,ROUNDUP(N175/O175,0))</f>
        <v>0</v>
      </c>
      <c r="U175" s="89">
        <f>IF(OR(L175="",P175="Mut+ext"),0,IF(VLOOKUP(L175,Paramétrage!$C$6:$E$29,2,0)=0,0,IF(O175="","saisir capacité",M175*T175*VLOOKUP(L175,Paramétrage!$C$6:$E$29,2,0))))</f>
        <v>0</v>
      </c>
      <c r="V175" s="42"/>
      <c r="W175" s="90">
        <f t="shared" si="50"/>
        <v>0</v>
      </c>
      <c r="X175" s="96">
        <f>IF(OR(L175="",P175="Mut+ext"),0,IF(ISERROR(V175+U175*VLOOKUP(L175,Paramétrage!$C$6:$E$29,3,0))=TRUE,W175,V175+U175*VLOOKUP(L175,Paramétrage!$C$6:$E$29,3,0)))</f>
        <v>0</v>
      </c>
      <c r="Y175" s="247"/>
      <c r="Z175" s="209"/>
      <c r="AA175" s="248"/>
      <c r="AB175" s="160"/>
      <c r="AC175" s="43"/>
      <c r="AD175" s="63">
        <f>IF(G175="",0,IF(J175="",0,IF(SUMIF(G165:G176,G175,N165:N176)=0,0,IF(OR(K175="",J175="obligatoire"),AE175/SUMIF(G165:G176,G175,N165:N176),AE175/(SUMIF(G165:G176,G175,N165:N176)/K175)))))</f>
        <v>0</v>
      </c>
      <c r="AE175" s="21">
        <f t="shared" si="51"/>
        <v>0</v>
      </c>
    </row>
    <row r="176" spans="1:31">
      <c r="A176" s="258"/>
      <c r="B176" s="266"/>
      <c r="C176" s="216"/>
      <c r="D176" s="217"/>
      <c r="E176" s="211"/>
      <c r="F176" s="211"/>
      <c r="G176" s="137"/>
      <c r="H176" s="140"/>
      <c r="I176" s="56"/>
      <c r="J176" s="55"/>
      <c r="K176" s="39"/>
      <c r="L176" s="40"/>
      <c r="M176" s="50"/>
      <c r="N176" s="47"/>
      <c r="O176" s="54"/>
      <c r="P176" s="41"/>
      <c r="Q176" s="208"/>
      <c r="R176" s="209"/>
      <c r="S176" s="210"/>
      <c r="T176" s="95">
        <f>IF(OR(O176="",L176=Paramétrage!$C$10,L176=Paramétrage!$C$13,L176=Paramétrage!$C$17,L176=Paramétrage!$C$20,L176=Paramétrage!$C$24,L176=Paramétrage!$C$27,AND(L176&lt;&gt;Paramétrage!$C$9,P176="Mut+ext")),0,ROUNDUP(N176/O176,0))</f>
        <v>0</v>
      </c>
      <c r="U176" s="89">
        <f>IF(OR(L176="",P176="Mut+ext"),0,IF(VLOOKUP(L176,Paramétrage!$C$6:$E$29,2,0)=0,0,IF(O176="","saisir capacité",M176*T176*VLOOKUP(L176,Paramétrage!$C$6:$E$29,2,0))))</f>
        <v>0</v>
      </c>
      <c r="V176" s="42"/>
      <c r="W176" s="90">
        <f t="shared" si="50"/>
        <v>0</v>
      </c>
      <c r="X176" s="96">
        <f>IF(OR(L176="",P176="Mut+ext"),0,IF(ISERROR(V176+U176*VLOOKUP(L176,Paramétrage!$C$6:$E$29,3,0))=TRUE,W176,V176+U176*VLOOKUP(L176,Paramétrage!$C$6:$E$29,3,0)))</f>
        <v>0</v>
      </c>
      <c r="Y176" s="247"/>
      <c r="Z176" s="209"/>
      <c r="AA176" s="248"/>
      <c r="AB176" s="160"/>
      <c r="AC176" s="43"/>
      <c r="AD176" s="63">
        <f>IF(G176="",0,IF(J176="",0,IF(SUMIF(G165:G176,G176,N165:N176)=0,0,IF(OR(K176="",J176="obligatoire"),AE176/SUMIF(G165:G176,G176,N165:N176),AE176/(SUMIF(G165:G176,G176,N165:N176)/K176)))))</f>
        <v>0</v>
      </c>
      <c r="AE176" s="21">
        <f t="shared" si="51"/>
        <v>0</v>
      </c>
    </row>
    <row r="177" spans="1:31">
      <c r="A177" s="258"/>
      <c r="B177" s="266"/>
      <c r="C177" s="216"/>
      <c r="D177" s="217"/>
      <c r="E177" s="211"/>
      <c r="F177" s="211"/>
      <c r="G177" s="137"/>
      <c r="H177" s="58"/>
      <c r="I177" s="56"/>
      <c r="J177" s="61"/>
      <c r="K177" s="39"/>
      <c r="L177" s="40"/>
      <c r="M177" s="51"/>
      <c r="N177" s="48"/>
      <c r="O177" s="54"/>
      <c r="P177" s="41"/>
      <c r="Q177" s="208"/>
      <c r="R177" s="209"/>
      <c r="S177" s="210"/>
      <c r="T177" s="95">
        <f>IF(OR(O177="",L177=Paramétrage!$C$10,L177=Paramétrage!$C$13,L177=Paramétrage!$C$17,L177=Paramétrage!$C$20,L177=Paramétrage!$C$24,L177=Paramétrage!$C$27,AND(L177&lt;&gt;Paramétrage!$C$9,P177="Mut+ext")),0,ROUNDUP(N177/O177,0))</f>
        <v>0</v>
      </c>
      <c r="U177" s="89">
        <f>IF(OR(L177="",P177="Mut+ext"),0,IF(VLOOKUP(L177,Paramétrage!$C$6:$E$29,2,0)=0,0,IF(O177="","saisir capacité",M177*T177*VLOOKUP(L177,Paramétrage!$C$6:$E$29,2,0))))</f>
        <v>0</v>
      </c>
      <c r="V177" s="42"/>
      <c r="W177" s="90">
        <f t="shared" si="48"/>
        <v>0</v>
      </c>
      <c r="X177" s="96">
        <f>IF(OR(L177="",P177="Mut+ext"),0,IF(ISERROR(V177+U177*VLOOKUP(L177,Paramétrage!$C$6:$E$29,3,0))=TRUE,W177,V177+U177*VLOOKUP(L177,Paramétrage!$C$6:$E$29,3,0)))</f>
        <v>0</v>
      </c>
      <c r="Y177" s="247"/>
      <c r="Z177" s="209"/>
      <c r="AA177" s="248"/>
      <c r="AB177" s="160"/>
      <c r="AC177" s="43"/>
      <c r="AD177" s="63">
        <f>IF(G177="",0,IF(J177="",0,IF(SUMIF(G169:G180,G177,N169:N180)=0,0,IF(OR(K177="",J177="obligatoire"),AE177/SUMIF(G169:G180,G177,N169:N180),AE177/(SUMIF(G169:G180,G177,N169:N180)/K177)))))</f>
        <v>0</v>
      </c>
      <c r="AE177" s="21">
        <f t="shared" si="49"/>
        <v>0</v>
      </c>
    </row>
    <row r="178" spans="1:31">
      <c r="A178" s="258"/>
      <c r="B178" s="266"/>
      <c r="C178" s="216"/>
      <c r="D178" s="217"/>
      <c r="E178" s="211"/>
      <c r="F178" s="211"/>
      <c r="G178" s="137"/>
      <c r="H178" s="140"/>
      <c r="I178" s="56"/>
      <c r="J178" s="55"/>
      <c r="K178" s="39"/>
      <c r="L178" s="40"/>
      <c r="M178" s="50"/>
      <c r="N178" s="49"/>
      <c r="O178" s="54"/>
      <c r="P178" s="41"/>
      <c r="Q178" s="208"/>
      <c r="R178" s="209"/>
      <c r="S178" s="210"/>
      <c r="T178" s="95">
        <f>IF(OR(O178="",L178=Paramétrage!$C$10,L178=Paramétrage!$C$13,L178=Paramétrage!$C$17,L178=Paramétrage!$C$20,L178=Paramétrage!$C$24,L178=Paramétrage!$C$27,AND(L178&lt;&gt;Paramétrage!$C$9,P178="Mut+ext")),0,ROUNDUP(N178/O178,0))</f>
        <v>0</v>
      </c>
      <c r="U178" s="89">
        <f>IF(OR(L178="",P178="Mut+ext"),0,IF(VLOOKUP(L178,Paramétrage!$C$6:$E$29,2,0)=0,0,IF(O178="","saisir capacité",M178*T178*VLOOKUP(L178,Paramétrage!$C$6:$E$29,2,0))))</f>
        <v>0</v>
      </c>
      <c r="V178" s="42"/>
      <c r="W178" s="90">
        <f t="shared" si="48"/>
        <v>0</v>
      </c>
      <c r="X178" s="96">
        <f>IF(OR(L178="",P178="Mut+ext"),0,IF(ISERROR(V178+U178*VLOOKUP(L178,Paramétrage!$C$6:$E$29,3,0))=TRUE,W178,V178+U178*VLOOKUP(L178,Paramétrage!$C$6:$E$29,3,0)))</f>
        <v>0</v>
      </c>
      <c r="Y178" s="247"/>
      <c r="Z178" s="209"/>
      <c r="AA178" s="248"/>
      <c r="AB178" s="160"/>
      <c r="AC178" s="43"/>
      <c r="AD178" s="63">
        <f>IF(G178="",0,IF(J178="",0,IF(SUMIF(G169:G180,G178,N169:N180)=0,0,IF(OR(K178="",J178="obligatoire"),AE178/SUMIF(G169:G180,G178,N169:N180),AE178/(SUMIF(G169:G180,G178,N169:N180)/K178)))))</f>
        <v>0</v>
      </c>
      <c r="AE178" s="21">
        <f t="shared" si="49"/>
        <v>0</v>
      </c>
    </row>
    <row r="179" spans="1:31">
      <c r="A179" s="258"/>
      <c r="B179" s="266"/>
      <c r="C179" s="216"/>
      <c r="D179" s="217"/>
      <c r="E179" s="211"/>
      <c r="F179" s="211"/>
      <c r="G179" s="137"/>
      <c r="H179" s="140"/>
      <c r="I179" s="56"/>
      <c r="J179" s="55"/>
      <c r="K179" s="39"/>
      <c r="L179" s="40"/>
      <c r="M179" s="50"/>
      <c r="N179" s="48"/>
      <c r="O179" s="54"/>
      <c r="P179" s="41"/>
      <c r="Q179" s="208"/>
      <c r="R179" s="209"/>
      <c r="S179" s="210"/>
      <c r="T179" s="95">
        <f>IF(OR(O179="",L179=Paramétrage!$C$10,L179=Paramétrage!$C$13,L179=Paramétrage!$C$17,L179=Paramétrage!$C$20,L179=Paramétrage!$C$24,L179=Paramétrage!$C$27,AND(L179&lt;&gt;Paramétrage!$C$9,P179="Mut+ext")),0,ROUNDUP(N179/O179,0))</f>
        <v>0</v>
      </c>
      <c r="U179" s="89">
        <f>IF(OR(L179="",P179="Mut+ext"),0,IF(VLOOKUP(L179,Paramétrage!$C$6:$E$29,2,0)=0,0,IF(O179="","saisir capacité",M179*T179*VLOOKUP(L179,Paramétrage!$C$6:$E$29,2,0))))</f>
        <v>0</v>
      </c>
      <c r="V179" s="42"/>
      <c r="W179" s="90">
        <f t="shared" si="48"/>
        <v>0</v>
      </c>
      <c r="X179" s="96">
        <f>IF(OR(L179="",P179="Mut+ext"),0,IF(ISERROR(V179+U179*VLOOKUP(L179,Paramétrage!$C$6:$E$29,3,0))=TRUE,W179,V179+U179*VLOOKUP(L179,Paramétrage!$C$6:$E$29,3,0)))</f>
        <v>0</v>
      </c>
      <c r="Y179" s="247"/>
      <c r="Z179" s="209"/>
      <c r="AA179" s="248"/>
      <c r="AB179" s="160"/>
      <c r="AC179" s="43"/>
      <c r="AD179" s="63">
        <f>IF(G179="",0,IF(J179="",0,IF(SUMIF(G169:G180,G179,N169:N180)=0,0,IF(OR(K179="",J179="obligatoire"),AE179/SUMIF(G169:G180,G179,N169:N180),AE179/(SUMIF(G169:G180,G179,N169:N180)/K179)))))</f>
        <v>0</v>
      </c>
      <c r="AE179" s="21">
        <f t="shared" si="49"/>
        <v>0</v>
      </c>
    </row>
    <row r="180" spans="1:31">
      <c r="A180" s="258"/>
      <c r="B180" s="266"/>
      <c r="C180" s="218"/>
      <c r="D180" s="219"/>
      <c r="E180" s="212"/>
      <c r="F180" s="212"/>
      <c r="G180" s="137"/>
      <c r="H180" s="140"/>
      <c r="I180" s="56"/>
      <c r="J180" s="55"/>
      <c r="K180" s="39"/>
      <c r="L180" s="40"/>
      <c r="M180" s="50"/>
      <c r="N180" s="47"/>
      <c r="O180" s="54"/>
      <c r="P180" s="41"/>
      <c r="Q180" s="208"/>
      <c r="R180" s="209"/>
      <c r="S180" s="210"/>
      <c r="T180" s="95">
        <f>IF(OR(O180="",L180=Paramétrage!$C$10,L180=Paramétrage!$C$13,L180=Paramétrage!$C$17,L180=Paramétrage!$C$20,L180=Paramétrage!$C$24,L180=Paramétrage!$C$27,AND(L180&lt;&gt;Paramétrage!$C$9,P180="Mut+ext")),0,ROUNDUP(N180/O180,0))</f>
        <v>0</v>
      </c>
      <c r="U180" s="89">
        <f>IF(OR(L180="",P180="Mut+ext"),0,IF(VLOOKUP(L180,Paramétrage!$C$6:$E$29,2,0)=0,0,IF(O180="","saisir capacité",M180*T180*VLOOKUP(L180,Paramétrage!$C$6:$E$29,2,0))))</f>
        <v>0</v>
      </c>
      <c r="V180" s="42"/>
      <c r="W180" s="90">
        <f t="shared" si="48"/>
        <v>0</v>
      </c>
      <c r="X180" s="96">
        <f>IF(OR(L180="",P180="Mut+ext"),0,IF(ISERROR(V180+U180*VLOOKUP(L180,Paramétrage!$C$6:$E$29,3,0))=TRUE,W180,V180+U180*VLOOKUP(L180,Paramétrage!$C$6:$E$29,3,0)))</f>
        <v>0</v>
      </c>
      <c r="Y180" s="247"/>
      <c r="Z180" s="209"/>
      <c r="AA180" s="248"/>
      <c r="AB180" s="160"/>
      <c r="AC180" s="43"/>
      <c r="AD180" s="63">
        <f>IF(G180="",0,IF(J180="",0,IF(SUMIF(G169:G180,G180,N169:N180)=0,0,IF(OR(K180="",J180="obligatoire"),AE180/SUMIF(G169:G180,G180,N169:N180),AE180/(SUMIF(G169:G180,G180,N169:N180)/K180)))))</f>
        <v>0</v>
      </c>
      <c r="AE180" s="21">
        <f t="shared" si="49"/>
        <v>0</v>
      </c>
    </row>
    <row r="181" spans="1:31">
      <c r="A181" s="258"/>
      <c r="B181" s="267"/>
      <c r="C181" s="147"/>
      <c r="D181" s="75"/>
      <c r="E181" s="74"/>
      <c r="F181" s="75"/>
      <c r="G181" s="75"/>
      <c r="H181" s="142"/>
      <c r="I181" s="136"/>
      <c r="J181" s="76"/>
      <c r="K181" s="78"/>
      <c r="L181" s="79"/>
      <c r="M181" s="80">
        <f>AD181</f>
        <v>60</v>
      </c>
      <c r="N181" s="81"/>
      <c r="O181" s="81"/>
      <c r="P181" s="198"/>
      <c r="Q181" s="180"/>
      <c r="R181" s="180"/>
      <c r="S181" s="181"/>
      <c r="T181" s="128"/>
      <c r="U181" s="85">
        <f>SUM(U169:U180)</f>
        <v>60</v>
      </c>
      <c r="V181" s="86">
        <f>SUM(V169:V180)</f>
        <v>0</v>
      </c>
      <c r="W181" s="87">
        <f>SUM(W169:W180)</f>
        <v>60</v>
      </c>
      <c r="X181" s="88">
        <f>SUM(X169:X180)</f>
        <v>60</v>
      </c>
      <c r="Y181" s="191"/>
      <c r="Z181" s="192"/>
      <c r="AA181" s="193"/>
      <c r="AB181" s="194"/>
      <c r="AC181" s="195"/>
      <c r="AD181" s="134">
        <f>SUM(AD169:AD180)</f>
        <v>60</v>
      </c>
      <c r="AE181" s="135">
        <f>SUM(AE169:AE180)</f>
        <v>2100</v>
      </c>
    </row>
    <row r="182" spans="1:31" ht="15.5" customHeight="1">
      <c r="A182" s="258"/>
      <c r="B182" s="265" t="s">
        <v>124</v>
      </c>
      <c r="C182" s="214" t="s">
        <v>237</v>
      </c>
      <c r="D182" s="215"/>
      <c r="E182" s="229">
        <v>6</v>
      </c>
      <c r="F182" s="229" t="s">
        <v>227</v>
      </c>
      <c r="G182" s="138" t="s">
        <v>193</v>
      </c>
      <c r="H182" s="268" t="s">
        <v>239</v>
      </c>
      <c r="I182" s="209"/>
      <c r="J182" s="248"/>
      <c r="K182" s="39"/>
      <c r="L182" s="40" t="s">
        <v>0</v>
      </c>
      <c r="M182" s="50">
        <v>24</v>
      </c>
      <c r="N182" s="47"/>
      <c r="O182" s="54">
        <v>40</v>
      </c>
      <c r="P182" s="45" t="s">
        <v>238</v>
      </c>
      <c r="Q182" s="295" t="s">
        <v>247</v>
      </c>
      <c r="R182" s="296"/>
      <c r="S182" s="297"/>
      <c r="T182" s="95">
        <f>IF(OR(O182="",L182=Paramétrage!$C$10,L182=Paramétrage!$C$13,L182=Paramétrage!$C$17,L182=Paramétrage!$C$20,L182=Paramétrage!$C$24,L182=Paramétrage!$C$27,AND(L182&lt;&gt;Paramétrage!$C$9,P182="Mut+ext")),0,ROUNDUP(N182/O182,0))</f>
        <v>0</v>
      </c>
      <c r="U182" s="89">
        <f>IF(OR(L182="",P182="Mut+ext"),0,IF(VLOOKUP(L182,Paramétrage!$C$6:$E$29,2,0)=0,0,IF(O182="","saisir capacité",M182*T182*VLOOKUP(L182,Paramétrage!$C$6:$E$29,2,0))))</f>
        <v>0</v>
      </c>
      <c r="V182" s="42"/>
      <c r="W182" s="90">
        <f t="shared" ref="W182:W193" si="52">IF(OR(L182="",P182="Mut+ext"),0,IF(ISERROR(U182+V182)=TRUE,U182,U182+V182))</f>
        <v>0</v>
      </c>
      <c r="X182" s="96">
        <f>IF(OR(L182="",P182="Mut+ext"),0,IF(ISERROR(V182+U182*VLOOKUP(L182,Paramétrage!$C$6:$E$29,3,0))=TRUE,W182,V182+U182*VLOOKUP(L182,Paramétrage!$C$6:$E$29,3,0)))</f>
        <v>0</v>
      </c>
      <c r="Y182" s="268" t="s">
        <v>239</v>
      </c>
      <c r="Z182" s="209"/>
      <c r="AA182" s="248"/>
      <c r="AB182" s="160"/>
      <c r="AC182" s="44"/>
      <c r="AD182" s="63">
        <f>IF(G182="",0,IF(J182="",0,IF(SUMIF(G182:G193,G182,N182:N193)=0,0,IF(OR(K182="",J182="obligatoire"),AE182/SUMIF(G182:G193,G182,N182:N193),AE182/(SUMIF(G182:G193,G182,N182:N193)/K182)))))</f>
        <v>0</v>
      </c>
      <c r="AE182" s="20">
        <f t="shared" ref="AE182:AE193" si="53">M182*N182</f>
        <v>0</v>
      </c>
    </row>
    <row r="183" spans="1:31">
      <c r="A183" s="258"/>
      <c r="B183" s="266"/>
      <c r="C183" s="216"/>
      <c r="D183" s="217"/>
      <c r="E183" s="211"/>
      <c r="F183" s="211"/>
      <c r="G183" s="137" t="s">
        <v>194</v>
      </c>
      <c r="H183" s="58"/>
      <c r="I183" s="56"/>
      <c r="J183" s="55"/>
      <c r="K183" s="39"/>
      <c r="L183" s="40"/>
      <c r="M183" s="50"/>
      <c r="N183" s="47"/>
      <c r="O183" s="54"/>
      <c r="P183" s="41"/>
      <c r="Q183" s="208"/>
      <c r="R183" s="209"/>
      <c r="S183" s="210"/>
      <c r="T183" s="95">
        <f>IF(OR(O183="",L183=Paramétrage!$C$10,L183=Paramétrage!$C$13,L183=Paramétrage!$C$17,L183=Paramétrage!$C$20,L183=Paramétrage!$C$24,L183=Paramétrage!$C$27,AND(L183&lt;&gt;Paramétrage!$C$9,P183="Mut+ext")),0,ROUNDUP(N183/O183,0))</f>
        <v>0</v>
      </c>
      <c r="U183" s="89">
        <f>IF(OR(L183="",P183="Mut+ext"),0,IF(VLOOKUP(L183,Paramétrage!$C$6:$E$29,2,0)=0,0,IF(O183="","saisir capacité",M183*T183*VLOOKUP(L183,Paramétrage!$C$6:$E$29,2,0))))</f>
        <v>0</v>
      </c>
      <c r="V183" s="42"/>
      <c r="W183" s="90">
        <f t="shared" si="52"/>
        <v>0</v>
      </c>
      <c r="X183" s="96">
        <f>IF(OR(L183="",P183="Mut+ext"),0,IF(ISERROR(V183+U183*VLOOKUP(L183,Paramétrage!$C$6:$E$29,3,0))=TRUE,W183,V183+U183*VLOOKUP(L183,Paramétrage!$C$6:$E$29,3,0)))</f>
        <v>0</v>
      </c>
      <c r="Y183" s="247"/>
      <c r="Z183" s="209"/>
      <c r="AA183" s="248"/>
      <c r="AB183" s="160"/>
      <c r="AC183" s="43"/>
      <c r="AD183" s="63">
        <f>IF(G183="",0,IF(J183="",0,IF(SUMIF(G182:G193,G183,N182:N193)=0,0,IF(OR(K183="",J183="obligatoire"),AE183/SUMIF(G182:G193,G183,N182:N193),AE183/(SUMIF(G182:G193,G183,N182:N193)/K183)))))</f>
        <v>0</v>
      </c>
      <c r="AE183" s="21">
        <f t="shared" si="53"/>
        <v>0</v>
      </c>
    </row>
    <row r="184" spans="1:31">
      <c r="A184" s="258"/>
      <c r="B184" s="266"/>
      <c r="C184" s="216"/>
      <c r="D184" s="217"/>
      <c r="E184" s="211"/>
      <c r="F184" s="211"/>
      <c r="G184" s="137" t="s">
        <v>195</v>
      </c>
      <c r="H184" s="58"/>
      <c r="I184" s="56"/>
      <c r="J184" s="55"/>
      <c r="K184" s="39"/>
      <c r="L184" s="40"/>
      <c r="M184" s="50"/>
      <c r="N184" s="47"/>
      <c r="O184" s="54"/>
      <c r="P184" s="41"/>
      <c r="Q184" s="208"/>
      <c r="R184" s="209"/>
      <c r="S184" s="210"/>
      <c r="T184" s="95">
        <f>IF(OR(O184="",L184=Paramétrage!$C$10,L184=Paramétrage!$C$13,L184=Paramétrage!$C$17,L184=Paramétrage!$C$20,L184=Paramétrage!$C$24,L184=Paramétrage!$C$27,AND(L184&lt;&gt;Paramétrage!$C$9,P184="Mut+ext")),0,ROUNDUP(N184/O184,0))</f>
        <v>0</v>
      </c>
      <c r="U184" s="89">
        <f>IF(OR(L184="",P184="Mut+ext"),0,IF(VLOOKUP(L184,Paramétrage!$C$6:$E$29,2,0)=0,0,IF(O184="","saisir capacité",M184*T184*VLOOKUP(L184,Paramétrage!$C$6:$E$29,2,0))))</f>
        <v>0</v>
      </c>
      <c r="V184" s="42"/>
      <c r="W184" s="90">
        <f t="shared" si="52"/>
        <v>0</v>
      </c>
      <c r="X184" s="96">
        <f>IF(OR(L184="",P184="Mut+ext"),0,IF(ISERROR(V184+U184*VLOOKUP(L184,Paramétrage!$C$6:$E$29,3,0))=TRUE,W184,V184+U184*VLOOKUP(L184,Paramétrage!$C$6:$E$29,3,0)))</f>
        <v>0</v>
      </c>
      <c r="Y184" s="247"/>
      <c r="Z184" s="209"/>
      <c r="AA184" s="248"/>
      <c r="AB184" s="160"/>
      <c r="AC184" s="43"/>
      <c r="AD184" s="63">
        <f>IF(G184="",0,IF(J184="",0,IF(SUMIF(G182:G193,G184,N182:N193)=0,0,IF(OR(K184="",J184="obligatoire"),AE184/SUMIF(G182:G193,G184,N182:N193),AE184/(SUMIF(G182:G193,G184,N182:N193)/K184)))))</f>
        <v>0</v>
      </c>
      <c r="AE184" s="21">
        <f t="shared" si="53"/>
        <v>0</v>
      </c>
    </row>
    <row r="185" spans="1:31">
      <c r="A185" s="258"/>
      <c r="B185" s="266"/>
      <c r="C185" s="216"/>
      <c r="D185" s="217"/>
      <c r="E185" s="211"/>
      <c r="F185" s="211"/>
      <c r="G185" s="139" t="s">
        <v>196</v>
      </c>
      <c r="H185" s="58"/>
      <c r="I185" s="56"/>
      <c r="J185" s="55"/>
      <c r="K185" s="39"/>
      <c r="L185" s="40"/>
      <c r="M185" s="50"/>
      <c r="N185" s="47"/>
      <c r="O185" s="54"/>
      <c r="P185" s="41"/>
      <c r="Q185" s="208"/>
      <c r="R185" s="209"/>
      <c r="S185" s="210"/>
      <c r="T185" s="95">
        <f>IF(OR(O185="",L185=Paramétrage!$C$10,L185=Paramétrage!$C$13,L185=Paramétrage!$C$17,L185=Paramétrage!$C$20,L185=Paramétrage!$C$24,L185=Paramétrage!$C$27,AND(L185&lt;&gt;Paramétrage!$C$9,P185="Mut+ext")),0,ROUNDUP(N185/O185,0))</f>
        <v>0</v>
      </c>
      <c r="U185" s="89">
        <f>IF(OR(L185="",P185="Mut+ext"),0,IF(VLOOKUP(L185,Paramétrage!$C$6:$E$29,2,0)=0,0,IF(O185="","saisir capacité",M185*T185*VLOOKUP(L185,Paramétrage!$C$6:$E$29,2,0))))</f>
        <v>0</v>
      </c>
      <c r="V185" s="42"/>
      <c r="W185" s="90">
        <f t="shared" si="52"/>
        <v>0</v>
      </c>
      <c r="X185" s="96">
        <f>IF(OR(L185="",P185="Mut+ext"),0,IF(ISERROR(V185+U185*VLOOKUP(L185,Paramétrage!$C$6:$E$29,3,0))=TRUE,W185,V185+U185*VLOOKUP(L185,Paramétrage!$C$6:$E$29,3,0)))</f>
        <v>0</v>
      </c>
      <c r="Y185" s="247"/>
      <c r="Z185" s="209"/>
      <c r="AA185" s="248"/>
      <c r="AB185" s="160"/>
      <c r="AC185" s="43"/>
      <c r="AD185" s="63">
        <f>IF(G185="",0,IF(J185="",0,IF(SUMIF(G182:G193,G185,N182:N193)=0,0,IF(OR(K185="",J185="obligatoire"),AE185/SUMIF(G182:G193,G185,N182:N193),AE185/(SUMIF(G182:G193,G185,N182:N193)/K185)))))</f>
        <v>0</v>
      </c>
      <c r="AE185" s="21">
        <f t="shared" si="53"/>
        <v>0</v>
      </c>
    </row>
    <row r="186" spans="1:31">
      <c r="A186" s="258"/>
      <c r="B186" s="266"/>
      <c r="C186" s="216"/>
      <c r="D186" s="217"/>
      <c r="E186" s="211"/>
      <c r="F186" s="211"/>
      <c r="G186" s="137"/>
      <c r="H186" s="58"/>
      <c r="I186" s="56"/>
      <c r="J186" s="55"/>
      <c r="K186" s="39"/>
      <c r="L186" s="40"/>
      <c r="M186" s="50"/>
      <c r="N186" s="47"/>
      <c r="O186" s="54"/>
      <c r="P186" s="41"/>
      <c r="Q186" s="208"/>
      <c r="R186" s="209"/>
      <c r="S186" s="210"/>
      <c r="T186" s="95">
        <f>IF(OR(O186="",L186=Paramétrage!$C$10,L186=Paramétrage!$C$13,L186=Paramétrage!$C$17,L186=Paramétrage!$C$20,L186=Paramétrage!$C$24,L186=Paramétrage!$C$27,AND(L186&lt;&gt;Paramétrage!$C$9,P186="Mut+ext")),0,ROUNDUP(N186/O186,0))</f>
        <v>0</v>
      </c>
      <c r="U186" s="89">
        <f>IF(OR(L186="",P186="Mut+ext"),0,IF(VLOOKUP(L186,Paramétrage!$C$6:$E$29,2,0)=0,0,IF(O186="","saisir capacité",M186*T186*VLOOKUP(L186,Paramétrage!$C$6:$E$29,2,0))))</f>
        <v>0</v>
      </c>
      <c r="V186" s="42"/>
      <c r="W186" s="90">
        <f t="shared" ref="W186:W189" si="54">IF(OR(L186="",P186="Mut+ext"),0,IF(ISERROR(U186+V186)=TRUE,U186,U186+V186))</f>
        <v>0</v>
      </c>
      <c r="X186" s="96">
        <f>IF(OR(L186="",P186="Mut+ext"),0,IF(ISERROR(V186+U186*VLOOKUP(L186,Paramétrage!$C$6:$E$29,3,0))=TRUE,W186,V186+U186*VLOOKUP(L186,Paramétrage!$C$6:$E$29,3,0)))</f>
        <v>0</v>
      </c>
      <c r="Y186" s="247"/>
      <c r="Z186" s="209"/>
      <c r="AA186" s="248"/>
      <c r="AB186" s="160"/>
      <c r="AC186" s="43"/>
      <c r="AD186" s="63">
        <f>IF(G186="",0,IF(J186="",0,IF(SUMIF(G178:G189,G186,N178:N189)=0,0,IF(OR(K186="",J186="obligatoire"),AE186/SUMIF(G178:G189,G186,N178:N189),AE186/(SUMIF(G178:G189,G186,N178:N189)/K186)))))</f>
        <v>0</v>
      </c>
      <c r="AE186" s="21">
        <f t="shared" ref="AE186:AE189" si="55">M186*N186</f>
        <v>0</v>
      </c>
    </row>
    <row r="187" spans="1:31">
      <c r="A187" s="258"/>
      <c r="B187" s="266"/>
      <c r="C187" s="216"/>
      <c r="D187" s="217"/>
      <c r="E187" s="211"/>
      <c r="F187" s="211"/>
      <c r="G187" s="137"/>
      <c r="H187" s="58"/>
      <c r="I187" s="56"/>
      <c r="J187" s="55"/>
      <c r="K187" s="39"/>
      <c r="L187" s="40"/>
      <c r="M187" s="50"/>
      <c r="N187" s="47"/>
      <c r="O187" s="54"/>
      <c r="P187" s="41"/>
      <c r="Q187" s="208"/>
      <c r="R187" s="209"/>
      <c r="S187" s="210"/>
      <c r="T187" s="95">
        <f>IF(OR(O187="",L187=Paramétrage!$C$10,L187=Paramétrage!$C$13,L187=Paramétrage!$C$17,L187=Paramétrage!$C$20,L187=Paramétrage!$C$24,L187=Paramétrage!$C$27,AND(L187&lt;&gt;Paramétrage!$C$9,P187="Mut+ext")),0,ROUNDUP(N187/O187,0))</f>
        <v>0</v>
      </c>
      <c r="U187" s="89">
        <f>IF(OR(L187="",P187="Mut+ext"),0,IF(VLOOKUP(L187,Paramétrage!$C$6:$E$29,2,0)=0,0,IF(O187="","saisir capacité",M187*T187*VLOOKUP(L187,Paramétrage!$C$6:$E$29,2,0))))</f>
        <v>0</v>
      </c>
      <c r="V187" s="42"/>
      <c r="W187" s="90">
        <f t="shared" si="54"/>
        <v>0</v>
      </c>
      <c r="X187" s="96">
        <f>IF(OR(L187="",P187="Mut+ext"),0,IF(ISERROR(V187+U187*VLOOKUP(L187,Paramétrage!$C$6:$E$29,3,0))=TRUE,W187,V187+U187*VLOOKUP(L187,Paramétrage!$C$6:$E$29,3,0)))</f>
        <v>0</v>
      </c>
      <c r="Y187" s="247"/>
      <c r="Z187" s="209"/>
      <c r="AA187" s="248"/>
      <c r="AB187" s="160"/>
      <c r="AC187" s="43"/>
      <c r="AD187" s="63">
        <f>IF(G187="",0,IF(J187="",0,IF(SUMIF(G178:G189,G187,N178:N189)=0,0,IF(OR(K187="",J187="obligatoire"),AE187/SUMIF(G178:G189,G187,N178:N189),AE187/(SUMIF(G178:G189,G187,N178:N189)/K187)))))</f>
        <v>0</v>
      </c>
      <c r="AE187" s="21">
        <f t="shared" si="55"/>
        <v>0</v>
      </c>
    </row>
    <row r="188" spans="1:31">
      <c r="A188" s="258"/>
      <c r="B188" s="266"/>
      <c r="C188" s="216"/>
      <c r="D188" s="217"/>
      <c r="E188" s="211"/>
      <c r="F188" s="211"/>
      <c r="G188" s="137"/>
      <c r="H188" s="58"/>
      <c r="I188" s="56"/>
      <c r="J188" s="55"/>
      <c r="K188" s="39"/>
      <c r="L188" s="40"/>
      <c r="M188" s="50"/>
      <c r="N188" s="47"/>
      <c r="O188" s="54"/>
      <c r="P188" s="41"/>
      <c r="Q188" s="208"/>
      <c r="R188" s="209"/>
      <c r="S188" s="210"/>
      <c r="T188" s="95">
        <f>IF(OR(O188="",L188=Paramétrage!$C$10,L188=Paramétrage!$C$13,L188=Paramétrage!$C$17,L188=Paramétrage!$C$20,L188=Paramétrage!$C$24,L188=Paramétrage!$C$27,AND(L188&lt;&gt;Paramétrage!$C$9,P188="Mut+ext")),0,ROUNDUP(N188/O188,0))</f>
        <v>0</v>
      </c>
      <c r="U188" s="89">
        <f>IF(OR(L188="",P188="Mut+ext"),0,IF(VLOOKUP(L188,Paramétrage!$C$6:$E$29,2,0)=0,0,IF(O188="","saisir capacité",M188*T188*VLOOKUP(L188,Paramétrage!$C$6:$E$29,2,0))))</f>
        <v>0</v>
      </c>
      <c r="V188" s="42"/>
      <c r="W188" s="90">
        <f t="shared" si="54"/>
        <v>0</v>
      </c>
      <c r="X188" s="96">
        <f>IF(OR(L188="",P188="Mut+ext"),0,IF(ISERROR(V188+U188*VLOOKUP(L188,Paramétrage!$C$6:$E$29,3,0))=TRUE,W188,V188+U188*VLOOKUP(L188,Paramétrage!$C$6:$E$29,3,0)))</f>
        <v>0</v>
      </c>
      <c r="Y188" s="247"/>
      <c r="Z188" s="209"/>
      <c r="AA188" s="248"/>
      <c r="AB188" s="160"/>
      <c r="AC188" s="43"/>
      <c r="AD188" s="63">
        <f>IF(G188="",0,IF(J188="",0,IF(SUMIF(G178:G189,G188,N178:N189)=0,0,IF(OR(K188="",J188="obligatoire"),AE188/SUMIF(G178:G189,G188,N178:N189),AE188/(SUMIF(G178:G189,G188,N178:N189)/K188)))))</f>
        <v>0</v>
      </c>
      <c r="AE188" s="21">
        <f t="shared" si="55"/>
        <v>0</v>
      </c>
    </row>
    <row r="189" spans="1:31">
      <c r="A189" s="258"/>
      <c r="B189" s="266"/>
      <c r="C189" s="216"/>
      <c r="D189" s="217"/>
      <c r="E189" s="211"/>
      <c r="F189" s="211"/>
      <c r="G189" s="137"/>
      <c r="H189" s="58"/>
      <c r="I189" s="56"/>
      <c r="J189" s="55"/>
      <c r="K189" s="39"/>
      <c r="L189" s="40"/>
      <c r="M189" s="51"/>
      <c r="N189" s="47"/>
      <c r="O189" s="54"/>
      <c r="P189" s="41"/>
      <c r="Q189" s="208"/>
      <c r="R189" s="209"/>
      <c r="S189" s="210"/>
      <c r="T189" s="95">
        <f>IF(OR(O189="",L189=Paramétrage!$C$10,L189=Paramétrage!$C$13,L189=Paramétrage!$C$17,L189=Paramétrage!$C$20,L189=Paramétrage!$C$24,L189=Paramétrage!$C$27,AND(L189&lt;&gt;Paramétrage!$C$9,P189="Mut+ext")),0,ROUNDUP(N189/O189,0))</f>
        <v>0</v>
      </c>
      <c r="U189" s="89">
        <f>IF(OR(L189="",P189="Mut+ext"),0,IF(VLOOKUP(L189,Paramétrage!$C$6:$E$29,2,0)=0,0,IF(O189="","saisir capacité",M189*T189*VLOOKUP(L189,Paramétrage!$C$6:$E$29,2,0))))</f>
        <v>0</v>
      </c>
      <c r="V189" s="42"/>
      <c r="W189" s="90">
        <f t="shared" si="54"/>
        <v>0</v>
      </c>
      <c r="X189" s="96">
        <f>IF(OR(L189="",P189="Mut+ext"),0,IF(ISERROR(V189+U189*VLOOKUP(L189,Paramétrage!$C$6:$E$29,3,0))=TRUE,W189,V189+U189*VLOOKUP(L189,Paramétrage!$C$6:$E$29,3,0)))</f>
        <v>0</v>
      </c>
      <c r="Y189" s="247"/>
      <c r="Z189" s="209"/>
      <c r="AA189" s="248"/>
      <c r="AB189" s="160"/>
      <c r="AC189" s="43"/>
      <c r="AD189" s="63">
        <f>IF(G189="",0,IF(J189="",0,IF(SUMIF(G178:G189,G189,N178:N189)=0,0,IF(OR(K189="",J189="obligatoire"),AE189/SUMIF(G178:G189,G189,N178:N189),AE189/(SUMIF(G178:G189,G189,N178:N189)/K189)))))</f>
        <v>0</v>
      </c>
      <c r="AE189" s="21">
        <f t="shared" si="55"/>
        <v>0</v>
      </c>
    </row>
    <row r="190" spans="1:31">
      <c r="A190" s="258"/>
      <c r="B190" s="266"/>
      <c r="C190" s="216"/>
      <c r="D190" s="217"/>
      <c r="E190" s="211"/>
      <c r="F190" s="211"/>
      <c r="G190" s="137"/>
      <c r="H190" s="58"/>
      <c r="I190" s="56"/>
      <c r="J190" s="55"/>
      <c r="K190" s="39"/>
      <c r="L190" s="40"/>
      <c r="M190" s="50"/>
      <c r="N190" s="47"/>
      <c r="O190" s="54"/>
      <c r="P190" s="41"/>
      <c r="Q190" s="208"/>
      <c r="R190" s="209"/>
      <c r="S190" s="210"/>
      <c r="T190" s="95">
        <f>IF(OR(O190="",L190=Paramétrage!$C$10,L190=Paramétrage!$C$13,L190=Paramétrage!$C$17,L190=Paramétrage!$C$20,L190=Paramétrage!$C$24,L190=Paramétrage!$C$27,AND(L190&lt;&gt;Paramétrage!$C$9,P190="Mut+ext")),0,ROUNDUP(N190/O190,0))</f>
        <v>0</v>
      </c>
      <c r="U190" s="89">
        <f>IF(OR(L190="",P190="Mut+ext"),0,IF(VLOOKUP(L190,Paramétrage!$C$6:$E$29,2,0)=0,0,IF(O190="","saisir capacité",M190*T190*VLOOKUP(L190,Paramétrage!$C$6:$E$29,2,0))))</f>
        <v>0</v>
      </c>
      <c r="V190" s="42"/>
      <c r="W190" s="90">
        <f t="shared" si="52"/>
        <v>0</v>
      </c>
      <c r="X190" s="96">
        <f>IF(OR(L190="",P190="Mut+ext"),0,IF(ISERROR(V190+U190*VLOOKUP(L190,Paramétrage!$C$6:$E$29,3,0))=TRUE,W190,V190+U190*VLOOKUP(L190,Paramétrage!$C$6:$E$29,3,0)))</f>
        <v>0</v>
      </c>
      <c r="Y190" s="247"/>
      <c r="Z190" s="209"/>
      <c r="AA190" s="248"/>
      <c r="AB190" s="160"/>
      <c r="AC190" s="43"/>
      <c r="AD190" s="63">
        <f>IF(G190="",0,IF(J190="",0,IF(SUMIF(G182:G193,G190,N182:N193)=0,0,IF(OR(K190="",J190="obligatoire"),AE190/SUMIF(G182:G193,G190,N182:N193),AE190/(SUMIF(G182:G193,G190,N182:N193)/K190)))))</f>
        <v>0</v>
      </c>
      <c r="AE190" s="21">
        <f t="shared" si="53"/>
        <v>0</v>
      </c>
    </row>
    <row r="191" spans="1:31">
      <c r="A191" s="258"/>
      <c r="B191" s="266"/>
      <c r="C191" s="216"/>
      <c r="D191" s="217"/>
      <c r="E191" s="211"/>
      <c r="F191" s="211"/>
      <c r="G191" s="137"/>
      <c r="H191" s="58"/>
      <c r="I191" s="56"/>
      <c r="J191" s="55"/>
      <c r="K191" s="39"/>
      <c r="L191" s="40"/>
      <c r="M191" s="50"/>
      <c r="N191" s="47"/>
      <c r="O191" s="54"/>
      <c r="P191" s="41"/>
      <c r="Q191" s="208"/>
      <c r="R191" s="209"/>
      <c r="S191" s="210"/>
      <c r="T191" s="95">
        <f>IF(OR(O191="",L191=Paramétrage!$C$10,L191=Paramétrage!$C$13,L191=Paramétrage!$C$17,L191=Paramétrage!$C$20,L191=Paramétrage!$C$24,L191=Paramétrage!$C$27,AND(L191&lt;&gt;Paramétrage!$C$9,P191="Mut+ext")),0,ROUNDUP(N191/O191,0))</f>
        <v>0</v>
      </c>
      <c r="U191" s="89">
        <f>IF(OR(L191="",P191="Mut+ext"),0,IF(VLOOKUP(L191,Paramétrage!$C$6:$E$29,2,0)=0,0,IF(O191="","saisir capacité",M191*T191*VLOOKUP(L191,Paramétrage!$C$6:$E$29,2,0))))</f>
        <v>0</v>
      </c>
      <c r="V191" s="42"/>
      <c r="W191" s="90">
        <f t="shared" si="52"/>
        <v>0</v>
      </c>
      <c r="X191" s="96">
        <f>IF(OR(L191="",P191="Mut+ext"),0,IF(ISERROR(V191+U191*VLOOKUP(L191,Paramétrage!$C$6:$E$29,3,0))=TRUE,W191,V191+U191*VLOOKUP(L191,Paramétrage!$C$6:$E$29,3,0)))</f>
        <v>0</v>
      </c>
      <c r="Y191" s="247"/>
      <c r="Z191" s="209"/>
      <c r="AA191" s="248"/>
      <c r="AB191" s="160"/>
      <c r="AC191" s="43"/>
      <c r="AD191" s="63">
        <f>IF(G191="",0,IF(J191="",0,IF(SUMIF(G182:G193,G191,N182:N193)=0,0,IF(OR(K191="",J191="obligatoire"),AE191/SUMIF(G182:G193,G191,N182:N193),AE191/(SUMIF(G182:G193,G191,N182:N193)/K191)))))</f>
        <v>0</v>
      </c>
      <c r="AE191" s="21">
        <f t="shared" si="53"/>
        <v>0</v>
      </c>
    </row>
    <row r="192" spans="1:31">
      <c r="A192" s="258"/>
      <c r="B192" s="266"/>
      <c r="C192" s="216"/>
      <c r="D192" s="217"/>
      <c r="E192" s="211"/>
      <c r="F192" s="211"/>
      <c r="G192" s="137"/>
      <c r="H192" s="58"/>
      <c r="I192" s="56"/>
      <c r="J192" s="55"/>
      <c r="K192" s="39"/>
      <c r="L192" s="40"/>
      <c r="M192" s="50"/>
      <c r="N192" s="47"/>
      <c r="O192" s="54"/>
      <c r="P192" s="41"/>
      <c r="Q192" s="208"/>
      <c r="R192" s="209"/>
      <c r="S192" s="210"/>
      <c r="T192" s="95">
        <f>IF(OR(O192="",L192=Paramétrage!$C$10,L192=Paramétrage!$C$13,L192=Paramétrage!$C$17,L192=Paramétrage!$C$20,L192=Paramétrage!$C$24,L192=Paramétrage!$C$27,AND(L192&lt;&gt;Paramétrage!$C$9,P192="Mut+ext")),0,ROUNDUP(N192/O192,0))</f>
        <v>0</v>
      </c>
      <c r="U192" s="89">
        <f>IF(OR(L192="",P192="Mut+ext"),0,IF(VLOOKUP(L192,Paramétrage!$C$6:$E$29,2,0)=0,0,IF(O192="","saisir capacité",M192*T192*VLOOKUP(L192,Paramétrage!$C$6:$E$29,2,0))))</f>
        <v>0</v>
      </c>
      <c r="V192" s="42"/>
      <c r="W192" s="90">
        <f t="shared" si="52"/>
        <v>0</v>
      </c>
      <c r="X192" s="96">
        <f>IF(OR(L192="",P192="Mut+ext"),0,IF(ISERROR(V192+U192*VLOOKUP(L192,Paramétrage!$C$6:$E$29,3,0))=TRUE,W192,V192+U192*VLOOKUP(L192,Paramétrage!$C$6:$E$29,3,0)))</f>
        <v>0</v>
      </c>
      <c r="Y192" s="247"/>
      <c r="Z192" s="209"/>
      <c r="AA192" s="248"/>
      <c r="AB192" s="160"/>
      <c r="AC192" s="43"/>
      <c r="AD192" s="63">
        <f>IF(G192="",0,IF(J192="",0,IF(SUMIF(G182:G193,G192,N182:N193)=0,0,IF(OR(K192="",J192="obligatoire"),AE192/SUMIF(G182:G193,G192,N182:N193),AE192/(SUMIF(G182:G193,G192,N182:N193)/K192)))))</f>
        <v>0</v>
      </c>
      <c r="AE192" s="21">
        <f t="shared" si="53"/>
        <v>0</v>
      </c>
    </row>
    <row r="193" spans="1:31">
      <c r="A193" s="258"/>
      <c r="B193" s="266"/>
      <c r="C193" s="218"/>
      <c r="D193" s="219"/>
      <c r="E193" s="212"/>
      <c r="F193" s="212"/>
      <c r="G193" s="137"/>
      <c r="H193" s="58"/>
      <c r="I193" s="56"/>
      <c r="J193" s="55"/>
      <c r="K193" s="39"/>
      <c r="L193" s="40"/>
      <c r="M193" s="51"/>
      <c r="N193" s="47"/>
      <c r="O193" s="54"/>
      <c r="P193" s="41"/>
      <c r="Q193" s="208"/>
      <c r="R193" s="209"/>
      <c r="S193" s="210"/>
      <c r="T193" s="95">
        <f>IF(OR(O193="",L193=Paramétrage!$C$10,L193=Paramétrage!$C$13,L193=Paramétrage!$C$17,L193=Paramétrage!$C$20,L193=Paramétrage!$C$24,L193=Paramétrage!$C$27,AND(L193&lt;&gt;Paramétrage!$C$9,P193="Mut+ext")),0,ROUNDUP(N193/O193,0))</f>
        <v>0</v>
      </c>
      <c r="U193" s="89">
        <f>IF(OR(L193="",P193="Mut+ext"),0,IF(VLOOKUP(L193,Paramétrage!$C$6:$E$29,2,0)=0,0,IF(O193="","saisir capacité",M193*T193*VLOOKUP(L193,Paramétrage!$C$6:$E$29,2,0))))</f>
        <v>0</v>
      </c>
      <c r="V193" s="42"/>
      <c r="W193" s="90">
        <f t="shared" si="52"/>
        <v>0</v>
      </c>
      <c r="X193" s="96">
        <f>IF(OR(L193="",P193="Mut+ext"),0,IF(ISERROR(V193+U193*VLOOKUP(L193,Paramétrage!$C$6:$E$29,3,0))=TRUE,W193,V193+U193*VLOOKUP(L193,Paramétrage!$C$6:$E$29,3,0)))</f>
        <v>0</v>
      </c>
      <c r="Y193" s="247"/>
      <c r="Z193" s="209"/>
      <c r="AA193" s="248"/>
      <c r="AB193" s="160"/>
      <c r="AC193" s="43"/>
      <c r="AD193" s="63">
        <f>IF(G193="",0,IF(J193="",0,IF(SUMIF(G182:G193,G193,N182:N193)=0,0,IF(OR(K193="",J193="obligatoire"),AE193/SUMIF(G182:G193,G193,N182:N193),AE193/(SUMIF(G182:G193,G193,N182:N193)/K193)))))</f>
        <v>0</v>
      </c>
      <c r="AE193" s="21">
        <f t="shared" si="53"/>
        <v>0</v>
      </c>
    </row>
    <row r="194" spans="1:31">
      <c r="A194" s="258"/>
      <c r="B194" s="267"/>
      <c r="C194" s="147"/>
      <c r="D194" s="75"/>
      <c r="E194" s="74"/>
      <c r="F194" s="75"/>
      <c r="G194" s="75"/>
      <c r="H194" s="142"/>
      <c r="I194" s="136"/>
      <c r="J194" s="76"/>
      <c r="K194" s="78"/>
      <c r="L194" s="79"/>
      <c r="M194" s="80">
        <f>AD194</f>
        <v>0</v>
      </c>
      <c r="N194" s="81"/>
      <c r="O194" s="81"/>
      <c r="P194" s="198"/>
      <c r="Q194" s="180"/>
      <c r="R194" s="180"/>
      <c r="S194" s="181"/>
      <c r="T194" s="128"/>
      <c r="U194" s="85">
        <f>SUM(U182:U193)</f>
        <v>0</v>
      </c>
      <c r="V194" s="86">
        <f>SUM(V182:V193)</f>
        <v>0</v>
      </c>
      <c r="W194" s="87">
        <f>SUM(W182:W193)</f>
        <v>0</v>
      </c>
      <c r="X194" s="88">
        <f>SUM(X182:X193)</f>
        <v>0</v>
      </c>
      <c r="Y194" s="191"/>
      <c r="Z194" s="192"/>
      <c r="AA194" s="193"/>
      <c r="AB194" s="194"/>
      <c r="AC194" s="195"/>
      <c r="AD194" s="134">
        <f>SUM(AD182:AD193)</f>
        <v>0</v>
      </c>
      <c r="AE194" s="135">
        <f>SUM(AE182:AE193)</f>
        <v>0</v>
      </c>
    </row>
    <row r="195" spans="1:31" ht="15.5" customHeight="1">
      <c r="A195" s="258"/>
      <c r="B195" s="265" t="s">
        <v>125</v>
      </c>
      <c r="C195" s="220" t="s">
        <v>148</v>
      </c>
      <c r="D195" s="215"/>
      <c r="E195" s="229">
        <v>6</v>
      </c>
      <c r="F195" s="229" t="s">
        <v>227</v>
      </c>
      <c r="G195" s="148" t="s">
        <v>205</v>
      </c>
      <c r="H195" s="58"/>
      <c r="I195" s="56"/>
      <c r="J195" s="55"/>
      <c r="K195" s="39"/>
      <c r="L195" s="40"/>
      <c r="M195" s="50"/>
      <c r="N195" s="47"/>
      <c r="O195" s="54"/>
      <c r="P195" s="45"/>
      <c r="Q195" s="208"/>
      <c r="R195" s="209"/>
      <c r="S195" s="210"/>
      <c r="T195" s="95">
        <f>IF(OR(O195="",L195=Paramétrage!$C$10,L195=Paramétrage!$C$13,L195=Paramétrage!$C$17,L195=Paramétrage!$C$20,L195=Paramétrage!$C$24,L195=Paramétrage!$C$27,AND(L195&lt;&gt;Paramétrage!$C$9,P195="Mut+ext")),0,ROUNDUP(N195/O195,0))</f>
        <v>0</v>
      </c>
      <c r="U195" s="89">
        <f>IF(OR(L195="",P195="Mut+ext"),0,IF(VLOOKUP(L195,Paramétrage!$C$6:$E$29,2,0)=0,0,IF(O195="","saisir capacité",M195*T195*VLOOKUP(L195,Paramétrage!$C$6:$E$29,2,0))))</f>
        <v>0</v>
      </c>
      <c r="V195" s="42"/>
      <c r="W195" s="90">
        <f t="shared" ref="W195:W206" si="56">IF(OR(L195="",P195="Mut+ext"),0,IF(ISERROR(U195+V195)=TRUE,U195,U195+V195))</f>
        <v>0</v>
      </c>
      <c r="X195" s="96">
        <f>IF(OR(L195="",P195="Mut+ext"),0,IF(ISERROR(V195+U195*VLOOKUP(L195,Paramétrage!$C$6:$E$29,3,0))=TRUE,W195,V195+U195*VLOOKUP(L195,Paramétrage!$C$6:$E$29,3,0)))</f>
        <v>0</v>
      </c>
      <c r="Y195" s="247"/>
      <c r="Z195" s="209"/>
      <c r="AA195" s="248"/>
      <c r="AB195" s="160"/>
      <c r="AC195" s="44"/>
      <c r="AD195" s="63">
        <f>IF(G195="",0,IF(J195="",0,IF(SUMIF(G195:G206,G195,N195:N206)=0,0,IF(OR(K195="",J195="obligatoire"),AE195/SUMIF(G195:G206,G195,N195:N206),AE195/(SUMIF(G195:G206,G195,N195:N206)/K195)))))</f>
        <v>0</v>
      </c>
      <c r="AE195" s="20">
        <f t="shared" ref="AE195:AE206" si="57">M195*N195</f>
        <v>0</v>
      </c>
    </row>
    <row r="196" spans="1:31">
      <c r="A196" s="258"/>
      <c r="B196" s="266"/>
      <c r="C196" s="216"/>
      <c r="D196" s="217"/>
      <c r="E196" s="211"/>
      <c r="F196" s="211"/>
      <c r="G196" s="137" t="s">
        <v>206</v>
      </c>
      <c r="H196" s="58"/>
      <c r="I196" s="56"/>
      <c r="J196" s="55"/>
      <c r="K196" s="39"/>
      <c r="L196" s="40"/>
      <c r="M196" s="50"/>
      <c r="N196" s="47"/>
      <c r="O196" s="54"/>
      <c r="P196" s="41"/>
      <c r="Q196" s="208"/>
      <c r="R196" s="209"/>
      <c r="S196" s="210"/>
      <c r="T196" s="95">
        <f>IF(OR(O196="",L196=Paramétrage!$C$10,L196=Paramétrage!$C$13,L196=Paramétrage!$C$17,L196=Paramétrage!$C$20,L196=Paramétrage!$C$24,L196=Paramétrage!$C$27,AND(L196&lt;&gt;Paramétrage!$C$9,P196="Mut+ext")),0,ROUNDUP(N196/O196,0))</f>
        <v>0</v>
      </c>
      <c r="U196" s="89">
        <f>IF(OR(L196="",P196="Mut+ext"),0,IF(VLOOKUP(L196,Paramétrage!$C$6:$E$29,2,0)=0,0,IF(O196="","saisir capacité",M196*T196*VLOOKUP(L196,Paramétrage!$C$6:$E$29,2,0))))</f>
        <v>0</v>
      </c>
      <c r="V196" s="42"/>
      <c r="W196" s="90">
        <f t="shared" si="56"/>
        <v>0</v>
      </c>
      <c r="X196" s="96">
        <f>IF(OR(L196="",P196="Mut+ext"),0,IF(ISERROR(V196+U196*VLOOKUP(L196,Paramétrage!$C$6:$E$29,3,0))=TRUE,W196,V196+U196*VLOOKUP(L196,Paramétrage!$C$6:$E$29,3,0)))</f>
        <v>0</v>
      </c>
      <c r="Y196" s="247"/>
      <c r="Z196" s="209"/>
      <c r="AA196" s="248"/>
      <c r="AB196" s="160"/>
      <c r="AC196" s="43"/>
      <c r="AD196" s="63">
        <f>IF(G196="",0,IF(J196="",0,IF(SUMIF(G195:G206,G196,N195:N206)=0,0,IF(OR(K196="",J196="obligatoire"),AE196/SUMIF(G195:G206,G196,N195:N206),AE196/(SUMIF(G195:G206,G196,N195:N206)/K196)))))</f>
        <v>0</v>
      </c>
      <c r="AE196" s="21">
        <f t="shared" si="57"/>
        <v>0</v>
      </c>
    </row>
    <row r="197" spans="1:31">
      <c r="A197" s="258"/>
      <c r="B197" s="266"/>
      <c r="C197" s="216"/>
      <c r="D197" s="217"/>
      <c r="E197" s="211"/>
      <c r="F197" s="211"/>
      <c r="G197" s="137" t="s">
        <v>207</v>
      </c>
      <c r="H197" s="58"/>
      <c r="I197" s="56"/>
      <c r="J197" s="55"/>
      <c r="K197" s="39"/>
      <c r="L197" s="40"/>
      <c r="M197" s="50"/>
      <c r="N197" s="47"/>
      <c r="O197" s="54"/>
      <c r="P197" s="41"/>
      <c r="Q197" s="208"/>
      <c r="R197" s="209"/>
      <c r="S197" s="210"/>
      <c r="T197" s="95">
        <f>IF(OR(O197="",L197=Paramétrage!$C$10,L197=Paramétrage!$C$13,L197=Paramétrage!$C$17,L197=Paramétrage!$C$20,L197=Paramétrage!$C$24,L197=Paramétrage!$C$27,AND(L197&lt;&gt;Paramétrage!$C$9,P197="Mut+ext")),0,ROUNDUP(N197/O197,0))</f>
        <v>0</v>
      </c>
      <c r="U197" s="89">
        <f>IF(OR(L197="",P197="Mut+ext"),0,IF(VLOOKUP(L197,Paramétrage!$C$6:$E$29,2,0)=0,0,IF(O197="","saisir capacité",M197*T197*VLOOKUP(L197,Paramétrage!$C$6:$E$29,2,0))))</f>
        <v>0</v>
      </c>
      <c r="V197" s="42"/>
      <c r="W197" s="90">
        <f t="shared" si="56"/>
        <v>0</v>
      </c>
      <c r="X197" s="96">
        <f>IF(OR(L197="",P197="Mut+ext"),0,IF(ISERROR(V197+U197*VLOOKUP(L197,Paramétrage!$C$6:$E$29,3,0))=TRUE,W197,V197+U197*VLOOKUP(L197,Paramétrage!$C$6:$E$29,3,0)))</f>
        <v>0</v>
      </c>
      <c r="Y197" s="247"/>
      <c r="Z197" s="209"/>
      <c r="AA197" s="248"/>
      <c r="AB197" s="160"/>
      <c r="AC197" s="43"/>
      <c r="AD197" s="63">
        <f>IF(G197="",0,IF(J197="",0,IF(SUMIF(G195:G206,G197,N195:N206)=0,0,IF(OR(K197="",J197="obligatoire"),AE197/SUMIF(G195:G206,G197,N195:N206),AE197/(SUMIF(G195:G206,G197,N195:N206)/K197)))))</f>
        <v>0</v>
      </c>
      <c r="AE197" s="21">
        <f t="shared" si="57"/>
        <v>0</v>
      </c>
    </row>
    <row r="198" spans="1:31">
      <c r="A198" s="258"/>
      <c r="B198" s="266"/>
      <c r="C198" s="216"/>
      <c r="D198" s="217"/>
      <c r="E198" s="211"/>
      <c r="F198" s="211"/>
      <c r="G198" s="137" t="s">
        <v>208</v>
      </c>
      <c r="H198" s="58"/>
      <c r="I198" s="56"/>
      <c r="J198" s="55"/>
      <c r="K198" s="39"/>
      <c r="L198" s="40"/>
      <c r="M198" s="50"/>
      <c r="N198" s="47"/>
      <c r="O198" s="54"/>
      <c r="P198" s="41"/>
      <c r="Q198" s="208"/>
      <c r="R198" s="209"/>
      <c r="S198" s="210"/>
      <c r="T198" s="95">
        <f>IF(OR(O198="",L198=Paramétrage!$C$10,L198=Paramétrage!$C$13,L198=Paramétrage!$C$17,L198=Paramétrage!$C$20,L198=Paramétrage!$C$24,L198=Paramétrage!$C$27,AND(L198&lt;&gt;Paramétrage!$C$9,P198="Mut+ext")),0,ROUNDUP(N198/O198,0))</f>
        <v>0</v>
      </c>
      <c r="U198" s="89">
        <f>IF(OR(L198="",P198="Mut+ext"),0,IF(VLOOKUP(L198,Paramétrage!$C$6:$E$29,2,0)=0,0,IF(O198="","saisir capacité",M198*T198*VLOOKUP(L198,Paramétrage!$C$6:$E$29,2,0))))</f>
        <v>0</v>
      </c>
      <c r="V198" s="42"/>
      <c r="W198" s="90">
        <f t="shared" si="56"/>
        <v>0</v>
      </c>
      <c r="X198" s="96">
        <f>IF(OR(L198="",P198="Mut+ext"),0,IF(ISERROR(V198+U198*VLOOKUP(L198,Paramétrage!$C$6:$E$29,3,0))=TRUE,W198,V198+U198*VLOOKUP(L198,Paramétrage!$C$6:$E$29,3,0)))</f>
        <v>0</v>
      </c>
      <c r="Y198" s="247"/>
      <c r="Z198" s="209"/>
      <c r="AA198" s="248"/>
      <c r="AB198" s="160"/>
      <c r="AC198" s="43"/>
      <c r="AD198" s="63">
        <f>IF(G198="",0,IF(J198="",0,IF(SUMIF(G195:G206,G198,N195:N206)=0,0,IF(OR(K198="",J198="obligatoire"),AE198/SUMIF(G195:G206,G198,N195:N206),AE198/(SUMIF(G195:G206,G198,N195:N206)/K198)))))</f>
        <v>0</v>
      </c>
      <c r="AE198" s="21">
        <f t="shared" si="57"/>
        <v>0</v>
      </c>
    </row>
    <row r="199" spans="1:31">
      <c r="A199" s="258"/>
      <c r="B199" s="266"/>
      <c r="C199" s="216"/>
      <c r="D199" s="217"/>
      <c r="E199" s="211"/>
      <c r="F199" s="211"/>
      <c r="G199" s="137"/>
      <c r="H199" s="58"/>
      <c r="I199" s="56"/>
      <c r="J199" s="55"/>
      <c r="K199" s="39"/>
      <c r="L199" s="40"/>
      <c r="M199" s="50"/>
      <c r="N199" s="47"/>
      <c r="O199" s="54"/>
      <c r="P199" s="41"/>
      <c r="Q199" s="208"/>
      <c r="R199" s="209"/>
      <c r="S199" s="210"/>
      <c r="T199" s="95">
        <f>IF(OR(O199="",L199=Paramétrage!$C$10,L199=Paramétrage!$C$13,L199=Paramétrage!$C$17,L199=Paramétrage!$C$20,L199=Paramétrage!$C$24,L199=Paramétrage!$C$27,AND(L199&lt;&gt;Paramétrage!$C$9,P199="Mut+ext")),0,ROUNDUP(N199/O199,0))</f>
        <v>0</v>
      </c>
      <c r="U199" s="89">
        <f>IF(OR(L199="",P199="Mut+ext"),0,IF(VLOOKUP(L199,Paramétrage!$C$6:$E$29,2,0)=0,0,IF(O199="","saisir capacité",M199*T199*VLOOKUP(L199,Paramétrage!$C$6:$E$29,2,0))))</f>
        <v>0</v>
      </c>
      <c r="V199" s="42"/>
      <c r="W199" s="90">
        <f t="shared" ref="W199:W202" si="58">IF(OR(L199="",P199="Mut+ext"),0,IF(ISERROR(U199+V199)=TRUE,U199,U199+V199))</f>
        <v>0</v>
      </c>
      <c r="X199" s="96">
        <f>IF(OR(L199="",P199="Mut+ext"),0,IF(ISERROR(V199+U199*VLOOKUP(L199,Paramétrage!$C$6:$E$29,3,0))=TRUE,W199,V199+U199*VLOOKUP(L199,Paramétrage!$C$6:$E$29,3,0)))</f>
        <v>0</v>
      </c>
      <c r="Y199" s="247"/>
      <c r="Z199" s="209"/>
      <c r="AA199" s="248"/>
      <c r="AB199" s="160"/>
      <c r="AC199" s="43"/>
      <c r="AD199" s="63">
        <f>IF(G199="",0,IF(J199="",0,IF(SUMIF(G191:G202,G199,N191:N202)=0,0,IF(OR(K199="",J199="obligatoire"),AE199/SUMIF(G191:G202,G199,N191:N202),AE199/(SUMIF(G191:G202,G199,N191:N202)/K199)))))</f>
        <v>0</v>
      </c>
      <c r="AE199" s="21">
        <f t="shared" ref="AE199:AE202" si="59">M199*N199</f>
        <v>0</v>
      </c>
    </row>
    <row r="200" spans="1:31">
      <c r="A200" s="258"/>
      <c r="B200" s="266"/>
      <c r="C200" s="216"/>
      <c r="D200" s="217"/>
      <c r="E200" s="211"/>
      <c r="F200" s="211"/>
      <c r="G200" s="137"/>
      <c r="H200" s="58"/>
      <c r="I200" s="56"/>
      <c r="J200" s="55"/>
      <c r="K200" s="39"/>
      <c r="L200" s="40"/>
      <c r="M200" s="50"/>
      <c r="N200" s="47"/>
      <c r="O200" s="54"/>
      <c r="P200" s="41"/>
      <c r="Q200" s="208"/>
      <c r="R200" s="209"/>
      <c r="S200" s="210"/>
      <c r="T200" s="95">
        <f>IF(OR(O200="",L200=Paramétrage!$C$10,L200=Paramétrage!$C$13,L200=Paramétrage!$C$17,L200=Paramétrage!$C$20,L200=Paramétrage!$C$24,L200=Paramétrage!$C$27,AND(L200&lt;&gt;Paramétrage!$C$9,P200="Mut+ext")),0,ROUNDUP(N200/O200,0))</f>
        <v>0</v>
      </c>
      <c r="U200" s="89">
        <f>IF(OR(L200="",P200="Mut+ext"),0,IF(VLOOKUP(L200,Paramétrage!$C$6:$E$29,2,0)=0,0,IF(O200="","saisir capacité",M200*T200*VLOOKUP(L200,Paramétrage!$C$6:$E$29,2,0))))</f>
        <v>0</v>
      </c>
      <c r="V200" s="42"/>
      <c r="W200" s="90">
        <f t="shared" si="58"/>
        <v>0</v>
      </c>
      <c r="X200" s="96">
        <f>IF(OR(L200="",P200="Mut+ext"),0,IF(ISERROR(V200+U200*VLOOKUP(L200,Paramétrage!$C$6:$E$29,3,0))=TRUE,W200,V200+U200*VLOOKUP(L200,Paramétrage!$C$6:$E$29,3,0)))</f>
        <v>0</v>
      </c>
      <c r="Y200" s="247"/>
      <c r="Z200" s="209"/>
      <c r="AA200" s="248"/>
      <c r="AB200" s="160"/>
      <c r="AC200" s="43"/>
      <c r="AD200" s="63">
        <f>IF(G200="",0,IF(J200="",0,IF(SUMIF(G191:G202,G200,N191:N202)=0,0,IF(OR(K200="",J200="obligatoire"),AE200/SUMIF(G191:G202,G200,N191:N202),AE200/(SUMIF(G191:G202,G200,N191:N202)/K200)))))</f>
        <v>0</v>
      </c>
      <c r="AE200" s="21">
        <f t="shared" si="59"/>
        <v>0</v>
      </c>
    </row>
    <row r="201" spans="1:31">
      <c r="A201" s="258"/>
      <c r="B201" s="266"/>
      <c r="C201" s="216"/>
      <c r="D201" s="217"/>
      <c r="E201" s="211"/>
      <c r="F201" s="211"/>
      <c r="G201" s="137"/>
      <c r="H201" s="58"/>
      <c r="I201" s="56"/>
      <c r="J201" s="55"/>
      <c r="K201" s="39"/>
      <c r="L201" s="40"/>
      <c r="M201" s="50"/>
      <c r="N201" s="47"/>
      <c r="O201" s="54"/>
      <c r="P201" s="41"/>
      <c r="Q201" s="208"/>
      <c r="R201" s="209"/>
      <c r="S201" s="210"/>
      <c r="T201" s="95">
        <f>IF(OR(O201="",L201=Paramétrage!$C$10,L201=Paramétrage!$C$13,L201=Paramétrage!$C$17,L201=Paramétrage!$C$20,L201=Paramétrage!$C$24,L201=Paramétrage!$C$27,AND(L201&lt;&gt;Paramétrage!$C$9,P201="Mut+ext")),0,ROUNDUP(N201/O201,0))</f>
        <v>0</v>
      </c>
      <c r="U201" s="89">
        <f>IF(OR(L201="",P201="Mut+ext"),0,IF(VLOOKUP(L201,Paramétrage!$C$6:$E$29,2,0)=0,0,IF(O201="","saisir capacité",M201*T201*VLOOKUP(L201,Paramétrage!$C$6:$E$29,2,0))))</f>
        <v>0</v>
      </c>
      <c r="V201" s="42"/>
      <c r="W201" s="90">
        <f t="shared" si="58"/>
        <v>0</v>
      </c>
      <c r="X201" s="96">
        <f>IF(OR(L201="",P201="Mut+ext"),0,IF(ISERROR(V201+U201*VLOOKUP(L201,Paramétrage!$C$6:$E$29,3,0))=TRUE,W201,V201+U201*VLOOKUP(L201,Paramétrage!$C$6:$E$29,3,0)))</f>
        <v>0</v>
      </c>
      <c r="Y201" s="247"/>
      <c r="Z201" s="209"/>
      <c r="AA201" s="248"/>
      <c r="AB201" s="160"/>
      <c r="AC201" s="43"/>
      <c r="AD201" s="63">
        <f>IF(G201="",0,IF(J201="",0,IF(SUMIF(G191:G202,G201,N191:N202)=0,0,IF(OR(K201="",J201="obligatoire"),AE201/SUMIF(G191:G202,G201,N191:N202),AE201/(SUMIF(G191:G202,G201,N191:N202)/K201)))))</f>
        <v>0</v>
      </c>
      <c r="AE201" s="21">
        <f t="shared" si="59"/>
        <v>0</v>
      </c>
    </row>
    <row r="202" spans="1:31">
      <c r="A202" s="258"/>
      <c r="B202" s="266"/>
      <c r="C202" s="216"/>
      <c r="D202" s="217"/>
      <c r="E202" s="211"/>
      <c r="F202" s="211"/>
      <c r="G202" s="137"/>
      <c r="H202" s="58"/>
      <c r="I202" s="56"/>
      <c r="J202" s="55"/>
      <c r="K202" s="39"/>
      <c r="L202" s="40"/>
      <c r="M202" s="51"/>
      <c r="N202" s="47"/>
      <c r="O202" s="54"/>
      <c r="P202" s="41"/>
      <c r="Q202" s="208"/>
      <c r="R202" s="209"/>
      <c r="S202" s="210"/>
      <c r="T202" s="95">
        <f>IF(OR(O202="",L202=Paramétrage!$C$10,L202=Paramétrage!$C$13,L202=Paramétrage!$C$17,L202=Paramétrage!$C$20,L202=Paramétrage!$C$24,L202=Paramétrage!$C$27,AND(L202&lt;&gt;Paramétrage!$C$9,P202="Mut+ext")),0,ROUNDUP(N202/O202,0))</f>
        <v>0</v>
      </c>
      <c r="U202" s="89">
        <f>IF(OR(L202="",P202="Mut+ext"),0,IF(VLOOKUP(L202,Paramétrage!$C$6:$E$29,2,0)=0,0,IF(O202="","saisir capacité",M202*T202*VLOOKUP(L202,Paramétrage!$C$6:$E$29,2,0))))</f>
        <v>0</v>
      </c>
      <c r="V202" s="42"/>
      <c r="W202" s="90">
        <f t="shared" si="58"/>
        <v>0</v>
      </c>
      <c r="X202" s="96">
        <f>IF(OR(L202="",P202="Mut+ext"),0,IF(ISERROR(V202+U202*VLOOKUP(L202,Paramétrage!$C$6:$E$29,3,0))=TRUE,W202,V202+U202*VLOOKUP(L202,Paramétrage!$C$6:$E$29,3,0)))</f>
        <v>0</v>
      </c>
      <c r="Y202" s="247"/>
      <c r="Z202" s="209"/>
      <c r="AA202" s="248"/>
      <c r="AB202" s="160"/>
      <c r="AC202" s="43"/>
      <c r="AD202" s="63">
        <f>IF(G202="",0,IF(J202="",0,IF(SUMIF(G191:G202,G202,N191:N202)=0,0,IF(OR(K202="",J202="obligatoire"),AE202/SUMIF(G191:G202,G202,N191:N202),AE202/(SUMIF(G191:G202,G202,N191:N202)/K202)))))</f>
        <v>0</v>
      </c>
      <c r="AE202" s="21">
        <f t="shared" si="59"/>
        <v>0</v>
      </c>
    </row>
    <row r="203" spans="1:31">
      <c r="A203" s="258"/>
      <c r="B203" s="266"/>
      <c r="C203" s="216"/>
      <c r="D203" s="217"/>
      <c r="E203" s="211"/>
      <c r="F203" s="211"/>
      <c r="G203" s="137"/>
      <c r="H203" s="58"/>
      <c r="I203" s="56"/>
      <c r="J203" s="55"/>
      <c r="K203" s="39"/>
      <c r="L203" s="40"/>
      <c r="M203" s="50"/>
      <c r="N203" s="47"/>
      <c r="O203" s="54"/>
      <c r="P203" s="41"/>
      <c r="Q203" s="208"/>
      <c r="R203" s="209"/>
      <c r="S203" s="210"/>
      <c r="T203" s="95">
        <f>IF(OR(O203="",L203=Paramétrage!$C$10,L203=Paramétrage!$C$13,L203=Paramétrage!$C$17,L203=Paramétrage!$C$20,L203=Paramétrage!$C$24,L203=Paramétrage!$C$27,AND(L203&lt;&gt;Paramétrage!$C$9,P203="Mut+ext")),0,ROUNDUP(N203/O203,0))</f>
        <v>0</v>
      </c>
      <c r="U203" s="89">
        <f>IF(OR(L203="",P203="Mut+ext"),0,IF(VLOOKUP(L203,Paramétrage!$C$6:$E$29,2,0)=0,0,IF(O203="","saisir capacité",M203*T203*VLOOKUP(L203,Paramétrage!$C$6:$E$29,2,0))))</f>
        <v>0</v>
      </c>
      <c r="V203" s="42"/>
      <c r="W203" s="90">
        <f t="shared" si="56"/>
        <v>0</v>
      </c>
      <c r="X203" s="96">
        <f>IF(OR(L203="",P203="Mut+ext"),0,IF(ISERROR(V203+U203*VLOOKUP(L203,Paramétrage!$C$6:$E$29,3,0))=TRUE,W203,V203+U203*VLOOKUP(L203,Paramétrage!$C$6:$E$29,3,0)))</f>
        <v>0</v>
      </c>
      <c r="Y203" s="247"/>
      <c r="Z203" s="209"/>
      <c r="AA203" s="248"/>
      <c r="AB203" s="160"/>
      <c r="AC203" s="43"/>
      <c r="AD203" s="63">
        <f>IF(G203="",0,IF(J203="",0,IF(SUMIF(G195:G206,G203,N195:N206)=0,0,IF(OR(K203="",J203="obligatoire"),AE203/SUMIF(G195:G206,G203,N195:N206),AE203/(SUMIF(G195:G206,G203,N195:N206)/K203)))))</f>
        <v>0</v>
      </c>
      <c r="AE203" s="21">
        <f t="shared" si="57"/>
        <v>0</v>
      </c>
    </row>
    <row r="204" spans="1:31">
      <c r="A204" s="258"/>
      <c r="B204" s="266"/>
      <c r="C204" s="216"/>
      <c r="D204" s="217"/>
      <c r="E204" s="211"/>
      <c r="F204" s="211"/>
      <c r="G204" s="137"/>
      <c r="H204" s="58"/>
      <c r="I204" s="56"/>
      <c r="J204" s="55"/>
      <c r="K204" s="39"/>
      <c r="L204" s="40"/>
      <c r="M204" s="50"/>
      <c r="N204" s="47"/>
      <c r="O204" s="54"/>
      <c r="P204" s="41"/>
      <c r="Q204" s="208"/>
      <c r="R204" s="209"/>
      <c r="S204" s="210"/>
      <c r="T204" s="95">
        <f>IF(OR(O204="",L204=Paramétrage!$C$10,L204=Paramétrage!$C$13,L204=Paramétrage!$C$17,L204=Paramétrage!$C$20,L204=Paramétrage!$C$24,L204=Paramétrage!$C$27,AND(L204&lt;&gt;Paramétrage!$C$9,P204="Mut+ext")),0,ROUNDUP(N204/O204,0))</f>
        <v>0</v>
      </c>
      <c r="U204" s="89">
        <f>IF(OR(L204="",P204="Mut+ext"),0,IF(VLOOKUP(L204,Paramétrage!$C$6:$E$29,2,0)=0,0,IF(O204="","saisir capacité",M204*T204*VLOOKUP(L204,Paramétrage!$C$6:$E$29,2,0))))</f>
        <v>0</v>
      </c>
      <c r="V204" s="42"/>
      <c r="W204" s="90">
        <f t="shared" si="56"/>
        <v>0</v>
      </c>
      <c r="X204" s="96">
        <f>IF(OR(L204="",P204="Mut+ext"),0,IF(ISERROR(V204+U204*VLOOKUP(L204,Paramétrage!$C$6:$E$29,3,0))=TRUE,W204,V204+U204*VLOOKUP(L204,Paramétrage!$C$6:$E$29,3,0)))</f>
        <v>0</v>
      </c>
      <c r="Y204" s="247"/>
      <c r="Z204" s="209"/>
      <c r="AA204" s="248"/>
      <c r="AB204" s="160"/>
      <c r="AC204" s="43"/>
      <c r="AD204" s="63">
        <f>IF(G204="",0,IF(J204="",0,IF(SUMIF(G195:G206,G204,N195:N206)=0,0,IF(OR(K204="",J204="obligatoire"),AE204/SUMIF(G195:G206,G204,N195:N206),AE204/(SUMIF(G195:G206,G204,N195:N206)/K204)))))</f>
        <v>0</v>
      </c>
      <c r="AE204" s="21">
        <f t="shared" si="57"/>
        <v>0</v>
      </c>
    </row>
    <row r="205" spans="1:31">
      <c r="A205" s="258"/>
      <c r="B205" s="266"/>
      <c r="C205" s="216"/>
      <c r="D205" s="217"/>
      <c r="E205" s="211"/>
      <c r="F205" s="211"/>
      <c r="G205" s="137"/>
      <c r="H205" s="58"/>
      <c r="I205" s="56"/>
      <c r="J205" s="55"/>
      <c r="K205" s="39"/>
      <c r="L205" s="40"/>
      <c r="M205" s="50"/>
      <c r="N205" s="47"/>
      <c r="O205" s="54"/>
      <c r="P205" s="41"/>
      <c r="Q205" s="208"/>
      <c r="R205" s="209"/>
      <c r="S205" s="210"/>
      <c r="T205" s="95">
        <f>IF(OR(O205="",L205=Paramétrage!$C$10,L205=Paramétrage!$C$13,L205=Paramétrage!$C$17,L205=Paramétrage!$C$20,L205=Paramétrage!$C$24,L205=Paramétrage!$C$27,AND(L205&lt;&gt;Paramétrage!$C$9,P205="Mut+ext")),0,ROUNDUP(N205/O205,0))</f>
        <v>0</v>
      </c>
      <c r="U205" s="89">
        <f>IF(OR(L205="",P205="Mut+ext"),0,IF(VLOOKUP(L205,Paramétrage!$C$6:$E$29,2,0)=0,0,IF(O205="","saisir capacité",M205*T205*VLOOKUP(L205,Paramétrage!$C$6:$E$29,2,0))))</f>
        <v>0</v>
      </c>
      <c r="V205" s="42"/>
      <c r="W205" s="90">
        <f t="shared" si="56"/>
        <v>0</v>
      </c>
      <c r="X205" s="96">
        <f>IF(OR(L205="",P205="Mut+ext"),0,IF(ISERROR(V205+U205*VLOOKUP(L205,Paramétrage!$C$6:$E$29,3,0))=TRUE,W205,V205+U205*VLOOKUP(L205,Paramétrage!$C$6:$E$29,3,0)))</f>
        <v>0</v>
      </c>
      <c r="Y205" s="247"/>
      <c r="Z205" s="209"/>
      <c r="AA205" s="248"/>
      <c r="AB205" s="160"/>
      <c r="AC205" s="43"/>
      <c r="AD205" s="63">
        <f>IF(G205="",0,IF(J205="",0,IF(SUMIF(G195:G206,G205,N195:N206)=0,0,IF(OR(K205="",J205="obligatoire"),AE205/SUMIF(G195:G206,G205,N195:N206),AE205/(SUMIF(G195:G206,G205,N195:N206)/K205)))))</f>
        <v>0</v>
      </c>
      <c r="AE205" s="21">
        <f t="shared" si="57"/>
        <v>0</v>
      </c>
    </row>
    <row r="206" spans="1:31">
      <c r="A206" s="258"/>
      <c r="B206" s="266"/>
      <c r="C206" s="218"/>
      <c r="D206" s="219"/>
      <c r="E206" s="212"/>
      <c r="F206" s="212"/>
      <c r="G206" s="137"/>
      <c r="H206" s="58"/>
      <c r="I206" s="56"/>
      <c r="J206" s="55"/>
      <c r="K206" s="39"/>
      <c r="L206" s="40"/>
      <c r="M206" s="51"/>
      <c r="N206" s="47"/>
      <c r="O206" s="54"/>
      <c r="P206" s="41"/>
      <c r="Q206" s="208"/>
      <c r="R206" s="209"/>
      <c r="S206" s="210"/>
      <c r="T206" s="95">
        <f>IF(OR(O206="",L206=Paramétrage!$C$10,L206=Paramétrage!$C$13,L206=Paramétrage!$C$17,L206=Paramétrage!$C$20,L206=Paramétrage!$C$24,L206=Paramétrage!$C$27,AND(L206&lt;&gt;Paramétrage!$C$9,P206="Mut+ext")),0,ROUNDUP(N206/O206,0))</f>
        <v>0</v>
      </c>
      <c r="U206" s="89">
        <f>IF(OR(L206="",P206="Mut+ext"),0,IF(VLOOKUP(L206,Paramétrage!$C$6:$E$29,2,0)=0,0,IF(O206="","saisir capacité",M206*T206*VLOOKUP(L206,Paramétrage!$C$6:$E$29,2,0))))</f>
        <v>0</v>
      </c>
      <c r="V206" s="42"/>
      <c r="W206" s="90">
        <f t="shared" si="56"/>
        <v>0</v>
      </c>
      <c r="X206" s="96">
        <f>IF(OR(L206="",P206="Mut+ext"),0,IF(ISERROR(V206+U206*VLOOKUP(L206,Paramétrage!$C$6:$E$29,3,0))=TRUE,W206,V206+U206*VLOOKUP(L206,Paramétrage!$C$6:$E$29,3,0)))</f>
        <v>0</v>
      </c>
      <c r="Y206" s="247"/>
      <c r="Z206" s="209"/>
      <c r="AA206" s="248"/>
      <c r="AB206" s="160"/>
      <c r="AC206" s="43"/>
      <c r="AD206" s="63">
        <f>IF(G206="",0,IF(J206="",0,IF(SUMIF(G195:G206,G206,N195:N206)=0,0,IF(OR(K206="",J206="obligatoire"),AE206/SUMIF(G195:G206,G206,N195:N206),AE206/(SUMIF(G195:G206,G206,N195:N206)/K206)))))</f>
        <v>0</v>
      </c>
      <c r="AE206" s="21">
        <f t="shared" si="57"/>
        <v>0</v>
      </c>
    </row>
    <row r="207" spans="1:31">
      <c r="A207" s="258"/>
      <c r="B207" s="267"/>
      <c r="C207" s="147"/>
      <c r="D207" s="75"/>
      <c r="E207" s="74"/>
      <c r="F207" s="75"/>
      <c r="G207" s="75"/>
      <c r="H207" s="142"/>
      <c r="I207" s="136"/>
      <c r="J207" s="76"/>
      <c r="K207" s="78"/>
      <c r="L207" s="79"/>
      <c r="M207" s="80">
        <f>AD207</f>
        <v>0</v>
      </c>
      <c r="N207" s="81"/>
      <c r="O207" s="81"/>
      <c r="P207" s="198"/>
      <c r="Q207" s="180"/>
      <c r="R207" s="180"/>
      <c r="S207" s="181"/>
      <c r="T207" s="128"/>
      <c r="U207" s="85">
        <f>SUM(U195:U206)</f>
        <v>0</v>
      </c>
      <c r="V207" s="86">
        <f>SUM(V195:V206)</f>
        <v>0</v>
      </c>
      <c r="W207" s="87">
        <f>SUM(W195:W206)</f>
        <v>0</v>
      </c>
      <c r="X207" s="88">
        <f>SUM(X195:X206)</f>
        <v>0</v>
      </c>
      <c r="Y207" s="191"/>
      <c r="Z207" s="192"/>
      <c r="AA207" s="193"/>
      <c r="AB207" s="194"/>
      <c r="AC207" s="195"/>
      <c r="AD207" s="134">
        <f>SUM(AD195:AD206)</f>
        <v>0</v>
      </c>
      <c r="AE207" s="135">
        <f>SUM(AE195:AE206)</f>
        <v>0</v>
      </c>
    </row>
    <row r="208" spans="1:31" ht="15.5" customHeight="1">
      <c r="A208" s="258"/>
      <c r="B208" s="265" t="s">
        <v>123</v>
      </c>
      <c r="C208" s="220" t="s">
        <v>149</v>
      </c>
      <c r="D208" s="215"/>
      <c r="E208" s="229">
        <v>6</v>
      </c>
      <c r="F208" s="229" t="s">
        <v>227</v>
      </c>
      <c r="G208" s="138" t="s">
        <v>197</v>
      </c>
      <c r="H208" s="58"/>
      <c r="I208" s="56"/>
      <c r="J208" s="55"/>
      <c r="K208" s="39"/>
      <c r="L208" s="40"/>
      <c r="M208" s="50"/>
      <c r="N208" s="47"/>
      <c r="O208" s="54"/>
      <c r="P208" s="45"/>
      <c r="Q208" s="208"/>
      <c r="R208" s="209"/>
      <c r="S208" s="210"/>
      <c r="T208" s="95">
        <f>IF(OR(O208="",L208=Paramétrage!$C$10,L208=Paramétrage!$C$13,L208=Paramétrage!$C$17,L208=Paramétrage!$C$20,L208=Paramétrage!$C$24,L208=Paramétrage!$C$27,AND(L208&lt;&gt;Paramétrage!$C$9,P208="Mut+ext")),0,ROUNDUP(N208/O208,0))</f>
        <v>0</v>
      </c>
      <c r="U208" s="89">
        <f>IF(OR(L208="",P208="Mut+ext"),0,IF(VLOOKUP(L208,Paramétrage!$C$6:$E$29,2,0)=0,0,IF(O208="","saisir capacité",M208*T208*VLOOKUP(L208,Paramétrage!$C$6:$E$29,2,0))))</f>
        <v>0</v>
      </c>
      <c r="V208" s="42"/>
      <c r="W208" s="90">
        <f t="shared" ref="W208:W219" si="60">IF(OR(L208="",P208="Mut+ext"),0,IF(ISERROR(U208+V208)=TRUE,U208,U208+V208))</f>
        <v>0</v>
      </c>
      <c r="X208" s="96">
        <f>IF(OR(L208="",P208="Mut+ext"),0,IF(ISERROR(V208+U208*VLOOKUP(L208,Paramétrage!$C$6:$E$29,3,0))=TRUE,W208,V208+U208*VLOOKUP(L208,Paramétrage!$C$6:$E$29,3,0)))</f>
        <v>0</v>
      </c>
      <c r="Y208" s="247"/>
      <c r="Z208" s="209"/>
      <c r="AA208" s="248"/>
      <c r="AB208" s="160"/>
      <c r="AC208" s="44"/>
      <c r="AD208" s="63">
        <f>IF(G208="",0,IF(J208="",0,IF(SUMIF(G208:G219,G208,N208:N219)=0,0,IF(OR(K208="",J208="obligatoire"),AE208/SUMIF(G208:G219,G208,N208:N219),AE208/(SUMIF(G208:G219,G208,N208:N219)/K208)))))</f>
        <v>0</v>
      </c>
      <c r="AE208" s="20">
        <f>M208*N208</f>
        <v>0</v>
      </c>
    </row>
    <row r="209" spans="1:31">
      <c r="A209" s="258"/>
      <c r="B209" s="266"/>
      <c r="C209" s="216"/>
      <c r="D209" s="217"/>
      <c r="E209" s="211"/>
      <c r="F209" s="211"/>
      <c r="G209" s="137" t="s">
        <v>198</v>
      </c>
      <c r="H209" s="58"/>
      <c r="I209" s="56"/>
      <c r="J209" s="55"/>
      <c r="K209" s="39"/>
      <c r="L209" s="40"/>
      <c r="M209" s="50"/>
      <c r="N209" s="47"/>
      <c r="O209" s="54"/>
      <c r="P209" s="41"/>
      <c r="Q209" s="208"/>
      <c r="R209" s="209"/>
      <c r="S209" s="210"/>
      <c r="T209" s="95">
        <f>IF(OR(O209="",L209=Paramétrage!$C$10,L209=Paramétrage!$C$13,L209=Paramétrage!$C$17,L209=Paramétrage!$C$20,L209=Paramétrage!$C$24,L209=Paramétrage!$C$27,AND(L209&lt;&gt;Paramétrage!$C$9,P209="Mut+ext")),0,ROUNDUP(N209/O209,0))</f>
        <v>0</v>
      </c>
      <c r="U209" s="89">
        <f>IF(OR(L209="",P209="Mut+ext"),0,IF(VLOOKUP(L209,Paramétrage!$C$6:$E$29,2,0)=0,0,IF(O209="","saisir capacité",M209*T209*VLOOKUP(L209,Paramétrage!$C$6:$E$29,2,0))))</f>
        <v>0</v>
      </c>
      <c r="V209" s="42"/>
      <c r="W209" s="90">
        <f t="shared" si="60"/>
        <v>0</v>
      </c>
      <c r="X209" s="96">
        <f>IF(OR(L209="",P209="Mut+ext"),0,IF(ISERROR(V209+U209*VLOOKUP(L209,Paramétrage!$C$6:$E$29,3,0))=TRUE,W209,V209+U209*VLOOKUP(L209,Paramétrage!$C$6:$E$29,3,0)))</f>
        <v>0</v>
      </c>
      <c r="Y209" s="247"/>
      <c r="Z209" s="209"/>
      <c r="AA209" s="248"/>
      <c r="AB209" s="160"/>
      <c r="AC209" s="43"/>
      <c r="AD209" s="63">
        <f>IF(G209="",0,IF(J209="",0,IF(SUMIF(G208:G219,G209,N208:N219)=0,0,IF(OR(K209="",J209="obligatoire"),AE209/SUMIF(G208:G219,G209,N208:N219),AE209/(SUMIF(G208:G219,G209,N208:N219)/K209)))))</f>
        <v>0</v>
      </c>
      <c r="AE209" s="20">
        <f t="shared" ref="AE209:AE219" si="61">M209*N209</f>
        <v>0</v>
      </c>
    </row>
    <row r="210" spans="1:31">
      <c r="A210" s="258"/>
      <c r="B210" s="266"/>
      <c r="C210" s="216"/>
      <c r="D210" s="217"/>
      <c r="E210" s="211"/>
      <c r="F210" s="211"/>
      <c r="G210" s="137" t="s">
        <v>199</v>
      </c>
      <c r="H210" s="58"/>
      <c r="I210" s="56"/>
      <c r="J210" s="55"/>
      <c r="K210" s="39"/>
      <c r="L210" s="40"/>
      <c r="M210" s="50"/>
      <c r="N210" s="47"/>
      <c r="O210" s="54"/>
      <c r="P210" s="41"/>
      <c r="Q210" s="208"/>
      <c r="R210" s="209"/>
      <c r="S210" s="210"/>
      <c r="T210" s="95">
        <f>IF(OR(O210="",L210=Paramétrage!$C$10,L210=Paramétrage!$C$13,L210=Paramétrage!$C$17,L210=Paramétrage!$C$20,L210=Paramétrage!$C$24,L210=Paramétrage!$C$27,AND(L210&lt;&gt;Paramétrage!$C$9,P210="Mut+ext")),0,ROUNDUP(N210/O210,0))</f>
        <v>0</v>
      </c>
      <c r="U210" s="89">
        <f>IF(OR(L210="",P210="Mut+ext"),0,IF(VLOOKUP(L210,Paramétrage!$C$6:$E$29,2,0)=0,0,IF(O210="","saisir capacité",M210*T210*VLOOKUP(L210,Paramétrage!$C$6:$E$29,2,0))))</f>
        <v>0</v>
      </c>
      <c r="V210" s="42"/>
      <c r="W210" s="90">
        <f t="shared" si="60"/>
        <v>0</v>
      </c>
      <c r="X210" s="96">
        <f>IF(OR(L210="",P210="Mut+ext"),0,IF(ISERROR(V210+U210*VLOOKUP(L210,Paramétrage!$C$6:$E$29,3,0))=TRUE,W210,V210+U210*VLOOKUP(L210,Paramétrage!$C$6:$E$29,3,0)))</f>
        <v>0</v>
      </c>
      <c r="Y210" s="247"/>
      <c r="Z210" s="209"/>
      <c r="AA210" s="248"/>
      <c r="AB210" s="160"/>
      <c r="AC210" s="43"/>
      <c r="AD210" s="63">
        <f>IF(G210="",0,IF(J210="",0,IF(SUMIF(G208:G219,G210,N208:N219)=0,0,IF(OR(K210="",J210="obligatoire"),AE210/SUMIF(G208:G219,G210,N208:N219),AE210/(SUMIF(G208:G219,G210,N208:N219)/K210)))))</f>
        <v>0</v>
      </c>
      <c r="AE210" s="20">
        <f t="shared" si="61"/>
        <v>0</v>
      </c>
    </row>
    <row r="211" spans="1:31">
      <c r="A211" s="258"/>
      <c r="B211" s="266"/>
      <c r="C211" s="216"/>
      <c r="D211" s="217"/>
      <c r="E211" s="211"/>
      <c r="F211" s="211"/>
      <c r="G211" s="137" t="s">
        <v>200</v>
      </c>
      <c r="H211" s="58"/>
      <c r="I211" s="56"/>
      <c r="J211" s="55"/>
      <c r="K211" s="39"/>
      <c r="L211" s="40"/>
      <c r="M211" s="50"/>
      <c r="N211" s="47"/>
      <c r="O211" s="54"/>
      <c r="P211" s="41"/>
      <c r="Q211" s="208"/>
      <c r="R211" s="209"/>
      <c r="S211" s="210"/>
      <c r="T211" s="95">
        <f>IF(OR(O211="",L211=Paramétrage!$C$10,L211=Paramétrage!$C$13,L211=Paramétrage!$C$17,L211=Paramétrage!$C$20,L211=Paramétrage!$C$24,L211=Paramétrage!$C$27,AND(L211&lt;&gt;Paramétrage!$C$9,P211="Mut+ext")),0,ROUNDUP(N211/O211,0))</f>
        <v>0</v>
      </c>
      <c r="U211" s="89">
        <f>IF(OR(L211="",P211="Mut+ext"),0,IF(VLOOKUP(L211,Paramétrage!$C$6:$E$29,2,0)=0,0,IF(O211="","saisir capacité",M211*T211*VLOOKUP(L211,Paramétrage!$C$6:$E$29,2,0))))</f>
        <v>0</v>
      </c>
      <c r="V211" s="42"/>
      <c r="W211" s="90">
        <f t="shared" si="60"/>
        <v>0</v>
      </c>
      <c r="X211" s="96">
        <f>IF(OR(L211="",P211="Mut+ext"),0,IF(ISERROR(V211+U211*VLOOKUP(L211,Paramétrage!$C$6:$E$29,3,0))=TRUE,W211,V211+U211*VLOOKUP(L211,Paramétrage!$C$6:$E$29,3,0)))</f>
        <v>0</v>
      </c>
      <c r="Y211" s="247"/>
      <c r="Z211" s="209"/>
      <c r="AA211" s="248"/>
      <c r="AB211" s="160"/>
      <c r="AC211" s="43"/>
      <c r="AD211" s="63">
        <f>IF(G211="",0,IF(J211="",0,IF(SUMIF(G208:G219,G211,N208:N219)=0,0,IF(OR(K211="",J211="obligatoire"),AE211/SUMIF(G208:G219,G211,N208:N219),AE211/(SUMIF(G208:G219,G211,N208:N219)/K211)))))</f>
        <v>0</v>
      </c>
      <c r="AE211" s="20">
        <f t="shared" si="61"/>
        <v>0</v>
      </c>
    </row>
    <row r="212" spans="1:31">
      <c r="A212" s="258"/>
      <c r="B212" s="266"/>
      <c r="C212" s="216"/>
      <c r="D212" s="217"/>
      <c r="E212" s="211"/>
      <c r="F212" s="211"/>
      <c r="G212" s="137"/>
      <c r="H212" s="58"/>
      <c r="I212" s="56"/>
      <c r="J212" s="55"/>
      <c r="K212" s="39"/>
      <c r="L212" s="40"/>
      <c r="M212" s="50"/>
      <c r="N212" s="47"/>
      <c r="O212" s="54"/>
      <c r="P212" s="41"/>
      <c r="Q212" s="208"/>
      <c r="R212" s="209"/>
      <c r="S212" s="210"/>
      <c r="T212" s="95">
        <f>IF(OR(O212="",L212=Paramétrage!$C$10,L212=Paramétrage!$C$13,L212=Paramétrage!$C$17,L212=Paramétrage!$C$20,L212=Paramétrage!$C$24,L212=Paramétrage!$C$27,AND(L212&lt;&gt;Paramétrage!$C$9,P212="Mut+ext")),0,ROUNDUP(N212/O212,0))</f>
        <v>0</v>
      </c>
      <c r="U212" s="89">
        <f>IF(OR(L212="",P212="Mut+ext"),0,IF(VLOOKUP(L212,Paramétrage!$C$6:$E$29,2,0)=0,0,IF(O212="","saisir capacité",M212*T212*VLOOKUP(L212,Paramétrage!$C$6:$E$29,2,0))))</f>
        <v>0</v>
      </c>
      <c r="V212" s="42"/>
      <c r="W212" s="90">
        <f t="shared" ref="W212:W215" si="62">IF(OR(L212="",P212="Mut+ext"),0,IF(ISERROR(U212+V212)=TRUE,U212,U212+V212))</f>
        <v>0</v>
      </c>
      <c r="X212" s="96">
        <f>IF(OR(L212="",P212="Mut+ext"),0,IF(ISERROR(V212+U212*VLOOKUP(L212,Paramétrage!$C$6:$E$29,3,0))=TRUE,W212,V212+U212*VLOOKUP(L212,Paramétrage!$C$6:$E$29,3,0)))</f>
        <v>0</v>
      </c>
      <c r="Y212" s="247"/>
      <c r="Z212" s="209"/>
      <c r="AA212" s="248"/>
      <c r="AB212" s="160"/>
      <c r="AC212" s="43"/>
      <c r="AD212" s="63">
        <f>IF(G212="",0,IF(J212="",0,IF(SUMIF(G204:G215,G212,N204:N215)=0,0,IF(OR(K212="",J212="obligatoire"),AE212/SUMIF(G204:G215,G212,N204:N215),AE212/(SUMIF(G204:G215,G212,N204:N215)/K212)))))</f>
        <v>0</v>
      </c>
      <c r="AE212" s="20">
        <f t="shared" ref="AE212:AE215" si="63">M212*N212</f>
        <v>0</v>
      </c>
    </row>
    <row r="213" spans="1:31">
      <c r="A213" s="258"/>
      <c r="B213" s="266"/>
      <c r="C213" s="216"/>
      <c r="D213" s="217"/>
      <c r="E213" s="211"/>
      <c r="F213" s="211"/>
      <c r="G213" s="137"/>
      <c r="H213" s="58"/>
      <c r="I213" s="56"/>
      <c r="J213" s="55"/>
      <c r="K213" s="39"/>
      <c r="L213" s="40"/>
      <c r="M213" s="50"/>
      <c r="N213" s="47"/>
      <c r="O213" s="54"/>
      <c r="P213" s="41"/>
      <c r="Q213" s="208"/>
      <c r="R213" s="209"/>
      <c r="S213" s="210"/>
      <c r="T213" s="95">
        <f>IF(OR(O213="",L213=Paramétrage!$C$10,L213=Paramétrage!$C$13,L213=Paramétrage!$C$17,L213=Paramétrage!$C$20,L213=Paramétrage!$C$24,L213=Paramétrage!$C$27,AND(L213&lt;&gt;Paramétrage!$C$9,P213="Mut+ext")),0,ROUNDUP(N213/O213,0))</f>
        <v>0</v>
      </c>
      <c r="U213" s="89">
        <f>IF(OR(L213="",P213="Mut+ext"),0,IF(VLOOKUP(L213,Paramétrage!$C$6:$E$29,2,0)=0,0,IF(O213="","saisir capacité",M213*T213*VLOOKUP(L213,Paramétrage!$C$6:$E$29,2,0))))</f>
        <v>0</v>
      </c>
      <c r="V213" s="42"/>
      <c r="W213" s="90">
        <f t="shared" si="62"/>
        <v>0</v>
      </c>
      <c r="X213" s="96">
        <f>IF(OR(L213="",P213="Mut+ext"),0,IF(ISERROR(V213+U213*VLOOKUP(L213,Paramétrage!$C$6:$E$29,3,0))=TRUE,W213,V213+U213*VLOOKUP(L213,Paramétrage!$C$6:$E$29,3,0)))</f>
        <v>0</v>
      </c>
      <c r="Y213" s="247"/>
      <c r="Z213" s="209"/>
      <c r="AA213" s="248"/>
      <c r="AB213" s="160"/>
      <c r="AC213" s="43"/>
      <c r="AD213" s="63">
        <f>IF(G213="",0,IF(J213="",0,IF(SUMIF(G204:G215,G213,N204:N215)=0,0,IF(OR(K213="",J213="obligatoire"),AE213/SUMIF(G204:G215,G213,N204:N215),AE213/(SUMIF(G204:G215,G213,N204:N215)/K213)))))</f>
        <v>0</v>
      </c>
      <c r="AE213" s="20">
        <f t="shared" si="63"/>
        <v>0</v>
      </c>
    </row>
    <row r="214" spans="1:31">
      <c r="A214" s="258"/>
      <c r="B214" s="266"/>
      <c r="C214" s="216"/>
      <c r="D214" s="217"/>
      <c r="E214" s="211"/>
      <c r="F214" s="211"/>
      <c r="G214" s="137"/>
      <c r="H214" s="58"/>
      <c r="I214" s="56"/>
      <c r="J214" s="55"/>
      <c r="K214" s="39"/>
      <c r="L214" s="40"/>
      <c r="M214" s="50"/>
      <c r="N214" s="47"/>
      <c r="O214" s="54"/>
      <c r="P214" s="41"/>
      <c r="Q214" s="208"/>
      <c r="R214" s="209"/>
      <c r="S214" s="210"/>
      <c r="T214" s="95">
        <f>IF(OR(O214="",L214=Paramétrage!$C$10,L214=Paramétrage!$C$13,L214=Paramétrage!$C$17,L214=Paramétrage!$C$20,L214=Paramétrage!$C$24,L214=Paramétrage!$C$27,AND(L214&lt;&gt;Paramétrage!$C$9,P214="Mut+ext")),0,ROUNDUP(N214/O214,0))</f>
        <v>0</v>
      </c>
      <c r="U214" s="89">
        <f>IF(OR(L214="",P214="Mut+ext"),0,IF(VLOOKUP(L214,Paramétrage!$C$6:$E$29,2,0)=0,0,IF(O214="","saisir capacité",M214*T214*VLOOKUP(L214,Paramétrage!$C$6:$E$29,2,0))))</f>
        <v>0</v>
      </c>
      <c r="V214" s="42"/>
      <c r="W214" s="90">
        <f t="shared" si="62"/>
        <v>0</v>
      </c>
      <c r="X214" s="96">
        <f>IF(OR(L214="",P214="Mut+ext"),0,IF(ISERROR(V214+U214*VLOOKUP(L214,Paramétrage!$C$6:$E$29,3,0))=TRUE,W214,V214+U214*VLOOKUP(L214,Paramétrage!$C$6:$E$29,3,0)))</f>
        <v>0</v>
      </c>
      <c r="Y214" s="247"/>
      <c r="Z214" s="209"/>
      <c r="AA214" s="248"/>
      <c r="AB214" s="160"/>
      <c r="AC214" s="43"/>
      <c r="AD214" s="63">
        <f>IF(G214="",0,IF(J214="",0,IF(SUMIF(G204:G215,G214,N204:N215)=0,0,IF(OR(K214="",J214="obligatoire"),AE214/SUMIF(G204:G215,G214,N204:N215),AE214/(SUMIF(G204:G215,G214,N204:N215)/K214)))))</f>
        <v>0</v>
      </c>
      <c r="AE214" s="20">
        <f t="shared" si="63"/>
        <v>0</v>
      </c>
    </row>
    <row r="215" spans="1:31">
      <c r="A215" s="258"/>
      <c r="B215" s="266"/>
      <c r="C215" s="216"/>
      <c r="D215" s="217"/>
      <c r="E215" s="211"/>
      <c r="F215" s="211"/>
      <c r="G215" s="137"/>
      <c r="H215" s="58"/>
      <c r="I215" s="56"/>
      <c r="J215" s="55"/>
      <c r="K215" s="39"/>
      <c r="L215" s="40"/>
      <c r="M215" s="51"/>
      <c r="N215" s="47"/>
      <c r="O215" s="54"/>
      <c r="P215" s="41"/>
      <c r="Q215" s="208"/>
      <c r="R215" s="209"/>
      <c r="S215" s="210"/>
      <c r="T215" s="95">
        <f>IF(OR(O215="",L215=Paramétrage!$C$10,L215=Paramétrage!$C$13,L215=Paramétrage!$C$17,L215=Paramétrage!$C$20,L215=Paramétrage!$C$24,L215=Paramétrage!$C$27,AND(L215&lt;&gt;Paramétrage!$C$9,P215="Mut+ext")),0,ROUNDUP(N215/O215,0))</f>
        <v>0</v>
      </c>
      <c r="U215" s="89">
        <f>IF(OR(L215="",P215="Mut+ext"),0,IF(VLOOKUP(L215,Paramétrage!$C$6:$E$29,2,0)=0,0,IF(O215="","saisir capacité",M215*T215*VLOOKUP(L215,Paramétrage!$C$6:$E$29,2,0))))</f>
        <v>0</v>
      </c>
      <c r="V215" s="42"/>
      <c r="W215" s="90">
        <f t="shared" si="62"/>
        <v>0</v>
      </c>
      <c r="X215" s="96">
        <f>IF(OR(L215="",P215="Mut+ext"),0,IF(ISERROR(V215+U215*VLOOKUP(L215,Paramétrage!$C$6:$E$29,3,0))=TRUE,W215,V215+U215*VLOOKUP(L215,Paramétrage!$C$6:$E$29,3,0)))</f>
        <v>0</v>
      </c>
      <c r="Y215" s="247"/>
      <c r="Z215" s="209"/>
      <c r="AA215" s="248"/>
      <c r="AB215" s="160"/>
      <c r="AC215" s="43"/>
      <c r="AD215" s="63">
        <f>IF(G215="",0,IF(J215="",0,IF(SUMIF(G204:G215,G215,N204:N215)=0,0,IF(OR(K215="",J215="obligatoire"),AE215/SUMIF(G204:G215,G215,N204:N215),AE215/(SUMIF(G204:G215,G215,N204:N215)/K215)))))</f>
        <v>0</v>
      </c>
      <c r="AE215" s="20">
        <f t="shared" si="63"/>
        <v>0</v>
      </c>
    </row>
    <row r="216" spans="1:31">
      <c r="A216" s="258"/>
      <c r="B216" s="266"/>
      <c r="C216" s="216"/>
      <c r="D216" s="217"/>
      <c r="E216" s="211"/>
      <c r="F216" s="211"/>
      <c r="G216" s="137"/>
      <c r="H216" s="58"/>
      <c r="I216" s="56"/>
      <c r="J216" s="55"/>
      <c r="K216" s="39"/>
      <c r="L216" s="40"/>
      <c r="M216" s="50"/>
      <c r="N216" s="47"/>
      <c r="O216" s="54"/>
      <c r="P216" s="41"/>
      <c r="Q216" s="208"/>
      <c r="R216" s="209"/>
      <c r="S216" s="210"/>
      <c r="T216" s="95">
        <f>IF(OR(O216="",L216=Paramétrage!$C$10,L216=Paramétrage!$C$13,L216=Paramétrage!$C$17,L216=Paramétrage!$C$20,L216=Paramétrage!$C$24,L216=Paramétrage!$C$27,AND(L216&lt;&gt;Paramétrage!$C$9,P216="Mut+ext")),0,ROUNDUP(N216/O216,0))</f>
        <v>0</v>
      </c>
      <c r="U216" s="89">
        <f>IF(OR(L216="",P216="Mut+ext"),0,IF(VLOOKUP(L216,Paramétrage!$C$6:$E$29,2,0)=0,0,IF(O216="","saisir capacité",M216*T216*VLOOKUP(L216,Paramétrage!$C$6:$E$29,2,0))))</f>
        <v>0</v>
      </c>
      <c r="V216" s="42"/>
      <c r="W216" s="90">
        <f t="shared" si="60"/>
        <v>0</v>
      </c>
      <c r="X216" s="96">
        <f>IF(OR(L216="",P216="Mut+ext"),0,IF(ISERROR(V216+U216*VLOOKUP(L216,Paramétrage!$C$6:$E$29,3,0))=TRUE,W216,V216+U216*VLOOKUP(L216,Paramétrage!$C$6:$E$29,3,0)))</f>
        <v>0</v>
      </c>
      <c r="Y216" s="247"/>
      <c r="Z216" s="209"/>
      <c r="AA216" s="248"/>
      <c r="AB216" s="160"/>
      <c r="AC216" s="43"/>
      <c r="AD216" s="63">
        <f>IF(G216="",0,IF(J216="",0,IF(SUMIF(G208:G219,G216,N208:N219)=0,0,IF(OR(K216="",J216="obligatoire"),AE216/SUMIF(G208:G219,G216,N208:N219),AE216/(SUMIF(G208:G219,G216,N208:N219)/K216)))))</f>
        <v>0</v>
      </c>
      <c r="AE216" s="20">
        <f t="shared" si="61"/>
        <v>0</v>
      </c>
    </row>
    <row r="217" spans="1:31">
      <c r="A217" s="258"/>
      <c r="B217" s="266"/>
      <c r="C217" s="216"/>
      <c r="D217" s="217"/>
      <c r="E217" s="211"/>
      <c r="F217" s="211"/>
      <c r="G217" s="137"/>
      <c r="H217" s="58"/>
      <c r="I217" s="56"/>
      <c r="J217" s="55"/>
      <c r="K217" s="39"/>
      <c r="L217" s="40"/>
      <c r="M217" s="50"/>
      <c r="N217" s="47"/>
      <c r="O217" s="54"/>
      <c r="P217" s="41"/>
      <c r="Q217" s="208"/>
      <c r="R217" s="209"/>
      <c r="S217" s="210"/>
      <c r="T217" s="95">
        <f>IF(OR(O217="",L217=Paramétrage!$C$10,L217=Paramétrage!$C$13,L217=Paramétrage!$C$17,L217=Paramétrage!$C$20,L217=Paramétrage!$C$24,L217=Paramétrage!$C$27,AND(L217&lt;&gt;Paramétrage!$C$9,P217="Mut+ext")),0,ROUNDUP(N217/O217,0))</f>
        <v>0</v>
      </c>
      <c r="U217" s="89">
        <f>IF(OR(L217="",P217="Mut+ext"),0,IF(VLOOKUP(L217,Paramétrage!$C$6:$E$29,2,0)=0,0,IF(O217="","saisir capacité",M217*T217*VLOOKUP(L217,Paramétrage!$C$6:$E$29,2,0))))</f>
        <v>0</v>
      </c>
      <c r="V217" s="42"/>
      <c r="W217" s="90">
        <f t="shared" si="60"/>
        <v>0</v>
      </c>
      <c r="X217" s="96">
        <f>IF(OR(L217="",P217="Mut+ext"),0,IF(ISERROR(V217+U217*VLOOKUP(L217,Paramétrage!$C$6:$E$29,3,0))=TRUE,W217,V217+U217*VLOOKUP(L217,Paramétrage!$C$6:$E$29,3,0)))</f>
        <v>0</v>
      </c>
      <c r="Y217" s="247"/>
      <c r="Z217" s="209"/>
      <c r="AA217" s="248"/>
      <c r="AB217" s="160"/>
      <c r="AC217" s="43"/>
      <c r="AD217" s="63">
        <f>IF(G217="",0,IF(J217="",0,IF(SUMIF(G208:G219,G217,N208:N219)=0,0,IF(OR(K217="",J217="obligatoire"),AE217/SUMIF(G208:G219,G217,N208:N219),AE217/(SUMIF(G208:G219,G217,N208:N219)/K217)))))</f>
        <v>0</v>
      </c>
      <c r="AE217" s="20">
        <f t="shared" si="61"/>
        <v>0</v>
      </c>
    </row>
    <row r="218" spans="1:31">
      <c r="A218" s="258"/>
      <c r="B218" s="266"/>
      <c r="C218" s="216"/>
      <c r="D218" s="217"/>
      <c r="E218" s="211"/>
      <c r="F218" s="211"/>
      <c r="G218" s="137"/>
      <c r="H218" s="58"/>
      <c r="I218" s="56"/>
      <c r="J218" s="55"/>
      <c r="K218" s="39"/>
      <c r="L218" s="40"/>
      <c r="M218" s="50"/>
      <c r="N218" s="47"/>
      <c r="O218" s="54"/>
      <c r="P218" s="41"/>
      <c r="Q218" s="208"/>
      <c r="R218" s="209"/>
      <c r="S218" s="210"/>
      <c r="T218" s="95">
        <f>IF(OR(O218="",L218=Paramétrage!$C$10,L218=Paramétrage!$C$13,L218=Paramétrage!$C$17,L218=Paramétrage!$C$20,L218=Paramétrage!$C$24,L218=Paramétrage!$C$27,AND(L218&lt;&gt;Paramétrage!$C$9,P218="Mut+ext")),0,ROUNDUP(N218/O218,0))</f>
        <v>0</v>
      </c>
      <c r="U218" s="89">
        <f>IF(OR(L218="",P218="Mut+ext"),0,IF(VLOOKUP(L218,Paramétrage!$C$6:$E$29,2,0)=0,0,IF(O218="","saisir capacité",M218*T218*VLOOKUP(L218,Paramétrage!$C$6:$E$29,2,0))))</f>
        <v>0</v>
      </c>
      <c r="V218" s="42"/>
      <c r="W218" s="90">
        <f t="shared" si="60"/>
        <v>0</v>
      </c>
      <c r="X218" s="96">
        <f>IF(OR(L218="",P218="Mut+ext"),0,IF(ISERROR(V218+U218*VLOOKUP(L218,Paramétrage!$C$6:$E$29,3,0))=TRUE,W218,V218+U218*VLOOKUP(L218,Paramétrage!$C$6:$E$29,3,0)))</f>
        <v>0</v>
      </c>
      <c r="Y218" s="247"/>
      <c r="Z218" s="209"/>
      <c r="AA218" s="248"/>
      <c r="AB218" s="160"/>
      <c r="AC218" s="43"/>
      <c r="AD218" s="63">
        <f>IF(G218="",0,IF(J218="",0,IF(SUMIF(G208:G219,G218,N208:N219)=0,0,IF(OR(K218="",J218="obligatoire"),AE218/SUMIF(G208:G219,G218,N208:N219),AE218/(SUMIF(G208:G219,G218,N208:N219)/K218)))))</f>
        <v>0</v>
      </c>
      <c r="AE218" s="20">
        <f t="shared" si="61"/>
        <v>0</v>
      </c>
    </row>
    <row r="219" spans="1:31">
      <c r="A219" s="258"/>
      <c r="B219" s="266"/>
      <c r="C219" s="218"/>
      <c r="D219" s="219"/>
      <c r="E219" s="212"/>
      <c r="F219" s="212"/>
      <c r="G219" s="137"/>
      <c r="H219" s="58"/>
      <c r="I219" s="56"/>
      <c r="J219" s="55"/>
      <c r="K219" s="39"/>
      <c r="L219" s="40"/>
      <c r="M219" s="51"/>
      <c r="N219" s="47"/>
      <c r="O219" s="54"/>
      <c r="P219" s="41"/>
      <c r="Q219" s="208"/>
      <c r="R219" s="209"/>
      <c r="S219" s="210"/>
      <c r="T219" s="95">
        <f>IF(OR(O219="",L219=Paramétrage!$C$10,L219=Paramétrage!$C$13,L219=Paramétrage!$C$17,L219=Paramétrage!$C$20,L219=Paramétrage!$C$24,L219=Paramétrage!$C$27,AND(L219&lt;&gt;Paramétrage!$C$9,P219="Mut+ext")),0,ROUNDUP(N219/O219,0))</f>
        <v>0</v>
      </c>
      <c r="U219" s="89">
        <f>IF(OR(L219="",P219="Mut+ext"),0,IF(VLOOKUP(L219,Paramétrage!$C$6:$E$29,2,0)=0,0,IF(O219="","saisir capacité",M219*T219*VLOOKUP(L219,Paramétrage!$C$6:$E$29,2,0))))</f>
        <v>0</v>
      </c>
      <c r="V219" s="42"/>
      <c r="W219" s="90">
        <f t="shared" si="60"/>
        <v>0</v>
      </c>
      <c r="X219" s="96">
        <f>IF(OR(L219="",P219="Mut+ext"),0,IF(ISERROR(V219+U219*VLOOKUP(L219,Paramétrage!$C$6:$E$29,3,0))=TRUE,W219,V219+U219*VLOOKUP(L219,Paramétrage!$C$6:$E$29,3,0)))</f>
        <v>0</v>
      </c>
      <c r="Y219" s="247"/>
      <c r="Z219" s="209"/>
      <c r="AA219" s="248"/>
      <c r="AB219" s="160"/>
      <c r="AC219" s="43"/>
      <c r="AD219" s="63">
        <f>IF(G219="",0,IF(J219="",0,IF(SUMIF(G208:G219,G219,N208:N219)=0,0,IF(OR(K219="",J219="obligatoire"),AE219/SUMIF(G208:G219,G219,N208:N219),AE219/(SUMIF(G208:G219,G219,N208:N219)/K219)))))</f>
        <v>0</v>
      </c>
      <c r="AE219" s="20">
        <f t="shared" si="61"/>
        <v>0</v>
      </c>
    </row>
    <row r="220" spans="1:31">
      <c r="A220" s="258"/>
      <c r="B220" s="267"/>
      <c r="C220" s="147"/>
      <c r="D220" s="75"/>
      <c r="E220" s="74"/>
      <c r="F220" s="75"/>
      <c r="G220" s="75"/>
      <c r="H220" s="142"/>
      <c r="I220" s="136"/>
      <c r="J220" s="76"/>
      <c r="K220" s="78"/>
      <c r="L220" s="79"/>
      <c r="M220" s="80">
        <f>AD220</f>
        <v>0</v>
      </c>
      <c r="N220" s="81"/>
      <c r="O220" s="81"/>
      <c r="P220" s="198"/>
      <c r="Q220" s="180"/>
      <c r="R220" s="180"/>
      <c r="S220" s="181"/>
      <c r="T220" s="128"/>
      <c r="U220" s="85">
        <f>SUM(U208:U219)</f>
        <v>0</v>
      </c>
      <c r="V220" s="86">
        <f>SUM(V208:V219)</f>
        <v>0</v>
      </c>
      <c r="W220" s="87">
        <f>SUM(W208:W219)</f>
        <v>0</v>
      </c>
      <c r="X220" s="88">
        <f>SUM(X208:X219)</f>
        <v>0</v>
      </c>
      <c r="Y220" s="191"/>
      <c r="Z220" s="192"/>
      <c r="AA220" s="193"/>
      <c r="AB220" s="194"/>
      <c r="AC220" s="195"/>
      <c r="AD220" s="134">
        <f>SUM(AD208:AD219)</f>
        <v>0</v>
      </c>
      <c r="AE220" s="135">
        <f>SUM(AE208:AE219)</f>
        <v>0</v>
      </c>
    </row>
    <row r="221" spans="1:31" ht="15.5" customHeight="1">
      <c r="A221" s="258"/>
      <c r="B221" s="265" t="s">
        <v>126</v>
      </c>
      <c r="C221" s="220" t="s">
        <v>150</v>
      </c>
      <c r="D221" s="215"/>
      <c r="E221" s="229">
        <v>6</v>
      </c>
      <c r="F221" s="229" t="s">
        <v>227</v>
      </c>
      <c r="G221" s="138" t="s">
        <v>201</v>
      </c>
      <c r="H221" s="58"/>
      <c r="I221" s="56"/>
      <c r="J221" s="55"/>
      <c r="K221" s="39"/>
      <c r="L221" s="40"/>
      <c r="M221" s="50"/>
      <c r="N221" s="47"/>
      <c r="O221" s="54"/>
      <c r="P221" s="45"/>
      <c r="Q221" s="208"/>
      <c r="R221" s="209"/>
      <c r="S221" s="210"/>
      <c r="T221" s="95">
        <f>IF(OR(O221="",L221=Paramétrage!$C$10,L221=Paramétrage!$C$13,L221=Paramétrage!$C$17,L221=Paramétrage!$C$20,L221=Paramétrage!$C$24,L221=Paramétrage!$C$27,AND(L221&lt;&gt;Paramétrage!$C$9,P221="Mut+ext")),0,ROUNDUP(N221/O221,0))</f>
        <v>0</v>
      </c>
      <c r="U221" s="89">
        <f>IF(OR(L221="",P221="Mut+ext"),0,IF(VLOOKUP(L221,Paramétrage!$C$6:$E$29,2,0)=0,0,IF(O221="","saisir capacité",M221*T221*VLOOKUP(L221,Paramétrage!$C$6:$E$29,2,0))))</f>
        <v>0</v>
      </c>
      <c r="V221" s="42"/>
      <c r="W221" s="90">
        <f t="shared" ref="W221:W232" si="64">IF(OR(L221="",P221="Mut+ext"),0,IF(ISERROR(U221+V221)=TRUE,U221,U221+V221))</f>
        <v>0</v>
      </c>
      <c r="X221" s="96">
        <f>IF(OR(L221="",P221="Mut+ext"),0,IF(ISERROR(V221+U221*VLOOKUP(L221,Paramétrage!$C$6:$E$29,3,0))=TRUE,W221,V221+U221*VLOOKUP(L221,Paramétrage!$C$6:$E$29,3,0)))</f>
        <v>0</v>
      </c>
      <c r="Y221" s="247"/>
      <c r="Z221" s="209"/>
      <c r="AA221" s="248"/>
      <c r="AB221" s="160"/>
      <c r="AC221" s="44"/>
      <c r="AD221" s="63">
        <f>IF(G221="",0,IF(J221="",0,IF(SUMIF(G221:G232,G221,N221:N232)=0,0,IF(OR(K221="",J221="obligatoire"),AE221/SUMIF(G221:G232,G221,N221:N232),AE221/(SUMIF(G221:G232,G221,N221:N232)/K221)))))</f>
        <v>0</v>
      </c>
      <c r="AE221" s="20">
        <f t="shared" ref="AE221:AE232" si="65">M221*N221</f>
        <v>0</v>
      </c>
    </row>
    <row r="222" spans="1:31">
      <c r="A222" s="258"/>
      <c r="B222" s="266"/>
      <c r="C222" s="216"/>
      <c r="D222" s="217"/>
      <c r="E222" s="211"/>
      <c r="F222" s="211"/>
      <c r="G222" s="137"/>
      <c r="H222" s="58"/>
      <c r="I222" s="56"/>
      <c r="J222" s="55"/>
      <c r="K222" s="39"/>
      <c r="L222" s="40"/>
      <c r="M222" s="50"/>
      <c r="N222" s="47"/>
      <c r="O222" s="54"/>
      <c r="P222" s="41"/>
      <c r="Q222" s="208"/>
      <c r="R222" s="209"/>
      <c r="S222" s="210"/>
      <c r="T222" s="95">
        <f>IF(OR(O222="",L222=Paramétrage!$C$10,L222=Paramétrage!$C$13,L222=Paramétrage!$C$17,L222=Paramétrage!$C$20,L222=Paramétrage!$C$24,L222=Paramétrage!$C$27,AND(L222&lt;&gt;Paramétrage!$C$9,P222="Mut+ext")),0,ROUNDUP(N222/O222,0))</f>
        <v>0</v>
      </c>
      <c r="U222" s="89">
        <f>IF(OR(L222="",P222="Mut+ext"),0,IF(VLOOKUP(L222,Paramétrage!$C$6:$E$29,2,0)=0,0,IF(O222="","saisir capacité",M222*T222*VLOOKUP(L222,Paramétrage!$C$6:$E$29,2,0))))</f>
        <v>0</v>
      </c>
      <c r="V222" s="42"/>
      <c r="W222" s="90">
        <f t="shared" si="64"/>
        <v>0</v>
      </c>
      <c r="X222" s="96">
        <f>IF(OR(L222="",P222="Mut+ext"),0,IF(ISERROR(V222+U222*VLOOKUP(L222,Paramétrage!$C$6:$E$29,3,0))=TRUE,W222,V222+U222*VLOOKUP(L222,Paramétrage!$C$6:$E$29,3,0)))</f>
        <v>0</v>
      </c>
      <c r="Y222" s="247"/>
      <c r="Z222" s="209"/>
      <c r="AA222" s="248"/>
      <c r="AB222" s="160"/>
      <c r="AC222" s="43"/>
      <c r="AD222" s="63">
        <f>IF(G222="",0,IF(J222="",0,IF(SUMIF(G221:G232,G222,N221:N232)=0,0,IF(OR(K222="",J222="obligatoire"),AE222/SUMIF(G221:G232,G222,N221:N232),AE222/(SUMIF(G221:G232,G222,N221:N232)/K222)))))</f>
        <v>0</v>
      </c>
      <c r="AE222" s="21">
        <f t="shared" si="65"/>
        <v>0</v>
      </c>
    </row>
    <row r="223" spans="1:31">
      <c r="A223" s="258"/>
      <c r="B223" s="266"/>
      <c r="C223" s="216"/>
      <c r="D223" s="217"/>
      <c r="E223" s="211"/>
      <c r="F223" s="211"/>
      <c r="G223" s="137"/>
      <c r="H223" s="58"/>
      <c r="I223" s="56"/>
      <c r="J223" s="55"/>
      <c r="K223" s="39"/>
      <c r="L223" s="40"/>
      <c r="M223" s="50"/>
      <c r="N223" s="47"/>
      <c r="O223" s="54"/>
      <c r="P223" s="41"/>
      <c r="Q223" s="208"/>
      <c r="R223" s="209"/>
      <c r="S223" s="210"/>
      <c r="T223" s="95">
        <f>IF(OR(O223="",L223=Paramétrage!$C$10,L223=Paramétrage!$C$13,L223=Paramétrage!$C$17,L223=Paramétrage!$C$20,L223=Paramétrage!$C$24,L223=Paramétrage!$C$27,AND(L223&lt;&gt;Paramétrage!$C$9,P223="Mut+ext")),0,ROUNDUP(N223/O223,0))</f>
        <v>0</v>
      </c>
      <c r="U223" s="89">
        <f>IF(OR(L223="",P223="Mut+ext"),0,IF(VLOOKUP(L223,Paramétrage!$C$6:$E$29,2,0)=0,0,IF(O223="","saisir capacité",M223*T223*VLOOKUP(L223,Paramétrage!$C$6:$E$29,2,0))))</f>
        <v>0</v>
      </c>
      <c r="V223" s="42"/>
      <c r="W223" s="90">
        <f t="shared" si="64"/>
        <v>0</v>
      </c>
      <c r="X223" s="96">
        <f>IF(OR(L223="",P223="Mut+ext"),0,IF(ISERROR(V223+U223*VLOOKUP(L223,Paramétrage!$C$6:$E$29,3,0))=TRUE,W223,V223+U223*VLOOKUP(L223,Paramétrage!$C$6:$E$29,3,0)))</f>
        <v>0</v>
      </c>
      <c r="Y223" s="247"/>
      <c r="Z223" s="209"/>
      <c r="AA223" s="248"/>
      <c r="AB223" s="160"/>
      <c r="AC223" s="43"/>
      <c r="AD223" s="63">
        <f>IF(G223="",0,IF(J223="",0,IF(SUMIF(G221:G232,G223,N221:N232)=0,0,IF(OR(K223="",J223="obligatoire"),AE223/SUMIF(G221:G232,G223,N221:N232),AE223/(SUMIF(G221:G232,G223,N221:N232)/K223)))))</f>
        <v>0</v>
      </c>
      <c r="AE223" s="21">
        <f t="shared" si="65"/>
        <v>0</v>
      </c>
    </row>
    <row r="224" spans="1:31">
      <c r="A224" s="258"/>
      <c r="B224" s="266"/>
      <c r="C224" s="216"/>
      <c r="D224" s="217"/>
      <c r="E224" s="211"/>
      <c r="F224" s="211"/>
      <c r="G224" s="139"/>
      <c r="H224" s="58"/>
      <c r="I224" s="56"/>
      <c r="J224" s="55"/>
      <c r="K224" s="39"/>
      <c r="L224" s="40"/>
      <c r="M224" s="50"/>
      <c r="N224" s="47"/>
      <c r="O224" s="54"/>
      <c r="P224" s="41"/>
      <c r="Q224" s="208"/>
      <c r="R224" s="209"/>
      <c r="S224" s="210"/>
      <c r="T224" s="95">
        <f>IF(OR(O224="",L224=Paramétrage!$C$10,L224=Paramétrage!$C$13,L224=Paramétrage!$C$17,L224=Paramétrage!$C$20,L224=Paramétrage!$C$24,L224=Paramétrage!$C$27,AND(L224&lt;&gt;Paramétrage!$C$9,P224="Mut+ext")),0,ROUNDUP(N224/O224,0))</f>
        <v>0</v>
      </c>
      <c r="U224" s="89">
        <f>IF(OR(L224="",P224="Mut+ext"),0,IF(VLOOKUP(L224,Paramétrage!$C$6:$E$29,2,0)=0,0,IF(O224="","saisir capacité",M224*T224*VLOOKUP(L224,Paramétrage!$C$6:$E$29,2,0))))</f>
        <v>0</v>
      </c>
      <c r="V224" s="42"/>
      <c r="W224" s="90">
        <f t="shared" si="64"/>
        <v>0</v>
      </c>
      <c r="X224" s="96">
        <f>IF(OR(L224="",P224="Mut+ext"),0,IF(ISERROR(V224+U224*VLOOKUP(L224,Paramétrage!$C$6:$E$29,3,0))=TRUE,W224,V224+U224*VLOOKUP(L224,Paramétrage!$C$6:$E$29,3,0)))</f>
        <v>0</v>
      </c>
      <c r="Y224" s="247"/>
      <c r="Z224" s="209"/>
      <c r="AA224" s="248"/>
      <c r="AB224" s="160"/>
      <c r="AC224" s="43"/>
      <c r="AD224" s="63">
        <f>IF(G224="",0,IF(J224="",0,IF(SUMIF(G221:G232,G224,N221:N232)=0,0,IF(OR(K224="",J224="obligatoire"),AE224/SUMIF(G221:G232,G224,N221:N232),AE224/(SUMIF(G221:G232,G224,N221:N232)/K224)))))</f>
        <v>0</v>
      </c>
      <c r="AE224" s="21">
        <f t="shared" si="65"/>
        <v>0</v>
      </c>
    </row>
    <row r="225" spans="1:31">
      <c r="A225" s="258"/>
      <c r="B225" s="266"/>
      <c r="C225" s="216"/>
      <c r="D225" s="217"/>
      <c r="E225" s="211"/>
      <c r="F225" s="211"/>
      <c r="G225" s="137"/>
      <c r="H225" s="58"/>
      <c r="I225" s="56"/>
      <c r="J225" s="55"/>
      <c r="K225" s="39"/>
      <c r="L225" s="40"/>
      <c r="M225" s="50"/>
      <c r="N225" s="47"/>
      <c r="O225" s="54"/>
      <c r="P225" s="41"/>
      <c r="Q225" s="208"/>
      <c r="R225" s="209"/>
      <c r="S225" s="210"/>
      <c r="T225" s="95">
        <f>IF(OR(O225="",L225=Paramétrage!$C$10,L225=Paramétrage!$C$13,L225=Paramétrage!$C$17,L225=Paramétrage!$C$20,L225=Paramétrage!$C$24,L225=Paramétrage!$C$27,AND(L225&lt;&gt;Paramétrage!$C$9,P225="Mut+ext")),0,ROUNDUP(N225/O225,0))</f>
        <v>0</v>
      </c>
      <c r="U225" s="89">
        <f>IF(OR(L225="",P225="Mut+ext"),0,IF(VLOOKUP(L225,Paramétrage!$C$6:$E$29,2,0)=0,0,IF(O225="","saisir capacité",M225*T225*VLOOKUP(L225,Paramétrage!$C$6:$E$29,2,0))))</f>
        <v>0</v>
      </c>
      <c r="V225" s="42"/>
      <c r="W225" s="90">
        <f t="shared" ref="W225:W228" si="66">IF(OR(L225="",P225="Mut+ext"),0,IF(ISERROR(U225+V225)=TRUE,U225,U225+V225))</f>
        <v>0</v>
      </c>
      <c r="X225" s="96">
        <f>IF(OR(L225="",P225="Mut+ext"),0,IF(ISERROR(V225+U225*VLOOKUP(L225,Paramétrage!$C$6:$E$29,3,0))=TRUE,W225,V225+U225*VLOOKUP(L225,Paramétrage!$C$6:$E$29,3,0)))</f>
        <v>0</v>
      </c>
      <c r="Y225" s="247"/>
      <c r="Z225" s="209"/>
      <c r="AA225" s="248"/>
      <c r="AB225" s="160"/>
      <c r="AC225" s="43"/>
      <c r="AD225" s="63">
        <f>IF(G225="",0,IF(J225="",0,IF(SUMIF(G217:G228,G225,N217:N228)=0,0,IF(OR(K225="",J225="obligatoire"),AE225/SUMIF(G217:G228,G225,N217:N228),AE225/(SUMIF(G217:G228,G225,N217:N228)/K225)))))</f>
        <v>0</v>
      </c>
      <c r="AE225" s="21">
        <f t="shared" ref="AE225:AE228" si="67">M225*N225</f>
        <v>0</v>
      </c>
    </row>
    <row r="226" spans="1:31">
      <c r="A226" s="258"/>
      <c r="B226" s="266"/>
      <c r="C226" s="216"/>
      <c r="D226" s="217"/>
      <c r="E226" s="211"/>
      <c r="F226" s="211"/>
      <c r="G226" s="137"/>
      <c r="H226" s="58"/>
      <c r="I226" s="56"/>
      <c r="J226" s="55"/>
      <c r="K226" s="39"/>
      <c r="L226" s="40"/>
      <c r="M226" s="50"/>
      <c r="N226" s="47"/>
      <c r="O226" s="54"/>
      <c r="P226" s="41"/>
      <c r="Q226" s="208"/>
      <c r="R226" s="209"/>
      <c r="S226" s="210"/>
      <c r="T226" s="95">
        <f>IF(OR(O226="",L226=Paramétrage!$C$10,L226=Paramétrage!$C$13,L226=Paramétrage!$C$17,L226=Paramétrage!$C$20,L226=Paramétrage!$C$24,L226=Paramétrage!$C$27,AND(L226&lt;&gt;Paramétrage!$C$9,P226="Mut+ext")),0,ROUNDUP(N226/O226,0))</f>
        <v>0</v>
      </c>
      <c r="U226" s="89">
        <f>IF(OR(L226="",P226="Mut+ext"),0,IF(VLOOKUP(L226,Paramétrage!$C$6:$E$29,2,0)=0,0,IF(O226="","saisir capacité",M226*T226*VLOOKUP(L226,Paramétrage!$C$6:$E$29,2,0))))</f>
        <v>0</v>
      </c>
      <c r="V226" s="42"/>
      <c r="W226" s="90">
        <f t="shared" si="66"/>
        <v>0</v>
      </c>
      <c r="X226" s="96">
        <f>IF(OR(L226="",P226="Mut+ext"),0,IF(ISERROR(V226+U226*VLOOKUP(L226,Paramétrage!$C$6:$E$29,3,0))=TRUE,W226,V226+U226*VLOOKUP(L226,Paramétrage!$C$6:$E$29,3,0)))</f>
        <v>0</v>
      </c>
      <c r="Y226" s="247"/>
      <c r="Z226" s="209"/>
      <c r="AA226" s="248"/>
      <c r="AB226" s="160"/>
      <c r="AC226" s="43"/>
      <c r="AD226" s="63">
        <f>IF(G226="",0,IF(J226="",0,IF(SUMIF(G217:G228,G226,N217:N228)=0,0,IF(OR(K226="",J226="obligatoire"),AE226/SUMIF(G217:G228,G226,N217:N228),AE226/(SUMIF(G217:G228,G226,N217:N228)/K226)))))</f>
        <v>0</v>
      </c>
      <c r="AE226" s="21">
        <f t="shared" si="67"/>
        <v>0</v>
      </c>
    </row>
    <row r="227" spans="1:31">
      <c r="A227" s="258"/>
      <c r="B227" s="266"/>
      <c r="C227" s="216"/>
      <c r="D227" s="217"/>
      <c r="E227" s="211"/>
      <c r="F227" s="211"/>
      <c r="G227" s="137"/>
      <c r="H227" s="58"/>
      <c r="I227" s="56"/>
      <c r="J227" s="55"/>
      <c r="K227" s="39"/>
      <c r="L227" s="40"/>
      <c r="M227" s="50"/>
      <c r="N227" s="47"/>
      <c r="O227" s="54"/>
      <c r="P227" s="41"/>
      <c r="Q227" s="208"/>
      <c r="R227" s="209"/>
      <c r="S227" s="210"/>
      <c r="T227" s="95">
        <f>IF(OR(O227="",L227=Paramétrage!$C$10,L227=Paramétrage!$C$13,L227=Paramétrage!$C$17,L227=Paramétrage!$C$20,L227=Paramétrage!$C$24,L227=Paramétrage!$C$27,AND(L227&lt;&gt;Paramétrage!$C$9,P227="Mut+ext")),0,ROUNDUP(N227/O227,0))</f>
        <v>0</v>
      </c>
      <c r="U227" s="89">
        <f>IF(OR(L227="",P227="Mut+ext"),0,IF(VLOOKUP(L227,Paramétrage!$C$6:$E$29,2,0)=0,0,IF(O227="","saisir capacité",M227*T227*VLOOKUP(L227,Paramétrage!$C$6:$E$29,2,0))))</f>
        <v>0</v>
      </c>
      <c r="V227" s="42"/>
      <c r="W227" s="90">
        <f t="shared" si="66"/>
        <v>0</v>
      </c>
      <c r="X227" s="96">
        <f>IF(OR(L227="",P227="Mut+ext"),0,IF(ISERROR(V227+U227*VLOOKUP(L227,Paramétrage!$C$6:$E$29,3,0))=TRUE,W227,V227+U227*VLOOKUP(L227,Paramétrage!$C$6:$E$29,3,0)))</f>
        <v>0</v>
      </c>
      <c r="Y227" s="247"/>
      <c r="Z227" s="209"/>
      <c r="AA227" s="248"/>
      <c r="AB227" s="160"/>
      <c r="AC227" s="43"/>
      <c r="AD227" s="63">
        <f>IF(G227="",0,IF(J227="",0,IF(SUMIF(G217:G228,G227,N217:N228)=0,0,IF(OR(K227="",J227="obligatoire"),AE227/SUMIF(G217:G228,G227,N217:N228),AE227/(SUMIF(G217:G228,G227,N217:N228)/K227)))))</f>
        <v>0</v>
      </c>
      <c r="AE227" s="21">
        <f t="shared" si="67"/>
        <v>0</v>
      </c>
    </row>
    <row r="228" spans="1:31">
      <c r="A228" s="258"/>
      <c r="B228" s="266"/>
      <c r="C228" s="216"/>
      <c r="D228" s="217"/>
      <c r="E228" s="211"/>
      <c r="F228" s="211"/>
      <c r="G228" s="137"/>
      <c r="H228" s="58"/>
      <c r="I228" s="56"/>
      <c r="J228" s="55"/>
      <c r="K228" s="39"/>
      <c r="L228" s="40"/>
      <c r="M228" s="51"/>
      <c r="N228" s="47"/>
      <c r="O228" s="54"/>
      <c r="P228" s="41"/>
      <c r="Q228" s="208"/>
      <c r="R228" s="209"/>
      <c r="S228" s="210"/>
      <c r="T228" s="95">
        <f>IF(OR(O228="",L228=Paramétrage!$C$10,L228=Paramétrage!$C$13,L228=Paramétrage!$C$17,L228=Paramétrage!$C$20,L228=Paramétrage!$C$24,L228=Paramétrage!$C$27,AND(L228&lt;&gt;Paramétrage!$C$9,P228="Mut+ext")),0,ROUNDUP(N228/O228,0))</f>
        <v>0</v>
      </c>
      <c r="U228" s="89">
        <f>IF(OR(L228="",P228="Mut+ext"),0,IF(VLOOKUP(L228,Paramétrage!$C$6:$E$29,2,0)=0,0,IF(O228="","saisir capacité",M228*T228*VLOOKUP(L228,Paramétrage!$C$6:$E$29,2,0))))</f>
        <v>0</v>
      </c>
      <c r="V228" s="42"/>
      <c r="W228" s="90">
        <f t="shared" si="66"/>
        <v>0</v>
      </c>
      <c r="X228" s="96">
        <f>IF(OR(L228="",P228="Mut+ext"),0,IF(ISERROR(V228+U228*VLOOKUP(L228,Paramétrage!$C$6:$E$29,3,0))=TRUE,W228,V228+U228*VLOOKUP(L228,Paramétrage!$C$6:$E$29,3,0)))</f>
        <v>0</v>
      </c>
      <c r="Y228" s="247"/>
      <c r="Z228" s="209"/>
      <c r="AA228" s="248"/>
      <c r="AB228" s="160"/>
      <c r="AC228" s="43"/>
      <c r="AD228" s="63">
        <f>IF(G228="",0,IF(J228="",0,IF(SUMIF(G217:G228,G228,N217:N228)=0,0,IF(OR(K228="",J228="obligatoire"),AE228/SUMIF(G217:G228,G228,N217:N228),AE228/(SUMIF(G217:G228,G228,N217:N228)/K228)))))</f>
        <v>0</v>
      </c>
      <c r="AE228" s="21">
        <f t="shared" si="67"/>
        <v>0</v>
      </c>
    </row>
    <row r="229" spans="1:31">
      <c r="A229" s="258"/>
      <c r="B229" s="266"/>
      <c r="C229" s="216"/>
      <c r="D229" s="217"/>
      <c r="E229" s="211"/>
      <c r="F229" s="211"/>
      <c r="G229" s="137"/>
      <c r="H229" s="58"/>
      <c r="I229" s="56"/>
      <c r="J229" s="55"/>
      <c r="K229" s="39"/>
      <c r="L229" s="40"/>
      <c r="M229" s="50"/>
      <c r="N229" s="47"/>
      <c r="O229" s="54"/>
      <c r="P229" s="41"/>
      <c r="Q229" s="208"/>
      <c r="R229" s="209"/>
      <c r="S229" s="210"/>
      <c r="T229" s="95">
        <f>IF(OR(O229="",L229=Paramétrage!$C$10,L229=Paramétrage!$C$13,L229=Paramétrage!$C$17,L229=Paramétrage!$C$20,L229=Paramétrage!$C$24,L229=Paramétrage!$C$27,AND(L229&lt;&gt;Paramétrage!$C$9,P229="Mut+ext")),0,ROUNDUP(N229/O229,0))</f>
        <v>0</v>
      </c>
      <c r="U229" s="89">
        <f>IF(OR(L229="",P229="Mut+ext"),0,IF(VLOOKUP(L229,Paramétrage!$C$6:$E$29,2,0)=0,0,IF(O229="","saisir capacité",M229*T229*VLOOKUP(L229,Paramétrage!$C$6:$E$29,2,0))))</f>
        <v>0</v>
      </c>
      <c r="V229" s="42"/>
      <c r="W229" s="90">
        <f t="shared" si="64"/>
        <v>0</v>
      </c>
      <c r="X229" s="96">
        <f>IF(OR(L229="",P229="Mut+ext"),0,IF(ISERROR(V229+U229*VLOOKUP(L229,Paramétrage!$C$6:$E$29,3,0))=TRUE,W229,V229+U229*VLOOKUP(L229,Paramétrage!$C$6:$E$29,3,0)))</f>
        <v>0</v>
      </c>
      <c r="Y229" s="247"/>
      <c r="Z229" s="209"/>
      <c r="AA229" s="248"/>
      <c r="AB229" s="160"/>
      <c r="AC229" s="43"/>
      <c r="AD229" s="63">
        <f>IF(G229="",0,IF(J229="",0,IF(SUMIF(G221:G232,G229,N221:N232)=0,0,IF(OR(K229="",J229="obligatoire"),AE229/SUMIF(G221:G232,G229,N221:N232),AE229/(SUMIF(G221:G232,G229,N221:N232)/K229)))))</f>
        <v>0</v>
      </c>
      <c r="AE229" s="21">
        <f t="shared" si="65"/>
        <v>0</v>
      </c>
    </row>
    <row r="230" spans="1:31">
      <c r="A230" s="258"/>
      <c r="B230" s="266"/>
      <c r="C230" s="216"/>
      <c r="D230" s="217"/>
      <c r="E230" s="211"/>
      <c r="F230" s="211"/>
      <c r="G230" s="137"/>
      <c r="H230" s="58"/>
      <c r="I230" s="56"/>
      <c r="J230" s="55"/>
      <c r="K230" s="39"/>
      <c r="L230" s="40"/>
      <c r="M230" s="50"/>
      <c r="N230" s="47"/>
      <c r="O230" s="54"/>
      <c r="P230" s="41"/>
      <c r="Q230" s="208"/>
      <c r="R230" s="209"/>
      <c r="S230" s="210"/>
      <c r="T230" s="95">
        <f>IF(OR(O230="",L230=Paramétrage!$C$10,L230=Paramétrage!$C$13,L230=Paramétrage!$C$17,L230=Paramétrage!$C$20,L230=Paramétrage!$C$24,L230=Paramétrage!$C$27,AND(L230&lt;&gt;Paramétrage!$C$9,P230="Mut+ext")),0,ROUNDUP(N230/O230,0))</f>
        <v>0</v>
      </c>
      <c r="U230" s="89">
        <f>IF(OR(L230="",P230="Mut+ext"),0,IF(VLOOKUP(L230,Paramétrage!$C$6:$E$29,2,0)=0,0,IF(O230="","saisir capacité",M230*T230*VLOOKUP(L230,Paramétrage!$C$6:$E$29,2,0))))</f>
        <v>0</v>
      </c>
      <c r="V230" s="42"/>
      <c r="W230" s="90">
        <f t="shared" si="64"/>
        <v>0</v>
      </c>
      <c r="X230" s="96">
        <f>IF(OR(L230="",P230="Mut+ext"),0,IF(ISERROR(V230+U230*VLOOKUP(L230,Paramétrage!$C$6:$E$29,3,0))=TRUE,W230,V230+U230*VLOOKUP(L230,Paramétrage!$C$6:$E$29,3,0)))</f>
        <v>0</v>
      </c>
      <c r="Y230" s="247"/>
      <c r="Z230" s="209"/>
      <c r="AA230" s="248"/>
      <c r="AB230" s="160"/>
      <c r="AC230" s="43"/>
      <c r="AD230" s="63">
        <f>IF(G230="",0,IF(J230="",0,IF(SUMIF(G221:G232,G230,N221:N232)=0,0,IF(OR(K230="",J230="obligatoire"),AE230/SUMIF(G221:G232,G230,N221:N232),AE230/(SUMIF(G221:G232,G230,N221:N232)/K230)))))</f>
        <v>0</v>
      </c>
      <c r="AE230" s="21">
        <f t="shared" si="65"/>
        <v>0</v>
      </c>
    </row>
    <row r="231" spans="1:31">
      <c r="A231" s="258"/>
      <c r="B231" s="266"/>
      <c r="C231" s="216"/>
      <c r="D231" s="217"/>
      <c r="E231" s="211"/>
      <c r="F231" s="211"/>
      <c r="G231" s="137"/>
      <c r="H231" s="58"/>
      <c r="I231" s="56"/>
      <c r="J231" s="55"/>
      <c r="K231" s="39"/>
      <c r="L231" s="40"/>
      <c r="M231" s="50"/>
      <c r="N231" s="47"/>
      <c r="O231" s="54"/>
      <c r="P231" s="41"/>
      <c r="Q231" s="208"/>
      <c r="R231" s="209"/>
      <c r="S231" s="210"/>
      <c r="T231" s="95">
        <f>IF(OR(O231="",L231=Paramétrage!$C$10,L231=Paramétrage!$C$13,L231=Paramétrage!$C$17,L231=Paramétrage!$C$20,L231=Paramétrage!$C$24,L231=Paramétrage!$C$27,AND(L231&lt;&gt;Paramétrage!$C$9,P231="Mut+ext")),0,ROUNDUP(N231/O231,0))</f>
        <v>0</v>
      </c>
      <c r="U231" s="89">
        <f>IF(OR(L231="",P231="Mut+ext"),0,IF(VLOOKUP(L231,Paramétrage!$C$6:$E$29,2,0)=0,0,IF(O231="","saisir capacité",M231*T231*VLOOKUP(L231,Paramétrage!$C$6:$E$29,2,0))))</f>
        <v>0</v>
      </c>
      <c r="V231" s="42"/>
      <c r="W231" s="90">
        <f t="shared" si="64"/>
        <v>0</v>
      </c>
      <c r="X231" s="96">
        <f>IF(OR(L231="",P231="Mut+ext"),0,IF(ISERROR(V231+U231*VLOOKUP(L231,Paramétrage!$C$6:$E$29,3,0))=TRUE,W231,V231+U231*VLOOKUP(L231,Paramétrage!$C$6:$E$29,3,0)))</f>
        <v>0</v>
      </c>
      <c r="Y231" s="247"/>
      <c r="Z231" s="209"/>
      <c r="AA231" s="248"/>
      <c r="AB231" s="160"/>
      <c r="AC231" s="43"/>
      <c r="AD231" s="63">
        <f>IF(G231="",0,IF(J231="",0,IF(SUMIF(G221:G232,G231,N221:N232)=0,0,IF(OR(K231="",J231="obligatoire"),AE231/SUMIF(G221:G232,G231,N221:N232),AE231/(SUMIF(G221:G232,G231,N221:N232)/K231)))))</f>
        <v>0</v>
      </c>
      <c r="AE231" s="21">
        <f t="shared" si="65"/>
        <v>0</v>
      </c>
    </row>
    <row r="232" spans="1:31">
      <c r="A232" s="258"/>
      <c r="B232" s="266"/>
      <c r="C232" s="218"/>
      <c r="D232" s="219"/>
      <c r="E232" s="212"/>
      <c r="F232" s="212"/>
      <c r="G232" s="137"/>
      <c r="H232" s="58"/>
      <c r="I232" s="56"/>
      <c r="J232" s="55"/>
      <c r="K232" s="39"/>
      <c r="L232" s="40"/>
      <c r="M232" s="51"/>
      <c r="N232" s="47"/>
      <c r="O232" s="54"/>
      <c r="P232" s="41"/>
      <c r="Q232" s="208"/>
      <c r="R232" s="209"/>
      <c r="S232" s="210"/>
      <c r="T232" s="95">
        <f>IF(OR(O232="",L232=Paramétrage!$C$10,L232=Paramétrage!$C$13,L232=Paramétrage!$C$17,L232=Paramétrage!$C$20,L232=Paramétrage!$C$24,L232=Paramétrage!$C$27,AND(L232&lt;&gt;Paramétrage!$C$9,P232="Mut+ext")),0,ROUNDUP(N232/O232,0))</f>
        <v>0</v>
      </c>
      <c r="U232" s="89">
        <f>IF(OR(L232="",P232="Mut+ext"),0,IF(VLOOKUP(L232,Paramétrage!$C$6:$E$29,2,0)=0,0,IF(O232="","saisir capacité",M232*T232*VLOOKUP(L232,Paramétrage!$C$6:$E$29,2,0))))</f>
        <v>0</v>
      </c>
      <c r="V232" s="42"/>
      <c r="W232" s="90">
        <f t="shared" si="64"/>
        <v>0</v>
      </c>
      <c r="X232" s="96">
        <f>IF(OR(L232="",P232="Mut+ext"),0,IF(ISERROR(V232+U232*VLOOKUP(L232,Paramétrage!$C$6:$E$29,3,0))=TRUE,W232,V232+U232*VLOOKUP(L232,Paramétrage!$C$6:$E$29,3,0)))</f>
        <v>0</v>
      </c>
      <c r="Y232" s="247"/>
      <c r="Z232" s="209"/>
      <c r="AA232" s="248"/>
      <c r="AB232" s="160"/>
      <c r="AC232" s="43"/>
      <c r="AD232" s="63">
        <f>IF(G232="",0,IF(J232="",0,IF(SUMIF(G221:G232,G232,N221:N232)=0,0,IF(OR(K232="",J232="obligatoire"),AE232/SUMIF(G221:G232,G232,N221:N232),AE232/(SUMIF(G221:G232,G232,N221:N232)/K232)))))</f>
        <v>0</v>
      </c>
      <c r="AE232" s="21">
        <f t="shared" si="65"/>
        <v>0</v>
      </c>
    </row>
    <row r="233" spans="1:31">
      <c r="A233" s="258"/>
      <c r="B233" s="267"/>
      <c r="C233" s="147"/>
      <c r="D233" s="75"/>
      <c r="E233" s="74"/>
      <c r="F233" s="75"/>
      <c r="G233" s="75"/>
      <c r="H233" s="142"/>
      <c r="I233" s="136"/>
      <c r="J233" s="76"/>
      <c r="K233" s="78"/>
      <c r="L233" s="79"/>
      <c r="M233" s="80">
        <f>AD233</f>
        <v>0</v>
      </c>
      <c r="N233" s="81"/>
      <c r="O233" s="81"/>
      <c r="P233" s="198"/>
      <c r="Q233" s="180"/>
      <c r="R233" s="180"/>
      <c r="S233" s="181"/>
      <c r="T233" s="128"/>
      <c r="U233" s="85">
        <f>SUM(U221:U232)</f>
        <v>0</v>
      </c>
      <c r="V233" s="86">
        <f>SUM(V221:V232)</f>
        <v>0</v>
      </c>
      <c r="W233" s="87">
        <f>SUM(W221:W232)</f>
        <v>0</v>
      </c>
      <c r="X233" s="88">
        <f>SUM(X221:X232)</f>
        <v>0</v>
      </c>
      <c r="Y233" s="191"/>
      <c r="Z233" s="192"/>
      <c r="AA233" s="193"/>
      <c r="AB233" s="194"/>
      <c r="AC233" s="195"/>
      <c r="AD233" s="134">
        <f>SUM(AD221:AD232)</f>
        <v>0</v>
      </c>
      <c r="AE233" s="135">
        <f>SUM(AE221:AE232)</f>
        <v>0</v>
      </c>
    </row>
    <row r="234" spans="1:31" ht="15.5" customHeight="1">
      <c r="A234" s="258"/>
      <c r="B234" s="265" t="s">
        <v>127</v>
      </c>
      <c r="C234" s="220" t="s">
        <v>151</v>
      </c>
      <c r="D234" s="215"/>
      <c r="E234" s="229">
        <v>6</v>
      </c>
      <c r="F234" s="229" t="s">
        <v>227</v>
      </c>
      <c r="G234" s="138" t="s">
        <v>202</v>
      </c>
      <c r="H234" s="58"/>
      <c r="I234" s="56"/>
      <c r="J234" s="55"/>
      <c r="K234" s="39"/>
      <c r="L234" s="40"/>
      <c r="M234" s="50"/>
      <c r="N234" s="47"/>
      <c r="O234" s="54"/>
      <c r="P234" s="45"/>
      <c r="Q234" s="208"/>
      <c r="R234" s="209"/>
      <c r="S234" s="210"/>
      <c r="T234" s="95">
        <f>IF(OR(O234="",L234=Paramétrage!$C$10,L234=Paramétrage!$C$13,L234=Paramétrage!$C$17,L234=Paramétrage!$C$20,L234=Paramétrage!$C$24,L234=Paramétrage!$C$27,AND(L234&lt;&gt;Paramétrage!$C$9,P234="Mut+ext")),0,ROUNDUP(N234/O234,0))</f>
        <v>0</v>
      </c>
      <c r="U234" s="89">
        <f>IF(OR(L234="",P234="Mut+ext"),0,IF(VLOOKUP(L234,Paramétrage!$C$6:$E$29,2,0)=0,0,IF(O234="","saisir capacité",M234*T234*VLOOKUP(L234,Paramétrage!$C$6:$E$29,2,0))))</f>
        <v>0</v>
      </c>
      <c r="V234" s="42"/>
      <c r="W234" s="90">
        <f t="shared" ref="W234:W245" si="68">IF(OR(L234="",P234="Mut+ext"),0,IF(ISERROR(U234+V234)=TRUE,U234,U234+V234))</f>
        <v>0</v>
      </c>
      <c r="X234" s="96">
        <f>IF(OR(L234="",P234="Mut+ext"),0,IF(ISERROR(V234+U234*VLOOKUP(L234,Paramétrage!$C$6:$E$29,3,0))=TRUE,W234,V234+U234*VLOOKUP(L234,Paramétrage!$C$6:$E$29,3,0)))</f>
        <v>0</v>
      </c>
      <c r="Y234" s="247"/>
      <c r="Z234" s="209"/>
      <c r="AA234" s="248"/>
      <c r="AB234" s="160"/>
      <c r="AC234" s="44"/>
      <c r="AD234" s="63">
        <f>IF(G234="",0,IF(J234="",0,IF(SUMIF(G234:G245,G234,N234:N245)=0,0,IF(OR(K234="",J234="obligatoire"),AE234/SUMIF(G234:G245,G234,N234:N245),AE234/(SUMIF(G234:G245,G234,N234:N245)/K234)))))</f>
        <v>0</v>
      </c>
      <c r="AE234" s="20">
        <f t="shared" ref="AE234:AE245" si="69">M234*N234</f>
        <v>0</v>
      </c>
    </row>
    <row r="235" spans="1:31">
      <c r="A235" s="258"/>
      <c r="B235" s="266"/>
      <c r="C235" s="216"/>
      <c r="D235" s="217"/>
      <c r="E235" s="211"/>
      <c r="F235" s="211"/>
      <c r="G235" s="137"/>
      <c r="H235" s="58"/>
      <c r="I235" s="56"/>
      <c r="J235" s="55"/>
      <c r="K235" s="39"/>
      <c r="L235" s="40"/>
      <c r="M235" s="50"/>
      <c r="N235" s="47"/>
      <c r="O235" s="54"/>
      <c r="P235" s="41"/>
      <c r="Q235" s="208"/>
      <c r="R235" s="209"/>
      <c r="S235" s="210"/>
      <c r="T235" s="95">
        <f>IF(OR(O235="",L235=Paramétrage!$C$10,L235=Paramétrage!$C$13,L235=Paramétrage!$C$17,L235=Paramétrage!$C$20,L235=Paramétrage!$C$24,L235=Paramétrage!$C$27,AND(L235&lt;&gt;Paramétrage!$C$9,P235="Mut+ext")),0,ROUNDUP(N235/O235,0))</f>
        <v>0</v>
      </c>
      <c r="U235" s="89">
        <f>IF(OR(L235="",P235="Mut+ext"),0,IF(VLOOKUP(L235,Paramétrage!$C$6:$E$29,2,0)=0,0,IF(O235="","saisir capacité",M235*T235*VLOOKUP(L235,Paramétrage!$C$6:$E$29,2,0))))</f>
        <v>0</v>
      </c>
      <c r="V235" s="42"/>
      <c r="W235" s="90">
        <f t="shared" si="68"/>
        <v>0</v>
      </c>
      <c r="X235" s="96">
        <f>IF(OR(L235="",P235="Mut+ext"),0,IF(ISERROR(V235+U235*VLOOKUP(L235,Paramétrage!$C$6:$E$29,3,0))=TRUE,W235,V235+U235*VLOOKUP(L235,Paramétrage!$C$6:$E$29,3,0)))</f>
        <v>0</v>
      </c>
      <c r="Y235" s="247"/>
      <c r="Z235" s="209"/>
      <c r="AA235" s="248"/>
      <c r="AB235" s="160"/>
      <c r="AC235" s="43"/>
      <c r="AD235" s="63">
        <f>IF(G235="",0,IF(J235="",0,IF(SUMIF(G234:G245,G235,N234:N245)=0,0,IF(OR(K235="",J235="obligatoire"),AE235/SUMIF(G234:G245,G235,N234:N245),AE235/(SUMIF(G234:G245,G235,N234:N245)/K235)))))</f>
        <v>0</v>
      </c>
      <c r="AE235" s="21">
        <f t="shared" si="69"/>
        <v>0</v>
      </c>
    </row>
    <row r="236" spans="1:31">
      <c r="A236" s="258"/>
      <c r="B236" s="266"/>
      <c r="C236" s="216"/>
      <c r="D236" s="217"/>
      <c r="E236" s="211"/>
      <c r="F236" s="211"/>
      <c r="G236" s="137"/>
      <c r="H236" s="58"/>
      <c r="I236" s="56"/>
      <c r="J236" s="55"/>
      <c r="K236" s="39"/>
      <c r="L236" s="40"/>
      <c r="M236" s="50"/>
      <c r="N236" s="47"/>
      <c r="O236" s="54"/>
      <c r="P236" s="41"/>
      <c r="Q236" s="208"/>
      <c r="R236" s="209"/>
      <c r="S236" s="210"/>
      <c r="T236" s="95">
        <f>IF(OR(O236="",L236=Paramétrage!$C$10,L236=Paramétrage!$C$13,L236=Paramétrage!$C$17,L236=Paramétrage!$C$20,L236=Paramétrage!$C$24,L236=Paramétrage!$C$27,AND(L236&lt;&gt;Paramétrage!$C$9,P236="Mut+ext")),0,ROUNDUP(N236/O236,0))</f>
        <v>0</v>
      </c>
      <c r="U236" s="89">
        <f>IF(OR(L236="",P236="Mut+ext"),0,IF(VLOOKUP(L236,Paramétrage!$C$6:$E$29,2,0)=0,0,IF(O236="","saisir capacité",M236*T236*VLOOKUP(L236,Paramétrage!$C$6:$E$29,2,0))))</f>
        <v>0</v>
      </c>
      <c r="V236" s="42"/>
      <c r="W236" s="90">
        <f t="shared" si="68"/>
        <v>0</v>
      </c>
      <c r="X236" s="96">
        <f>IF(OR(L236="",P236="Mut+ext"),0,IF(ISERROR(V236+U236*VLOOKUP(L236,Paramétrage!$C$6:$E$29,3,0))=TRUE,W236,V236+U236*VLOOKUP(L236,Paramétrage!$C$6:$E$29,3,0)))</f>
        <v>0</v>
      </c>
      <c r="Y236" s="247"/>
      <c r="Z236" s="209"/>
      <c r="AA236" s="248"/>
      <c r="AB236" s="160"/>
      <c r="AC236" s="43"/>
      <c r="AD236" s="63">
        <f>IF(G236="",0,IF(J236="",0,IF(SUMIF(G234:G245,G236,N234:N245)=0,0,IF(OR(K236="",J236="obligatoire"),AE236/SUMIF(G234:G245,G236,N234:N245),AE236/(SUMIF(G234:G245,G236,N234:N245)/K236)))))</f>
        <v>0</v>
      </c>
      <c r="AE236" s="21">
        <f t="shared" si="69"/>
        <v>0</v>
      </c>
    </row>
    <row r="237" spans="1:31">
      <c r="A237" s="258"/>
      <c r="B237" s="266"/>
      <c r="C237" s="216"/>
      <c r="D237" s="217"/>
      <c r="E237" s="211"/>
      <c r="F237" s="211"/>
      <c r="G237" s="154"/>
      <c r="H237" s="58"/>
      <c r="I237" s="56"/>
      <c r="J237" s="55"/>
      <c r="K237" s="39"/>
      <c r="L237" s="40"/>
      <c r="M237" s="50"/>
      <c r="N237" s="47"/>
      <c r="O237" s="54"/>
      <c r="P237" s="41"/>
      <c r="Q237" s="208"/>
      <c r="R237" s="209"/>
      <c r="S237" s="210"/>
      <c r="T237" s="95">
        <f>IF(OR(O237="",L237=Paramétrage!$C$10,L237=Paramétrage!$C$13,L237=Paramétrage!$C$17,L237=Paramétrage!$C$20,L237=Paramétrage!$C$24,L237=Paramétrage!$C$27,AND(L237&lt;&gt;Paramétrage!$C$9,P237="Mut+ext")),0,ROUNDUP(N237/O237,0))</f>
        <v>0</v>
      </c>
      <c r="U237" s="89">
        <f>IF(OR(L237="",P237="Mut+ext"),0,IF(VLOOKUP(L237,Paramétrage!$C$6:$E$29,2,0)=0,0,IF(O237="","saisir capacité",M237*T237*VLOOKUP(L237,Paramétrage!$C$6:$E$29,2,0))))</f>
        <v>0</v>
      </c>
      <c r="V237" s="42"/>
      <c r="W237" s="90">
        <f t="shared" ref="W237:W240" si="70">IF(OR(L237="",P237="Mut+ext"),0,IF(ISERROR(U237+V237)=TRUE,U237,U237+V237))</f>
        <v>0</v>
      </c>
      <c r="X237" s="96">
        <f>IF(OR(L237="",P237="Mut+ext"),0,IF(ISERROR(V237+U237*VLOOKUP(L237,Paramétrage!$C$6:$E$29,3,0))=TRUE,W237,V237+U237*VLOOKUP(L237,Paramétrage!$C$6:$E$29,3,0)))</f>
        <v>0</v>
      </c>
      <c r="Y237" s="247"/>
      <c r="Z237" s="209"/>
      <c r="AA237" s="248"/>
      <c r="AB237" s="160"/>
      <c r="AC237" s="43"/>
      <c r="AD237" s="63">
        <f>IF(G237="",0,IF(J237="",0,IF(SUMIF(G230:G241,G237,N230:N241)=0,0,IF(OR(K237="",J237="obligatoire"),AE237/SUMIF(G230:G241,G237,N230:N241),AE237/(SUMIF(G230:G241,G237,N230:N241)/K237)))))</f>
        <v>0</v>
      </c>
      <c r="AE237" s="21">
        <f t="shared" ref="AE237:AE240" si="71">M237*N237</f>
        <v>0</v>
      </c>
    </row>
    <row r="238" spans="1:31">
      <c r="A238" s="258"/>
      <c r="B238" s="266"/>
      <c r="C238" s="216"/>
      <c r="D238" s="217"/>
      <c r="E238" s="211"/>
      <c r="F238" s="211"/>
      <c r="G238" s="137"/>
      <c r="H238" s="58"/>
      <c r="I238" s="56"/>
      <c r="J238" s="55"/>
      <c r="K238" s="39"/>
      <c r="L238" s="40"/>
      <c r="M238" s="50"/>
      <c r="N238" s="47"/>
      <c r="O238" s="54"/>
      <c r="P238" s="41"/>
      <c r="Q238" s="208"/>
      <c r="R238" s="209"/>
      <c r="S238" s="210"/>
      <c r="T238" s="95">
        <f>IF(OR(O238="",L238=Paramétrage!$C$10,L238=Paramétrage!$C$13,L238=Paramétrage!$C$17,L238=Paramétrage!$C$20,L238=Paramétrage!$C$24,L238=Paramétrage!$C$27,AND(L238&lt;&gt;Paramétrage!$C$9,P238="Mut+ext")),0,ROUNDUP(N238/O238,0))</f>
        <v>0</v>
      </c>
      <c r="U238" s="89">
        <f>IF(OR(L238="",P238="Mut+ext"),0,IF(VLOOKUP(L238,Paramétrage!$C$6:$E$29,2,0)=0,0,IF(O238="","saisir capacité",M238*T238*VLOOKUP(L238,Paramétrage!$C$6:$E$29,2,0))))</f>
        <v>0</v>
      </c>
      <c r="V238" s="42"/>
      <c r="W238" s="90">
        <f t="shared" si="70"/>
        <v>0</v>
      </c>
      <c r="X238" s="96">
        <f>IF(OR(L238="",P238="Mut+ext"),0,IF(ISERROR(V238+U238*VLOOKUP(L238,Paramétrage!$C$6:$E$29,3,0))=TRUE,W238,V238+U238*VLOOKUP(L238,Paramétrage!$C$6:$E$29,3,0)))</f>
        <v>0</v>
      </c>
      <c r="Y238" s="247"/>
      <c r="Z238" s="209"/>
      <c r="AA238" s="248"/>
      <c r="AB238" s="160"/>
      <c r="AC238" s="43"/>
      <c r="AD238" s="63">
        <f>IF(G238="",0,IF(J238="",0,IF(SUMIF(G230:G241,G238,N230:N241)=0,0,IF(OR(K238="",J238="obligatoire"),AE238/SUMIF(G230:G241,G238,N230:N241),AE238/(SUMIF(G230:G241,G238,N230:N241)/K238)))))</f>
        <v>0</v>
      </c>
      <c r="AE238" s="21">
        <f t="shared" si="71"/>
        <v>0</v>
      </c>
    </row>
    <row r="239" spans="1:31">
      <c r="A239" s="258"/>
      <c r="B239" s="266"/>
      <c r="C239" s="216"/>
      <c r="D239" s="217"/>
      <c r="E239" s="211"/>
      <c r="F239" s="211"/>
      <c r="G239" s="137"/>
      <c r="H239" s="58"/>
      <c r="I239" s="56"/>
      <c r="J239" s="55"/>
      <c r="K239" s="39"/>
      <c r="L239" s="40"/>
      <c r="M239" s="50"/>
      <c r="N239" s="47"/>
      <c r="O239" s="54"/>
      <c r="P239" s="41"/>
      <c r="Q239" s="208"/>
      <c r="R239" s="209"/>
      <c r="S239" s="210"/>
      <c r="T239" s="95">
        <f>IF(OR(O239="",L239=Paramétrage!$C$10,L239=Paramétrage!$C$13,L239=Paramétrage!$C$17,L239=Paramétrage!$C$20,L239=Paramétrage!$C$24,L239=Paramétrage!$C$27,AND(L239&lt;&gt;Paramétrage!$C$9,P239="Mut+ext")),0,ROUNDUP(N239/O239,0))</f>
        <v>0</v>
      </c>
      <c r="U239" s="89">
        <f>IF(OR(L239="",P239="Mut+ext"),0,IF(VLOOKUP(L239,Paramétrage!$C$6:$E$29,2,0)=0,0,IF(O239="","saisir capacité",M239*T239*VLOOKUP(L239,Paramétrage!$C$6:$E$29,2,0))))</f>
        <v>0</v>
      </c>
      <c r="V239" s="42"/>
      <c r="W239" s="90">
        <f t="shared" si="70"/>
        <v>0</v>
      </c>
      <c r="X239" s="96">
        <f>IF(OR(L239="",P239="Mut+ext"),0,IF(ISERROR(V239+U239*VLOOKUP(L239,Paramétrage!$C$6:$E$29,3,0))=TRUE,W239,V239+U239*VLOOKUP(L239,Paramétrage!$C$6:$E$29,3,0)))</f>
        <v>0</v>
      </c>
      <c r="Y239" s="247"/>
      <c r="Z239" s="209"/>
      <c r="AA239" s="248"/>
      <c r="AB239" s="160"/>
      <c r="AC239" s="43"/>
      <c r="AD239" s="63">
        <f>IF(G239="",0,IF(J239="",0,IF(SUMIF(G230:G241,G239,N230:N241)=0,0,IF(OR(K239="",J239="obligatoire"),AE239/SUMIF(G230:G241,G239,N230:N241),AE239/(SUMIF(G230:G241,G239,N230:N241)/K239)))))</f>
        <v>0</v>
      </c>
      <c r="AE239" s="21">
        <f t="shared" si="71"/>
        <v>0</v>
      </c>
    </row>
    <row r="240" spans="1:31">
      <c r="A240" s="258"/>
      <c r="B240" s="266"/>
      <c r="C240" s="216"/>
      <c r="D240" s="217"/>
      <c r="E240" s="211"/>
      <c r="F240" s="211"/>
      <c r="G240" s="137"/>
      <c r="H240" s="58"/>
      <c r="I240" s="56"/>
      <c r="J240" s="55"/>
      <c r="K240" s="39"/>
      <c r="L240" s="40"/>
      <c r="M240" s="50"/>
      <c r="N240" s="47"/>
      <c r="O240" s="54"/>
      <c r="P240" s="41"/>
      <c r="Q240" s="208"/>
      <c r="R240" s="209"/>
      <c r="S240" s="210"/>
      <c r="T240" s="95">
        <f>IF(OR(O240="",L240=Paramétrage!$C$10,L240=Paramétrage!$C$13,L240=Paramétrage!$C$17,L240=Paramétrage!$C$20,L240=Paramétrage!$C$24,L240=Paramétrage!$C$27,AND(L240&lt;&gt;Paramétrage!$C$9,P240="Mut+ext")),0,ROUNDUP(N240/O240,0))</f>
        <v>0</v>
      </c>
      <c r="U240" s="89">
        <f>IF(OR(L240="",P240="Mut+ext"),0,IF(VLOOKUP(L240,Paramétrage!$C$6:$E$29,2,0)=0,0,IF(O240="","saisir capacité",M240*T240*VLOOKUP(L240,Paramétrage!$C$6:$E$29,2,0))))</f>
        <v>0</v>
      </c>
      <c r="V240" s="42"/>
      <c r="W240" s="90">
        <f t="shared" si="70"/>
        <v>0</v>
      </c>
      <c r="X240" s="96">
        <f>IF(OR(L240="",P240="Mut+ext"),0,IF(ISERROR(V240+U240*VLOOKUP(L240,Paramétrage!$C$6:$E$29,3,0))=TRUE,W240,V240+U240*VLOOKUP(L240,Paramétrage!$C$6:$E$29,3,0)))</f>
        <v>0</v>
      </c>
      <c r="Y240" s="247"/>
      <c r="Z240" s="209"/>
      <c r="AA240" s="248"/>
      <c r="AB240" s="160"/>
      <c r="AC240" s="43"/>
      <c r="AD240" s="63">
        <f>IF(G240="",0,IF(J240="",0,IF(SUMIF(G230:G241,G240,N230:N241)=0,0,IF(OR(K240="",J240="obligatoire"),AE240/SUMIF(G230:G241,G240,N230:N241),AE240/(SUMIF(G230:G241,G240,N230:N241)/K240)))))</f>
        <v>0</v>
      </c>
      <c r="AE240" s="21">
        <f t="shared" si="71"/>
        <v>0</v>
      </c>
    </row>
    <row r="241" spans="1:31">
      <c r="A241" s="258"/>
      <c r="B241" s="266"/>
      <c r="C241" s="216"/>
      <c r="D241" s="217"/>
      <c r="E241" s="211"/>
      <c r="F241" s="211"/>
      <c r="G241" s="139"/>
      <c r="H241" s="58"/>
      <c r="I241" s="56"/>
      <c r="J241" s="55"/>
      <c r="K241" s="39"/>
      <c r="L241" s="40"/>
      <c r="M241" s="50"/>
      <c r="N241" s="47"/>
      <c r="O241" s="54"/>
      <c r="P241" s="41"/>
      <c r="Q241" s="208"/>
      <c r="R241" s="209"/>
      <c r="S241" s="210"/>
      <c r="T241" s="95">
        <f>IF(OR(O241="",L241=Paramétrage!$C$10,L241=Paramétrage!$C$13,L241=Paramétrage!$C$17,L241=Paramétrage!$C$20,L241=Paramétrage!$C$24,L241=Paramétrage!$C$27,AND(L241&lt;&gt;Paramétrage!$C$9,P241="Mut+ext")),0,ROUNDUP(N241/O241,0))</f>
        <v>0</v>
      </c>
      <c r="U241" s="89">
        <f>IF(OR(L241="",P241="Mut+ext"),0,IF(VLOOKUP(L241,Paramétrage!$C$6:$E$29,2,0)=0,0,IF(O241="","saisir capacité",M241*T241*VLOOKUP(L241,Paramétrage!$C$6:$E$29,2,0))))</f>
        <v>0</v>
      </c>
      <c r="V241" s="42"/>
      <c r="W241" s="90">
        <f t="shared" si="68"/>
        <v>0</v>
      </c>
      <c r="X241" s="96">
        <f>IF(OR(L241="",P241="Mut+ext"),0,IF(ISERROR(V241+U241*VLOOKUP(L241,Paramétrage!$C$6:$E$29,3,0))=TRUE,W241,V241+U241*VLOOKUP(L241,Paramétrage!$C$6:$E$29,3,0)))</f>
        <v>0</v>
      </c>
      <c r="Y241" s="247"/>
      <c r="Z241" s="209"/>
      <c r="AA241" s="248"/>
      <c r="AB241" s="160"/>
      <c r="AC241" s="43"/>
      <c r="AD241" s="63">
        <f>IF(G241="",0,IF(J241="",0,IF(SUMIF(G234:G245,G241,N234:N245)=0,0,IF(OR(K241="",J241="obligatoire"),AE241/SUMIF(G234:G245,G241,N234:N245),AE241/(SUMIF(G234:G245,G241,N234:N245)/K241)))))</f>
        <v>0</v>
      </c>
      <c r="AE241" s="21">
        <f t="shared" si="69"/>
        <v>0</v>
      </c>
    </row>
    <row r="242" spans="1:31">
      <c r="A242" s="258"/>
      <c r="B242" s="266"/>
      <c r="C242" s="216"/>
      <c r="D242" s="217"/>
      <c r="E242" s="211"/>
      <c r="F242" s="211"/>
      <c r="G242" s="137"/>
      <c r="H242" s="58"/>
      <c r="I242" s="56"/>
      <c r="J242" s="55"/>
      <c r="K242" s="39"/>
      <c r="L242" s="40"/>
      <c r="M242" s="50"/>
      <c r="N242" s="47"/>
      <c r="O242" s="54"/>
      <c r="P242" s="41"/>
      <c r="Q242" s="208"/>
      <c r="R242" s="209"/>
      <c r="S242" s="210"/>
      <c r="T242" s="95">
        <f>IF(OR(O242="",L242=Paramétrage!$C$10,L242=Paramétrage!$C$13,L242=Paramétrage!$C$17,L242=Paramétrage!$C$20,L242=Paramétrage!$C$24,L242=Paramétrage!$C$27,AND(L242&lt;&gt;Paramétrage!$C$9,P242="Mut+ext")),0,ROUNDUP(N242/O242,0))</f>
        <v>0</v>
      </c>
      <c r="U242" s="89">
        <f>IF(OR(L242="",P242="Mut+ext"),0,IF(VLOOKUP(L242,Paramétrage!$C$6:$E$29,2,0)=0,0,IF(O242="","saisir capacité",M242*T242*VLOOKUP(L242,Paramétrage!$C$6:$E$29,2,0))))</f>
        <v>0</v>
      </c>
      <c r="V242" s="42"/>
      <c r="W242" s="90">
        <f t="shared" si="68"/>
        <v>0</v>
      </c>
      <c r="X242" s="96">
        <f>IF(OR(L242="",P242="Mut+ext"),0,IF(ISERROR(V242+U242*VLOOKUP(L242,Paramétrage!$C$6:$E$29,3,0))=TRUE,W242,V242+U242*VLOOKUP(L242,Paramétrage!$C$6:$E$29,3,0)))</f>
        <v>0</v>
      </c>
      <c r="Y242" s="247"/>
      <c r="Z242" s="209"/>
      <c r="AA242" s="248"/>
      <c r="AB242" s="160"/>
      <c r="AC242" s="43"/>
      <c r="AD242" s="63">
        <f>IF(G242="",0,IF(J242="",0,IF(SUMIF(G234:G245,G242,N234:N245)=0,0,IF(OR(K242="",J242="obligatoire"),AE242/SUMIF(G234:G245,G242,N234:N245),AE242/(SUMIF(G234:G245,G242,N234:N245)/K242)))))</f>
        <v>0</v>
      </c>
      <c r="AE242" s="21">
        <f t="shared" si="69"/>
        <v>0</v>
      </c>
    </row>
    <row r="243" spans="1:31">
      <c r="A243" s="258"/>
      <c r="B243" s="266"/>
      <c r="C243" s="216"/>
      <c r="D243" s="217"/>
      <c r="E243" s="211"/>
      <c r="F243" s="211"/>
      <c r="G243" s="137"/>
      <c r="H243" s="58"/>
      <c r="I243" s="56"/>
      <c r="J243" s="55"/>
      <c r="K243" s="39"/>
      <c r="L243" s="40"/>
      <c r="M243" s="50"/>
      <c r="N243" s="47"/>
      <c r="O243" s="54"/>
      <c r="P243" s="41"/>
      <c r="Q243" s="208"/>
      <c r="R243" s="209"/>
      <c r="S243" s="210"/>
      <c r="T243" s="95">
        <f>IF(OR(O243="",L243=Paramétrage!$C$10,L243=Paramétrage!$C$13,L243=Paramétrage!$C$17,L243=Paramétrage!$C$20,L243=Paramétrage!$C$24,L243=Paramétrage!$C$27,AND(L243&lt;&gt;Paramétrage!$C$9,P243="Mut+ext")),0,ROUNDUP(N243/O243,0))</f>
        <v>0</v>
      </c>
      <c r="U243" s="89">
        <f>IF(OR(L243="",P243="Mut+ext"),0,IF(VLOOKUP(L243,Paramétrage!$C$6:$E$29,2,0)=0,0,IF(O243="","saisir capacité",M243*T243*VLOOKUP(L243,Paramétrage!$C$6:$E$29,2,0))))</f>
        <v>0</v>
      </c>
      <c r="V243" s="42"/>
      <c r="W243" s="90">
        <f t="shared" si="68"/>
        <v>0</v>
      </c>
      <c r="X243" s="96">
        <f>IF(OR(L243="",P243="Mut+ext"),0,IF(ISERROR(V243+U243*VLOOKUP(L243,Paramétrage!$C$6:$E$29,3,0))=TRUE,W243,V243+U243*VLOOKUP(L243,Paramétrage!$C$6:$E$29,3,0)))</f>
        <v>0</v>
      </c>
      <c r="Y243" s="247"/>
      <c r="Z243" s="209"/>
      <c r="AA243" s="248"/>
      <c r="AB243" s="160"/>
      <c r="AC243" s="43"/>
      <c r="AD243" s="63">
        <f>IF(G243="",0,IF(J243="",0,IF(SUMIF(G234:G245,G243,N234:N245)=0,0,IF(OR(K243="",J243="obligatoire"),AE243/SUMIF(G234:G245,G243,N234:N245),AE243/(SUMIF(G234:G245,G243,N234:N245)/K243)))))</f>
        <v>0</v>
      </c>
      <c r="AE243" s="21">
        <f t="shared" si="69"/>
        <v>0</v>
      </c>
    </row>
    <row r="244" spans="1:31">
      <c r="A244" s="258"/>
      <c r="B244" s="266"/>
      <c r="C244" s="216"/>
      <c r="D244" s="217"/>
      <c r="E244" s="211"/>
      <c r="F244" s="211"/>
      <c r="G244" s="137"/>
      <c r="H244" s="58"/>
      <c r="I244" s="56"/>
      <c r="J244" s="55"/>
      <c r="K244" s="39"/>
      <c r="L244" s="40"/>
      <c r="M244" s="50"/>
      <c r="N244" s="47"/>
      <c r="O244" s="54"/>
      <c r="P244" s="41"/>
      <c r="Q244" s="208"/>
      <c r="R244" s="209"/>
      <c r="S244" s="210"/>
      <c r="T244" s="95">
        <f>IF(OR(O244="",L244=Paramétrage!$C$10,L244=Paramétrage!$C$13,L244=Paramétrage!$C$17,L244=Paramétrage!$C$20,L244=Paramétrage!$C$24,L244=Paramétrage!$C$27,AND(L244&lt;&gt;Paramétrage!$C$9,P244="Mut+ext")),0,ROUNDUP(N244/O244,0))</f>
        <v>0</v>
      </c>
      <c r="U244" s="89">
        <f>IF(OR(L244="",P244="Mut+ext"),0,IF(VLOOKUP(L244,Paramétrage!$C$6:$E$29,2,0)=0,0,IF(O244="","saisir capacité",M244*T244*VLOOKUP(L244,Paramétrage!$C$6:$E$29,2,0))))</f>
        <v>0</v>
      </c>
      <c r="V244" s="42"/>
      <c r="W244" s="90">
        <f t="shared" si="68"/>
        <v>0</v>
      </c>
      <c r="X244" s="96">
        <f>IF(OR(L244="",P244="Mut+ext"),0,IF(ISERROR(V244+U244*VLOOKUP(L244,Paramétrage!$C$6:$E$29,3,0))=TRUE,W244,V244+U244*VLOOKUP(L244,Paramétrage!$C$6:$E$29,3,0)))</f>
        <v>0</v>
      </c>
      <c r="Y244" s="247"/>
      <c r="Z244" s="209"/>
      <c r="AA244" s="248"/>
      <c r="AB244" s="160"/>
      <c r="AC244" s="43"/>
      <c r="AD244" s="63">
        <f>IF(G244="",0,IF(J244="",0,IF(SUMIF(G234:G245,G244,N234:N245)=0,0,IF(OR(K244="",J244="obligatoire"),AE244/SUMIF(G234:G245,G244,N234:N245),AE244/(SUMIF(G234:G245,G244,N234:N245)/K244)))))</f>
        <v>0</v>
      </c>
      <c r="AE244" s="21">
        <f t="shared" si="69"/>
        <v>0</v>
      </c>
    </row>
    <row r="245" spans="1:31">
      <c r="A245" s="258"/>
      <c r="B245" s="266"/>
      <c r="C245" s="218"/>
      <c r="D245" s="219"/>
      <c r="E245" s="212"/>
      <c r="F245" s="212"/>
      <c r="G245" s="137"/>
      <c r="H245" s="58"/>
      <c r="I245" s="56"/>
      <c r="J245" s="55"/>
      <c r="K245" s="39"/>
      <c r="L245" s="40"/>
      <c r="M245" s="51"/>
      <c r="N245" s="47"/>
      <c r="O245" s="54"/>
      <c r="P245" s="41"/>
      <c r="Q245" s="208"/>
      <c r="R245" s="209"/>
      <c r="S245" s="210"/>
      <c r="T245" s="95">
        <f>IF(OR(O245="",L245=Paramétrage!$C$10,L245=Paramétrage!$C$13,L245=Paramétrage!$C$17,L245=Paramétrage!$C$20,L245=Paramétrage!$C$24,L245=Paramétrage!$C$27,AND(L245&lt;&gt;Paramétrage!$C$9,P245="Mut+ext")),0,ROUNDUP(N245/O245,0))</f>
        <v>0</v>
      </c>
      <c r="U245" s="89">
        <f>IF(OR(L245="",P245="Mut+ext"),0,IF(VLOOKUP(L245,Paramétrage!$C$6:$E$29,2,0)=0,0,IF(O245="","saisir capacité",M245*T245*VLOOKUP(L245,Paramétrage!$C$6:$E$29,2,0))))</f>
        <v>0</v>
      </c>
      <c r="V245" s="42"/>
      <c r="W245" s="90">
        <f t="shared" si="68"/>
        <v>0</v>
      </c>
      <c r="X245" s="96">
        <f>IF(OR(L245="",P245="Mut+ext"),0,IF(ISERROR(V245+U245*VLOOKUP(L245,Paramétrage!$C$6:$E$29,3,0))=TRUE,W245,V245+U245*VLOOKUP(L245,Paramétrage!$C$6:$E$29,3,0)))</f>
        <v>0</v>
      </c>
      <c r="Y245" s="247"/>
      <c r="Z245" s="209"/>
      <c r="AA245" s="248"/>
      <c r="AB245" s="160"/>
      <c r="AC245" s="43"/>
      <c r="AD245" s="63">
        <f>IF(G245="",0,IF(J245="",0,IF(SUMIF(G234:G245,G245,N234:N245)=0,0,IF(OR(K245="",J245="obligatoire"),AE245/SUMIF(G234:G245,G245,N234:N245),AE245/(SUMIF(G234:G245,G245,N234:N245)/K245)))))</f>
        <v>0</v>
      </c>
      <c r="AE245" s="21">
        <f t="shared" si="69"/>
        <v>0</v>
      </c>
    </row>
    <row r="246" spans="1:31">
      <c r="A246" s="258"/>
      <c r="B246" s="267"/>
      <c r="C246" s="147"/>
      <c r="D246" s="75"/>
      <c r="E246" s="74"/>
      <c r="F246" s="75"/>
      <c r="G246" s="75"/>
      <c r="H246" s="142"/>
      <c r="I246" s="136"/>
      <c r="J246" s="76"/>
      <c r="K246" s="78"/>
      <c r="L246" s="79"/>
      <c r="M246" s="80">
        <f>AD246</f>
        <v>0</v>
      </c>
      <c r="N246" s="81"/>
      <c r="O246" s="81"/>
      <c r="P246" s="198"/>
      <c r="Q246" s="180"/>
      <c r="R246" s="180"/>
      <c r="S246" s="181"/>
      <c r="T246" s="128"/>
      <c r="U246" s="85">
        <f>SUM(U234:U245)</f>
        <v>0</v>
      </c>
      <c r="V246" s="86">
        <f>SUM(V234:V245)</f>
        <v>0</v>
      </c>
      <c r="W246" s="87">
        <f>SUM(W234:W245)</f>
        <v>0</v>
      </c>
      <c r="X246" s="88">
        <f>SUM(X234:X245)</f>
        <v>0</v>
      </c>
      <c r="Y246" s="191"/>
      <c r="Z246" s="192"/>
      <c r="AA246" s="193"/>
      <c r="AB246" s="194"/>
      <c r="AC246" s="195"/>
      <c r="AD246" s="134">
        <f>SUM(AD234:AD245)</f>
        <v>0</v>
      </c>
      <c r="AE246" s="135">
        <f>SUM(AE234:AE245)</f>
        <v>0</v>
      </c>
    </row>
    <row r="247" spans="1:31" ht="15.5" customHeight="1">
      <c r="A247" s="258"/>
      <c r="B247" s="265" t="s">
        <v>161</v>
      </c>
      <c r="C247" s="220" t="s">
        <v>160</v>
      </c>
      <c r="D247" s="215"/>
      <c r="E247" s="229">
        <v>6</v>
      </c>
      <c r="F247" s="229" t="s">
        <v>227</v>
      </c>
      <c r="G247" s="138" t="s">
        <v>203</v>
      </c>
      <c r="H247" s="58"/>
      <c r="I247" s="56"/>
      <c r="J247" s="55"/>
      <c r="K247" s="39"/>
      <c r="L247" s="40"/>
      <c r="M247" s="50"/>
      <c r="N247" s="47"/>
      <c r="O247" s="54"/>
      <c r="P247" s="45"/>
      <c r="Q247" s="208"/>
      <c r="R247" s="209"/>
      <c r="S247" s="210"/>
      <c r="T247" s="95">
        <f>IF(OR(O247="",L247=Paramétrage!$C$10,L247=Paramétrage!$C$13,L247=Paramétrage!$C$17,L247=Paramétrage!$C$20,L247=Paramétrage!$C$24,L247=Paramétrage!$C$27,AND(L247&lt;&gt;Paramétrage!$C$9,P247="Mut+ext")),0,ROUNDUP(N247/O247,0))</f>
        <v>0</v>
      </c>
      <c r="U247" s="89">
        <f>IF(OR(L247="",P247="Mut+ext"),0,IF(VLOOKUP(L247,Paramétrage!$C$6:$E$29,2,0)=0,0,IF(O247="","saisir capacité",M247*T247*VLOOKUP(L247,Paramétrage!$C$6:$E$29,2,0))))</f>
        <v>0</v>
      </c>
      <c r="V247" s="42"/>
      <c r="W247" s="90">
        <f t="shared" ref="W247:W258" si="72">IF(OR(L247="",P247="Mut+ext"),0,IF(ISERROR(U247+V247)=TRUE,U247,U247+V247))</f>
        <v>0</v>
      </c>
      <c r="X247" s="96">
        <f>IF(OR(L247="",P247="Mut+ext"),0,IF(ISERROR(V247+U247*VLOOKUP(L247,Paramétrage!$C$6:$E$29,3,0))=TRUE,W247,V247+U247*VLOOKUP(L247,Paramétrage!$C$6:$E$29,3,0)))</f>
        <v>0</v>
      </c>
      <c r="Y247" s="247"/>
      <c r="Z247" s="209"/>
      <c r="AA247" s="248"/>
      <c r="AB247" s="160"/>
      <c r="AC247" s="44"/>
      <c r="AD247" s="63">
        <f>IF(G247="",0,IF(J247="",0,IF(SUMIF(G247:G258,G247,N247:N258)=0,0,IF(OR(K247="",J247="obligatoire"),AE247/SUMIF(G247:G258,G247,N247:N258),AE247/(SUMIF(G247:G258,G247,N247:N258)/K247)))))</f>
        <v>0</v>
      </c>
      <c r="AE247" s="20">
        <f t="shared" ref="AE247:AE258" si="73">M247*N247</f>
        <v>0</v>
      </c>
    </row>
    <row r="248" spans="1:31">
      <c r="A248" s="258"/>
      <c r="B248" s="266"/>
      <c r="C248" s="216"/>
      <c r="D248" s="217"/>
      <c r="E248" s="211"/>
      <c r="F248" s="211"/>
      <c r="G248" s="137"/>
      <c r="H248" s="58"/>
      <c r="I248" s="56"/>
      <c r="J248" s="55"/>
      <c r="K248" s="39"/>
      <c r="L248" s="40"/>
      <c r="M248" s="50"/>
      <c r="N248" s="47"/>
      <c r="O248" s="54"/>
      <c r="P248" s="41"/>
      <c r="Q248" s="208"/>
      <c r="R248" s="209"/>
      <c r="S248" s="210"/>
      <c r="T248" s="95">
        <f>IF(OR(O248="",L248=Paramétrage!$C$10,L248=Paramétrage!$C$13,L248=Paramétrage!$C$17,L248=Paramétrage!$C$20,L248=Paramétrage!$C$24,L248=Paramétrage!$C$27,AND(L248&lt;&gt;Paramétrage!$C$9,P248="Mut+ext")),0,ROUNDUP(N248/O248,0))</f>
        <v>0</v>
      </c>
      <c r="U248" s="89">
        <f>IF(OR(L248="",P248="Mut+ext"),0,IF(VLOOKUP(L248,Paramétrage!$C$6:$E$29,2,0)=0,0,IF(O248="","saisir capacité",M248*T248*VLOOKUP(L248,Paramétrage!$C$6:$E$29,2,0))))</f>
        <v>0</v>
      </c>
      <c r="V248" s="42"/>
      <c r="W248" s="90">
        <f t="shared" si="72"/>
        <v>0</v>
      </c>
      <c r="X248" s="96">
        <f>IF(OR(L248="",P248="Mut+ext"),0,IF(ISERROR(V248+U248*VLOOKUP(L248,Paramétrage!$C$6:$E$29,3,0))=TRUE,W248,V248+U248*VLOOKUP(L248,Paramétrage!$C$6:$E$29,3,0)))</f>
        <v>0</v>
      </c>
      <c r="Y248" s="247"/>
      <c r="Z248" s="209"/>
      <c r="AA248" s="248"/>
      <c r="AB248" s="160"/>
      <c r="AC248" s="43"/>
      <c r="AD248" s="63">
        <f>IF(G248="",0,IF(J248="",0,IF(SUMIF(G247:G258,G248,N247:N258)=0,0,IF(OR(K248="",J248="obligatoire"),AE248/SUMIF(G247:G258,G248,N247:N258),AE248/(SUMIF(G247:G258,G248,N247:N258)/K248)))))</f>
        <v>0</v>
      </c>
      <c r="AE248" s="21">
        <f t="shared" si="73"/>
        <v>0</v>
      </c>
    </row>
    <row r="249" spans="1:31">
      <c r="A249" s="258"/>
      <c r="B249" s="266"/>
      <c r="C249" s="216"/>
      <c r="D249" s="217"/>
      <c r="E249" s="211"/>
      <c r="F249" s="211"/>
      <c r="G249" s="137"/>
      <c r="H249" s="58"/>
      <c r="I249" s="56"/>
      <c r="J249" s="55"/>
      <c r="K249" s="39"/>
      <c r="L249" s="40"/>
      <c r="M249" s="50"/>
      <c r="N249" s="47"/>
      <c r="O249" s="54"/>
      <c r="P249" s="41"/>
      <c r="Q249" s="208"/>
      <c r="R249" s="209"/>
      <c r="S249" s="210"/>
      <c r="T249" s="95">
        <f>IF(OR(O249="",L249=Paramétrage!$C$10,L249=Paramétrage!$C$13,L249=Paramétrage!$C$17,L249=Paramétrage!$C$20,L249=Paramétrage!$C$24,L249=Paramétrage!$C$27,AND(L249&lt;&gt;Paramétrage!$C$9,P249="Mut+ext")),0,ROUNDUP(N249/O249,0))</f>
        <v>0</v>
      </c>
      <c r="U249" s="89">
        <f>IF(OR(L249="",P249="Mut+ext"),0,IF(VLOOKUP(L249,Paramétrage!$C$6:$E$29,2,0)=0,0,IF(O249="","saisir capacité",M249*T249*VLOOKUP(L249,Paramétrage!$C$6:$E$29,2,0))))</f>
        <v>0</v>
      </c>
      <c r="V249" s="42"/>
      <c r="W249" s="90">
        <f t="shared" si="72"/>
        <v>0</v>
      </c>
      <c r="X249" s="96">
        <f>IF(OR(L249="",P249="Mut+ext"),0,IF(ISERROR(V249+U249*VLOOKUP(L249,Paramétrage!$C$6:$E$29,3,0))=TRUE,W249,V249+U249*VLOOKUP(L249,Paramétrage!$C$6:$E$29,3,0)))</f>
        <v>0</v>
      </c>
      <c r="Y249" s="247"/>
      <c r="Z249" s="209"/>
      <c r="AA249" s="248"/>
      <c r="AB249" s="160"/>
      <c r="AC249" s="43"/>
      <c r="AD249" s="63">
        <f>IF(G249="",0,IF(J249="",0,IF(SUMIF(G247:G258,G249,N247:N258)=0,0,IF(OR(K249="",J249="obligatoire"),AE249/SUMIF(G247:G258,G249,N247:N258),AE249/(SUMIF(G247:G258,G249,N247:N258)/K249)))))</f>
        <v>0</v>
      </c>
      <c r="AE249" s="21">
        <f t="shared" si="73"/>
        <v>0</v>
      </c>
    </row>
    <row r="250" spans="1:31">
      <c r="A250" s="258"/>
      <c r="B250" s="266"/>
      <c r="C250" s="216"/>
      <c r="D250" s="217"/>
      <c r="E250" s="211"/>
      <c r="F250" s="211"/>
      <c r="G250" s="139"/>
      <c r="H250" s="58"/>
      <c r="I250" s="56"/>
      <c r="J250" s="55"/>
      <c r="K250" s="39"/>
      <c r="L250" s="40"/>
      <c r="M250" s="50"/>
      <c r="N250" s="47"/>
      <c r="O250" s="54"/>
      <c r="P250" s="41"/>
      <c r="Q250" s="208"/>
      <c r="R250" s="209"/>
      <c r="S250" s="210"/>
      <c r="T250" s="95">
        <f>IF(OR(O250="",L250=Paramétrage!$C$10,L250=Paramétrage!$C$13,L250=Paramétrage!$C$17,L250=Paramétrage!$C$20,L250=Paramétrage!$C$24,L250=Paramétrage!$C$27,AND(L250&lt;&gt;Paramétrage!$C$9,P250="Mut+ext")),0,ROUNDUP(N250/O250,0))</f>
        <v>0</v>
      </c>
      <c r="U250" s="89">
        <f>IF(OR(L250="",P250="Mut+ext"),0,IF(VLOOKUP(L250,Paramétrage!$C$6:$E$29,2,0)=0,0,IF(O250="","saisir capacité",M250*T250*VLOOKUP(L250,Paramétrage!$C$6:$E$29,2,0))))</f>
        <v>0</v>
      </c>
      <c r="V250" s="42"/>
      <c r="W250" s="90">
        <f t="shared" si="72"/>
        <v>0</v>
      </c>
      <c r="X250" s="96">
        <f>IF(OR(L250="",P250="Mut+ext"),0,IF(ISERROR(V250+U250*VLOOKUP(L250,Paramétrage!$C$6:$E$29,3,0))=TRUE,W250,V250+U250*VLOOKUP(L250,Paramétrage!$C$6:$E$29,3,0)))</f>
        <v>0</v>
      </c>
      <c r="Y250" s="247"/>
      <c r="Z250" s="209"/>
      <c r="AA250" s="248"/>
      <c r="AB250" s="160"/>
      <c r="AC250" s="43"/>
      <c r="AD250" s="63">
        <f>IF(G250="",0,IF(J250="",0,IF(SUMIF(G247:G258,G250,N247:N258)=0,0,IF(OR(K250="",J250="obligatoire"),AE250/SUMIF(G247:G258,G250,N247:N258),AE250/(SUMIF(G247:G258,G250,N247:N258)/K250)))))</f>
        <v>0</v>
      </c>
      <c r="AE250" s="21">
        <f t="shared" si="73"/>
        <v>0</v>
      </c>
    </row>
    <row r="251" spans="1:31">
      <c r="A251" s="258"/>
      <c r="B251" s="266"/>
      <c r="C251" s="216"/>
      <c r="D251" s="217"/>
      <c r="E251" s="211"/>
      <c r="F251" s="211"/>
      <c r="G251" s="137"/>
      <c r="H251" s="58"/>
      <c r="I251" s="56"/>
      <c r="J251" s="55"/>
      <c r="K251" s="39"/>
      <c r="L251" s="40"/>
      <c r="M251" s="50"/>
      <c r="N251" s="47"/>
      <c r="O251" s="54"/>
      <c r="P251" s="41"/>
      <c r="Q251" s="208"/>
      <c r="R251" s="209"/>
      <c r="S251" s="210"/>
      <c r="T251" s="95">
        <f>IF(OR(O251="",L251=Paramétrage!$C$10,L251=Paramétrage!$C$13,L251=Paramétrage!$C$17,L251=Paramétrage!$C$20,L251=Paramétrage!$C$24,L251=Paramétrage!$C$27,AND(L251&lt;&gt;Paramétrage!$C$9,P251="Mut+ext")),0,ROUNDUP(N251/O251,0))</f>
        <v>0</v>
      </c>
      <c r="U251" s="89">
        <f>IF(OR(L251="",P251="Mut+ext"),0,IF(VLOOKUP(L251,Paramétrage!$C$6:$E$29,2,0)=0,0,IF(O251="","saisir capacité",M251*T251*VLOOKUP(L251,Paramétrage!$C$6:$E$29,2,0))))</f>
        <v>0</v>
      </c>
      <c r="V251" s="42"/>
      <c r="W251" s="90">
        <f t="shared" ref="W251:W254" si="74">IF(OR(L251="",P251="Mut+ext"),0,IF(ISERROR(U251+V251)=TRUE,U251,U251+V251))</f>
        <v>0</v>
      </c>
      <c r="X251" s="96">
        <f>IF(OR(L251="",P251="Mut+ext"),0,IF(ISERROR(V251+U251*VLOOKUP(L251,Paramétrage!$C$6:$E$29,3,0))=TRUE,W251,V251+U251*VLOOKUP(L251,Paramétrage!$C$6:$E$29,3,0)))</f>
        <v>0</v>
      </c>
      <c r="Y251" s="247"/>
      <c r="Z251" s="209"/>
      <c r="AA251" s="248"/>
      <c r="AB251" s="160"/>
      <c r="AC251" s="43"/>
      <c r="AD251" s="63">
        <f>IF(G251="",0,IF(J251="",0,IF(SUMIF(G243:G254,G251,N243:N254)=0,0,IF(OR(K251="",J251="obligatoire"),AE251/SUMIF(G243:G254,G251,N243:N254),AE251/(SUMIF(G243:G254,G251,N243:N254)/K251)))))</f>
        <v>0</v>
      </c>
      <c r="AE251" s="21">
        <f t="shared" ref="AE251:AE254" si="75">M251*N251</f>
        <v>0</v>
      </c>
    </row>
    <row r="252" spans="1:31">
      <c r="A252" s="258"/>
      <c r="B252" s="266"/>
      <c r="C252" s="216"/>
      <c r="D252" s="217"/>
      <c r="E252" s="211"/>
      <c r="F252" s="211"/>
      <c r="G252" s="137"/>
      <c r="H252" s="58"/>
      <c r="I252" s="56"/>
      <c r="J252" s="55"/>
      <c r="K252" s="39"/>
      <c r="L252" s="40"/>
      <c r="M252" s="50"/>
      <c r="N252" s="47"/>
      <c r="O252" s="54"/>
      <c r="P252" s="41"/>
      <c r="Q252" s="208"/>
      <c r="R252" s="209"/>
      <c r="S252" s="210"/>
      <c r="T252" s="95">
        <f>IF(OR(O252="",L252=Paramétrage!$C$10,L252=Paramétrage!$C$13,L252=Paramétrage!$C$17,L252=Paramétrage!$C$20,L252=Paramétrage!$C$24,L252=Paramétrage!$C$27,AND(L252&lt;&gt;Paramétrage!$C$9,P252="Mut+ext")),0,ROUNDUP(N252/O252,0))</f>
        <v>0</v>
      </c>
      <c r="U252" s="89">
        <f>IF(OR(L252="",P252="Mut+ext"),0,IF(VLOOKUP(L252,Paramétrage!$C$6:$E$29,2,0)=0,0,IF(O252="","saisir capacité",M252*T252*VLOOKUP(L252,Paramétrage!$C$6:$E$29,2,0))))</f>
        <v>0</v>
      </c>
      <c r="V252" s="42"/>
      <c r="W252" s="90">
        <f t="shared" si="74"/>
        <v>0</v>
      </c>
      <c r="X252" s="96">
        <f>IF(OR(L252="",P252="Mut+ext"),0,IF(ISERROR(V252+U252*VLOOKUP(L252,Paramétrage!$C$6:$E$29,3,0))=TRUE,W252,V252+U252*VLOOKUP(L252,Paramétrage!$C$6:$E$29,3,0)))</f>
        <v>0</v>
      </c>
      <c r="Y252" s="247"/>
      <c r="Z252" s="209"/>
      <c r="AA252" s="248"/>
      <c r="AB252" s="160"/>
      <c r="AC252" s="43"/>
      <c r="AD252" s="63">
        <f>IF(G252="",0,IF(J252="",0,IF(SUMIF(G243:G254,G252,N243:N254)=0,0,IF(OR(K252="",J252="obligatoire"),AE252/SUMIF(G243:G254,G252,N243:N254),AE252/(SUMIF(G243:G254,G252,N243:N254)/K252)))))</f>
        <v>0</v>
      </c>
      <c r="AE252" s="21">
        <f t="shared" si="75"/>
        <v>0</v>
      </c>
    </row>
    <row r="253" spans="1:31">
      <c r="A253" s="258"/>
      <c r="B253" s="266"/>
      <c r="C253" s="216"/>
      <c r="D253" s="217"/>
      <c r="E253" s="211"/>
      <c r="F253" s="211"/>
      <c r="G253" s="137"/>
      <c r="H253" s="58"/>
      <c r="I253" s="56"/>
      <c r="J253" s="55"/>
      <c r="K253" s="39"/>
      <c r="L253" s="40"/>
      <c r="M253" s="50"/>
      <c r="N253" s="47"/>
      <c r="O253" s="54"/>
      <c r="P253" s="41"/>
      <c r="Q253" s="208"/>
      <c r="R253" s="209"/>
      <c r="S253" s="210"/>
      <c r="T253" s="95">
        <f>IF(OR(O253="",L253=Paramétrage!$C$10,L253=Paramétrage!$C$13,L253=Paramétrage!$C$17,L253=Paramétrage!$C$20,L253=Paramétrage!$C$24,L253=Paramétrage!$C$27,AND(L253&lt;&gt;Paramétrage!$C$9,P253="Mut+ext")),0,ROUNDUP(N253/O253,0))</f>
        <v>0</v>
      </c>
      <c r="U253" s="89">
        <f>IF(OR(L253="",P253="Mut+ext"),0,IF(VLOOKUP(L253,Paramétrage!$C$6:$E$29,2,0)=0,0,IF(O253="","saisir capacité",M253*T253*VLOOKUP(L253,Paramétrage!$C$6:$E$29,2,0))))</f>
        <v>0</v>
      </c>
      <c r="V253" s="42"/>
      <c r="W253" s="90">
        <f t="shared" si="74"/>
        <v>0</v>
      </c>
      <c r="X253" s="96">
        <f>IF(OR(L253="",P253="Mut+ext"),0,IF(ISERROR(V253+U253*VLOOKUP(L253,Paramétrage!$C$6:$E$29,3,0))=TRUE,W253,V253+U253*VLOOKUP(L253,Paramétrage!$C$6:$E$29,3,0)))</f>
        <v>0</v>
      </c>
      <c r="Y253" s="247"/>
      <c r="Z253" s="209"/>
      <c r="AA253" s="248"/>
      <c r="AB253" s="160"/>
      <c r="AC253" s="43"/>
      <c r="AD253" s="63">
        <f>IF(G253="",0,IF(J253="",0,IF(SUMIF(G243:G254,G253,N243:N254)=0,0,IF(OR(K253="",J253="obligatoire"),AE253/SUMIF(G243:G254,G253,N243:N254),AE253/(SUMIF(G243:G254,G253,N243:N254)/K253)))))</f>
        <v>0</v>
      </c>
      <c r="AE253" s="21">
        <f t="shared" si="75"/>
        <v>0</v>
      </c>
    </row>
    <row r="254" spans="1:31">
      <c r="A254" s="258"/>
      <c r="B254" s="266"/>
      <c r="C254" s="216"/>
      <c r="D254" s="217"/>
      <c r="E254" s="211"/>
      <c r="F254" s="211"/>
      <c r="G254" s="137"/>
      <c r="H254" s="58"/>
      <c r="I254" s="56"/>
      <c r="J254" s="55"/>
      <c r="K254" s="39"/>
      <c r="L254" s="40"/>
      <c r="M254" s="51"/>
      <c r="N254" s="47"/>
      <c r="O254" s="54"/>
      <c r="P254" s="41"/>
      <c r="Q254" s="208"/>
      <c r="R254" s="209"/>
      <c r="S254" s="210"/>
      <c r="T254" s="95">
        <f>IF(OR(O254="",L254=Paramétrage!$C$10,L254=Paramétrage!$C$13,L254=Paramétrage!$C$17,L254=Paramétrage!$C$20,L254=Paramétrage!$C$24,L254=Paramétrage!$C$27,AND(L254&lt;&gt;Paramétrage!$C$9,P254="Mut+ext")),0,ROUNDUP(N254/O254,0))</f>
        <v>0</v>
      </c>
      <c r="U254" s="89">
        <f>IF(OR(L254="",P254="Mut+ext"),0,IF(VLOOKUP(L254,Paramétrage!$C$6:$E$29,2,0)=0,0,IF(O254="","saisir capacité",M254*T254*VLOOKUP(L254,Paramétrage!$C$6:$E$29,2,0))))</f>
        <v>0</v>
      </c>
      <c r="V254" s="42"/>
      <c r="W254" s="90">
        <f t="shared" si="74"/>
        <v>0</v>
      </c>
      <c r="X254" s="96">
        <f>IF(OR(L254="",P254="Mut+ext"),0,IF(ISERROR(V254+U254*VLOOKUP(L254,Paramétrage!$C$6:$E$29,3,0))=TRUE,W254,V254+U254*VLOOKUP(L254,Paramétrage!$C$6:$E$29,3,0)))</f>
        <v>0</v>
      </c>
      <c r="Y254" s="247"/>
      <c r="Z254" s="209"/>
      <c r="AA254" s="248"/>
      <c r="AB254" s="160"/>
      <c r="AC254" s="43"/>
      <c r="AD254" s="63">
        <f>IF(G254="",0,IF(J254="",0,IF(SUMIF(G243:G254,G254,N243:N254)=0,0,IF(OR(K254="",J254="obligatoire"),AE254/SUMIF(G243:G254,G254,N243:N254),AE254/(SUMIF(G243:G254,G254,N243:N254)/K254)))))</f>
        <v>0</v>
      </c>
      <c r="AE254" s="21">
        <f t="shared" si="75"/>
        <v>0</v>
      </c>
    </row>
    <row r="255" spans="1:31">
      <c r="A255" s="258"/>
      <c r="B255" s="266"/>
      <c r="C255" s="216"/>
      <c r="D255" s="217"/>
      <c r="E255" s="211"/>
      <c r="F255" s="211"/>
      <c r="G255" s="137"/>
      <c r="H255" s="58"/>
      <c r="I255" s="56"/>
      <c r="J255" s="55"/>
      <c r="K255" s="39"/>
      <c r="L255" s="40"/>
      <c r="M255" s="50"/>
      <c r="N255" s="47"/>
      <c r="O255" s="54"/>
      <c r="P255" s="41"/>
      <c r="Q255" s="208"/>
      <c r="R255" s="209"/>
      <c r="S255" s="210"/>
      <c r="T255" s="95">
        <f>IF(OR(O255="",L255=Paramétrage!$C$10,L255=Paramétrage!$C$13,L255=Paramétrage!$C$17,L255=Paramétrage!$C$20,L255=Paramétrage!$C$24,L255=Paramétrage!$C$27,AND(L255&lt;&gt;Paramétrage!$C$9,P255="Mut+ext")),0,ROUNDUP(N255/O255,0))</f>
        <v>0</v>
      </c>
      <c r="U255" s="89">
        <f>IF(OR(L255="",P255="Mut+ext"),0,IF(VLOOKUP(L255,Paramétrage!$C$6:$E$29,2,0)=0,0,IF(O255="","saisir capacité",M255*T255*VLOOKUP(L255,Paramétrage!$C$6:$E$29,2,0))))</f>
        <v>0</v>
      </c>
      <c r="V255" s="42"/>
      <c r="W255" s="90">
        <f t="shared" si="72"/>
        <v>0</v>
      </c>
      <c r="X255" s="96">
        <f>IF(OR(L255="",P255="Mut+ext"),0,IF(ISERROR(V255+U255*VLOOKUP(L255,Paramétrage!$C$6:$E$29,3,0))=TRUE,W255,V255+U255*VLOOKUP(L255,Paramétrage!$C$6:$E$29,3,0)))</f>
        <v>0</v>
      </c>
      <c r="Y255" s="247"/>
      <c r="Z255" s="209"/>
      <c r="AA255" s="248"/>
      <c r="AB255" s="160"/>
      <c r="AC255" s="43"/>
      <c r="AD255" s="63">
        <f>IF(G255="",0,IF(J255="",0,IF(SUMIF(G247:G258,G255,N247:N258)=0,0,IF(OR(K255="",J255="obligatoire"),AE255/SUMIF(G247:G258,G255,N247:N258),AE255/(SUMIF(G247:G258,G255,N247:N258)/K255)))))</f>
        <v>0</v>
      </c>
      <c r="AE255" s="21">
        <f t="shared" si="73"/>
        <v>0</v>
      </c>
    </row>
    <row r="256" spans="1:31">
      <c r="A256" s="258"/>
      <c r="B256" s="266"/>
      <c r="C256" s="216"/>
      <c r="D256" s="217"/>
      <c r="E256" s="211"/>
      <c r="F256" s="211"/>
      <c r="G256" s="137"/>
      <c r="H256" s="58"/>
      <c r="I256" s="56"/>
      <c r="J256" s="55"/>
      <c r="K256" s="39"/>
      <c r="L256" s="40"/>
      <c r="M256" s="50"/>
      <c r="N256" s="47"/>
      <c r="O256" s="54"/>
      <c r="P256" s="41"/>
      <c r="Q256" s="208"/>
      <c r="R256" s="209"/>
      <c r="S256" s="210"/>
      <c r="T256" s="95">
        <f>IF(OR(O256="",L256=Paramétrage!$C$10,L256=Paramétrage!$C$13,L256=Paramétrage!$C$17,L256=Paramétrage!$C$20,L256=Paramétrage!$C$24,L256=Paramétrage!$C$27,AND(L256&lt;&gt;Paramétrage!$C$9,P256="Mut+ext")),0,ROUNDUP(N256/O256,0))</f>
        <v>0</v>
      </c>
      <c r="U256" s="89">
        <f>IF(OR(L256="",P256="Mut+ext"),0,IF(VLOOKUP(L256,Paramétrage!$C$6:$E$29,2,0)=0,0,IF(O256="","saisir capacité",M256*T256*VLOOKUP(L256,Paramétrage!$C$6:$E$29,2,0))))</f>
        <v>0</v>
      </c>
      <c r="V256" s="42"/>
      <c r="W256" s="90">
        <f t="shared" si="72"/>
        <v>0</v>
      </c>
      <c r="X256" s="96">
        <f>IF(OR(L256="",P256="Mut+ext"),0,IF(ISERROR(V256+U256*VLOOKUP(L256,Paramétrage!$C$6:$E$29,3,0))=TRUE,W256,V256+U256*VLOOKUP(L256,Paramétrage!$C$6:$E$29,3,0)))</f>
        <v>0</v>
      </c>
      <c r="Y256" s="247"/>
      <c r="Z256" s="209"/>
      <c r="AA256" s="248"/>
      <c r="AB256" s="160"/>
      <c r="AC256" s="43"/>
      <c r="AD256" s="63">
        <f>IF(G256="",0,IF(J256="",0,IF(SUMIF(G247:G258,G256,N247:N258)=0,0,IF(OR(K256="",J256="obligatoire"),AE256/SUMIF(G247:G258,G256,N247:N258),AE256/(SUMIF(G247:G258,G256,N247:N258)/K256)))))</f>
        <v>0</v>
      </c>
      <c r="AE256" s="21">
        <f t="shared" si="73"/>
        <v>0</v>
      </c>
    </row>
    <row r="257" spans="1:31">
      <c r="A257" s="258"/>
      <c r="B257" s="266"/>
      <c r="C257" s="216"/>
      <c r="D257" s="217"/>
      <c r="E257" s="211"/>
      <c r="F257" s="211"/>
      <c r="G257" s="137"/>
      <c r="H257" s="58"/>
      <c r="I257" s="56"/>
      <c r="J257" s="55"/>
      <c r="K257" s="39"/>
      <c r="L257" s="40"/>
      <c r="M257" s="50"/>
      <c r="N257" s="47"/>
      <c r="O257" s="54"/>
      <c r="P257" s="41"/>
      <c r="Q257" s="208"/>
      <c r="R257" s="209"/>
      <c r="S257" s="210"/>
      <c r="T257" s="95">
        <f>IF(OR(O257="",L257=Paramétrage!$C$10,L257=Paramétrage!$C$13,L257=Paramétrage!$C$17,L257=Paramétrage!$C$20,L257=Paramétrage!$C$24,L257=Paramétrage!$C$27,AND(L257&lt;&gt;Paramétrage!$C$9,P257="Mut+ext")),0,ROUNDUP(N257/O257,0))</f>
        <v>0</v>
      </c>
      <c r="U257" s="89">
        <f>IF(OR(L257="",P257="Mut+ext"),0,IF(VLOOKUP(L257,Paramétrage!$C$6:$E$29,2,0)=0,0,IF(O257="","saisir capacité",M257*T257*VLOOKUP(L257,Paramétrage!$C$6:$E$29,2,0))))</f>
        <v>0</v>
      </c>
      <c r="V257" s="42"/>
      <c r="W257" s="90">
        <f t="shared" si="72"/>
        <v>0</v>
      </c>
      <c r="X257" s="96">
        <f>IF(OR(L257="",P257="Mut+ext"),0,IF(ISERROR(V257+U257*VLOOKUP(L257,Paramétrage!$C$6:$E$29,3,0))=TRUE,W257,V257+U257*VLOOKUP(L257,Paramétrage!$C$6:$E$29,3,0)))</f>
        <v>0</v>
      </c>
      <c r="Y257" s="247"/>
      <c r="Z257" s="209"/>
      <c r="AA257" s="248"/>
      <c r="AB257" s="160"/>
      <c r="AC257" s="43"/>
      <c r="AD257" s="63">
        <f>IF(G257="",0,IF(J257="",0,IF(SUMIF(G247:G258,G257,N247:N258)=0,0,IF(OR(K257="",J257="obligatoire"),AE257/SUMIF(G247:G258,G257,N247:N258),AE257/(SUMIF(G247:G258,G257,N247:N258)/K257)))))</f>
        <v>0</v>
      </c>
      <c r="AE257" s="21">
        <f t="shared" si="73"/>
        <v>0</v>
      </c>
    </row>
    <row r="258" spans="1:31">
      <c r="A258" s="258"/>
      <c r="B258" s="266"/>
      <c r="C258" s="218"/>
      <c r="D258" s="219"/>
      <c r="E258" s="212"/>
      <c r="F258" s="212"/>
      <c r="G258" s="137"/>
      <c r="H258" s="58"/>
      <c r="I258" s="56"/>
      <c r="J258" s="55"/>
      <c r="K258" s="39"/>
      <c r="L258" s="40"/>
      <c r="M258" s="51"/>
      <c r="N258" s="47"/>
      <c r="O258" s="54"/>
      <c r="P258" s="41"/>
      <c r="Q258" s="208"/>
      <c r="R258" s="209"/>
      <c r="S258" s="210"/>
      <c r="T258" s="95">
        <f>IF(OR(O258="",L258=Paramétrage!$C$10,L258=Paramétrage!$C$13,L258=Paramétrage!$C$17,L258=Paramétrage!$C$20,L258=Paramétrage!$C$24,L258=Paramétrage!$C$27,AND(L258&lt;&gt;Paramétrage!$C$9,P258="Mut+ext")),0,ROUNDUP(N258/O258,0))</f>
        <v>0</v>
      </c>
      <c r="U258" s="89">
        <f>IF(OR(L258="",P258="Mut+ext"),0,IF(VLOOKUP(L258,Paramétrage!$C$6:$E$29,2,0)=0,0,IF(O258="","saisir capacité",M258*T258*VLOOKUP(L258,Paramétrage!$C$6:$E$29,2,0))))</f>
        <v>0</v>
      </c>
      <c r="V258" s="42"/>
      <c r="W258" s="90">
        <f t="shared" si="72"/>
        <v>0</v>
      </c>
      <c r="X258" s="96">
        <f>IF(OR(L258="",P258="Mut+ext"),0,IF(ISERROR(V258+U258*VLOOKUP(L258,Paramétrage!$C$6:$E$29,3,0))=TRUE,W258,V258+U258*VLOOKUP(L258,Paramétrage!$C$6:$E$29,3,0)))</f>
        <v>0</v>
      </c>
      <c r="Y258" s="247"/>
      <c r="Z258" s="209"/>
      <c r="AA258" s="248"/>
      <c r="AB258" s="160"/>
      <c r="AC258" s="43"/>
      <c r="AD258" s="63">
        <f>IF(G258="",0,IF(J258="",0,IF(SUMIF(G247:G258,G258,N247:N258)=0,0,IF(OR(K258="",J258="obligatoire"),AE258/SUMIF(G247:G258,G258,N247:N258),AE258/(SUMIF(G247:G258,G258,N247:N258)/K258)))))</f>
        <v>0</v>
      </c>
      <c r="AE258" s="21">
        <f t="shared" si="73"/>
        <v>0</v>
      </c>
    </row>
    <row r="259" spans="1:31">
      <c r="A259" s="258"/>
      <c r="B259" s="267"/>
      <c r="C259" s="147"/>
      <c r="D259" s="75"/>
      <c r="E259" s="74"/>
      <c r="F259" s="75"/>
      <c r="G259" s="75"/>
      <c r="H259" s="142"/>
      <c r="I259" s="136"/>
      <c r="J259" s="76"/>
      <c r="K259" s="78"/>
      <c r="L259" s="79"/>
      <c r="M259" s="80">
        <f>AD259</f>
        <v>0</v>
      </c>
      <c r="N259" s="81"/>
      <c r="O259" s="81"/>
      <c r="P259" s="198"/>
      <c r="Q259" s="180"/>
      <c r="R259" s="180"/>
      <c r="S259" s="181"/>
      <c r="T259" s="128"/>
      <c r="U259" s="85">
        <f>SUM(U247:U258)</f>
        <v>0</v>
      </c>
      <c r="V259" s="86">
        <f>SUM(V247:V258)</f>
        <v>0</v>
      </c>
      <c r="W259" s="87">
        <f>SUM(W247:W258)</f>
        <v>0</v>
      </c>
      <c r="X259" s="88">
        <f>SUM(X247:X258)</f>
        <v>0</v>
      </c>
      <c r="Y259" s="191"/>
      <c r="Z259" s="192"/>
      <c r="AA259" s="193"/>
      <c r="AB259" s="194"/>
      <c r="AC259" s="195"/>
      <c r="AD259" s="134">
        <f>SUM(AD247:AD258)</f>
        <v>0</v>
      </c>
      <c r="AE259" s="135">
        <f>SUM(AE247:AE258)</f>
        <v>0</v>
      </c>
    </row>
    <row r="260" spans="1:31" ht="15.5" customHeight="1">
      <c r="A260" s="258"/>
      <c r="B260" s="265" t="s">
        <v>163</v>
      </c>
      <c r="C260" s="220" t="s">
        <v>162</v>
      </c>
      <c r="D260" s="215"/>
      <c r="E260" s="229">
        <v>6</v>
      </c>
      <c r="F260" s="229" t="s">
        <v>227</v>
      </c>
      <c r="G260" s="138" t="s">
        <v>204</v>
      </c>
      <c r="H260" s="58"/>
      <c r="I260" s="56"/>
      <c r="J260" s="55"/>
      <c r="K260" s="39"/>
      <c r="L260" s="40"/>
      <c r="M260" s="50"/>
      <c r="N260" s="47"/>
      <c r="O260" s="54"/>
      <c r="P260" s="45"/>
      <c r="Q260" s="208"/>
      <c r="R260" s="209"/>
      <c r="S260" s="210"/>
      <c r="T260" s="95">
        <f>IF(OR(O260="",L260=Paramétrage!$C$10,L260=Paramétrage!$C$13,L260=Paramétrage!$C$17,L260=Paramétrage!$C$20,L260=Paramétrage!$C$24,L260=Paramétrage!$C$27,AND(L260&lt;&gt;Paramétrage!$C$9,P260="Mut+ext")),0,ROUNDUP(N260/O260,0))</f>
        <v>0</v>
      </c>
      <c r="U260" s="89">
        <f>IF(OR(L260="",P260="Mut+ext"),0,IF(VLOOKUP(L260,Paramétrage!$C$6:$E$29,2,0)=0,0,IF(O260="","saisir capacité",M260*T260*VLOOKUP(L260,Paramétrage!$C$6:$E$29,2,0))))</f>
        <v>0</v>
      </c>
      <c r="V260" s="42"/>
      <c r="W260" s="90">
        <f t="shared" ref="W260:W271" si="76">IF(OR(L260="",P260="Mut+ext"),0,IF(ISERROR(U260+V260)=TRUE,U260,U260+V260))</f>
        <v>0</v>
      </c>
      <c r="X260" s="96">
        <f>IF(OR(L260="",P260="Mut+ext"),0,IF(ISERROR(V260+U260*VLOOKUP(L260,Paramétrage!$C$6:$E$29,3,0))=TRUE,W260,V260+U260*VLOOKUP(L260,Paramétrage!$C$6:$E$29,3,0)))</f>
        <v>0</v>
      </c>
      <c r="Y260" s="247"/>
      <c r="Z260" s="209"/>
      <c r="AA260" s="248"/>
      <c r="AB260" s="160"/>
      <c r="AC260" s="44"/>
      <c r="AD260" s="63">
        <f>IF(G260="",0,IF(J260="",0,IF(SUMIF(G260:G271,G260,N260:N271)=0,0,IF(OR(K260="",J260="obligatoire"),AE260/SUMIF(G260:G271,G260,N260:N271),AE260/(SUMIF(G260:G271,G260,N260:N271)/K260)))))</f>
        <v>0</v>
      </c>
      <c r="AE260" s="20">
        <f t="shared" ref="AE260:AE271" si="77">M260*N260</f>
        <v>0</v>
      </c>
    </row>
    <row r="261" spans="1:31">
      <c r="A261" s="258"/>
      <c r="B261" s="266"/>
      <c r="C261" s="216"/>
      <c r="D261" s="217"/>
      <c r="E261" s="211"/>
      <c r="F261" s="211"/>
      <c r="G261" s="137"/>
      <c r="H261" s="58"/>
      <c r="I261" s="56"/>
      <c r="J261" s="55"/>
      <c r="K261" s="39"/>
      <c r="L261" s="40"/>
      <c r="M261" s="50"/>
      <c r="N261" s="47"/>
      <c r="O261" s="54"/>
      <c r="P261" s="41"/>
      <c r="Q261" s="208"/>
      <c r="R261" s="209"/>
      <c r="S261" s="210"/>
      <c r="T261" s="95">
        <f>IF(OR(O261="",L261=Paramétrage!$C$10,L261=Paramétrage!$C$13,L261=Paramétrage!$C$17,L261=Paramétrage!$C$20,L261=Paramétrage!$C$24,L261=Paramétrage!$C$27,AND(L261&lt;&gt;Paramétrage!$C$9,P261="Mut+ext")),0,ROUNDUP(N261/O261,0))</f>
        <v>0</v>
      </c>
      <c r="U261" s="89">
        <f>IF(OR(L261="",P261="Mut+ext"),0,IF(VLOOKUP(L261,Paramétrage!$C$6:$E$29,2,0)=0,0,IF(O261="","saisir capacité",M261*T261*VLOOKUP(L261,Paramétrage!$C$6:$E$29,2,0))))</f>
        <v>0</v>
      </c>
      <c r="V261" s="42"/>
      <c r="W261" s="90">
        <f t="shared" si="76"/>
        <v>0</v>
      </c>
      <c r="X261" s="96">
        <f>IF(OR(L261="",P261="Mut+ext"),0,IF(ISERROR(V261+U261*VLOOKUP(L261,Paramétrage!$C$6:$E$29,3,0))=TRUE,W261,V261+U261*VLOOKUP(L261,Paramétrage!$C$6:$E$29,3,0)))</f>
        <v>0</v>
      </c>
      <c r="Y261" s="247"/>
      <c r="Z261" s="209"/>
      <c r="AA261" s="248"/>
      <c r="AB261" s="160"/>
      <c r="AC261" s="43"/>
      <c r="AD261" s="63">
        <f>IF(G261="",0,IF(J261="",0,IF(SUMIF(G260:G271,G261,N260:N271)=0,0,IF(OR(K261="",J261="obligatoire"),AE261/SUMIF(G260:G271,G261,N260:N271),AE261/(SUMIF(G260:G271,G261,N260:N271)/K261)))))</f>
        <v>0</v>
      </c>
      <c r="AE261" s="21">
        <f t="shared" si="77"/>
        <v>0</v>
      </c>
    </row>
    <row r="262" spans="1:31">
      <c r="A262" s="258"/>
      <c r="B262" s="266"/>
      <c r="C262" s="216"/>
      <c r="D262" s="217"/>
      <c r="E262" s="211"/>
      <c r="F262" s="211"/>
      <c r="G262" s="137"/>
      <c r="H262" s="58"/>
      <c r="I262" s="56"/>
      <c r="J262" s="55"/>
      <c r="K262" s="39"/>
      <c r="L262" s="40"/>
      <c r="M262" s="50"/>
      <c r="N262" s="47"/>
      <c r="O262" s="54"/>
      <c r="P262" s="41"/>
      <c r="Q262" s="208"/>
      <c r="R262" s="209"/>
      <c r="S262" s="210"/>
      <c r="T262" s="95">
        <f>IF(OR(O262="",L262=Paramétrage!$C$10,L262=Paramétrage!$C$13,L262=Paramétrage!$C$17,L262=Paramétrage!$C$20,L262=Paramétrage!$C$24,L262=Paramétrage!$C$27,AND(L262&lt;&gt;Paramétrage!$C$9,P262="Mut+ext")),0,ROUNDUP(N262/O262,0))</f>
        <v>0</v>
      </c>
      <c r="U262" s="89">
        <f>IF(OR(L262="",P262="Mut+ext"),0,IF(VLOOKUP(L262,Paramétrage!$C$6:$E$29,2,0)=0,0,IF(O262="","saisir capacité",M262*T262*VLOOKUP(L262,Paramétrage!$C$6:$E$29,2,0))))</f>
        <v>0</v>
      </c>
      <c r="V262" s="42"/>
      <c r="W262" s="90">
        <f t="shared" si="76"/>
        <v>0</v>
      </c>
      <c r="X262" s="96">
        <f>IF(OR(L262="",P262="Mut+ext"),0,IF(ISERROR(V262+U262*VLOOKUP(L262,Paramétrage!$C$6:$E$29,3,0))=TRUE,W262,V262+U262*VLOOKUP(L262,Paramétrage!$C$6:$E$29,3,0)))</f>
        <v>0</v>
      </c>
      <c r="Y262" s="247"/>
      <c r="Z262" s="209"/>
      <c r="AA262" s="248"/>
      <c r="AB262" s="160"/>
      <c r="AC262" s="43"/>
      <c r="AD262" s="63">
        <f>IF(G262="",0,IF(J262="",0,IF(SUMIF(G260:G271,G262,N260:N271)=0,0,IF(OR(K262="",J262="obligatoire"),AE262/SUMIF(G260:G271,G262,N260:N271),AE262/(SUMIF(G260:G271,G262,N260:N271)/K262)))))</f>
        <v>0</v>
      </c>
      <c r="AE262" s="21">
        <f t="shared" si="77"/>
        <v>0</v>
      </c>
    </row>
    <row r="263" spans="1:31">
      <c r="A263" s="258"/>
      <c r="B263" s="266"/>
      <c r="C263" s="216"/>
      <c r="D263" s="217"/>
      <c r="E263" s="211"/>
      <c r="F263" s="211"/>
      <c r="G263" s="154"/>
      <c r="H263" s="58"/>
      <c r="I263" s="56"/>
      <c r="J263" s="55"/>
      <c r="K263" s="39"/>
      <c r="L263" s="40"/>
      <c r="M263" s="50"/>
      <c r="N263" s="47"/>
      <c r="O263" s="54"/>
      <c r="P263" s="41"/>
      <c r="Q263" s="208"/>
      <c r="R263" s="209"/>
      <c r="S263" s="210"/>
      <c r="T263" s="95">
        <v>0</v>
      </c>
      <c r="U263" s="89">
        <v>0</v>
      </c>
      <c r="V263" s="42"/>
      <c r="W263" s="90">
        <v>0</v>
      </c>
      <c r="X263" s="96">
        <v>0</v>
      </c>
      <c r="Y263" s="247"/>
      <c r="Z263" s="209"/>
      <c r="AA263" s="248"/>
      <c r="AB263" s="160"/>
      <c r="AC263" s="43"/>
      <c r="AD263" s="63">
        <v>0</v>
      </c>
      <c r="AE263" s="21">
        <v>0</v>
      </c>
    </row>
    <row r="264" spans="1:31">
      <c r="A264" s="258"/>
      <c r="B264" s="266"/>
      <c r="C264" s="216"/>
      <c r="D264" s="217"/>
      <c r="E264" s="211"/>
      <c r="F264" s="211"/>
      <c r="G264" s="137"/>
      <c r="H264" s="58"/>
      <c r="I264" s="56"/>
      <c r="J264" s="55"/>
      <c r="K264" s="39"/>
      <c r="L264" s="40"/>
      <c r="M264" s="50"/>
      <c r="N264" s="47"/>
      <c r="O264" s="54"/>
      <c r="P264" s="41"/>
      <c r="Q264" s="208"/>
      <c r="R264" s="209"/>
      <c r="S264" s="210"/>
      <c r="T264" s="95">
        <v>0</v>
      </c>
      <c r="U264" s="89">
        <v>0</v>
      </c>
      <c r="V264" s="42"/>
      <c r="W264" s="90">
        <v>0</v>
      </c>
      <c r="X264" s="96">
        <v>0</v>
      </c>
      <c r="Y264" s="247"/>
      <c r="Z264" s="209"/>
      <c r="AA264" s="248"/>
      <c r="AB264" s="160"/>
      <c r="AC264" s="43"/>
      <c r="AD264" s="63">
        <v>0</v>
      </c>
      <c r="AE264" s="21">
        <v>0</v>
      </c>
    </row>
    <row r="265" spans="1:31">
      <c r="A265" s="258"/>
      <c r="B265" s="266"/>
      <c r="C265" s="216"/>
      <c r="D265" s="217"/>
      <c r="E265" s="211"/>
      <c r="F265" s="211"/>
      <c r="G265" s="137"/>
      <c r="H265" s="58"/>
      <c r="I265" s="56"/>
      <c r="J265" s="55"/>
      <c r="K265" s="39"/>
      <c r="L265" s="40"/>
      <c r="M265" s="50"/>
      <c r="N265" s="47"/>
      <c r="O265" s="54"/>
      <c r="P265" s="41"/>
      <c r="Q265" s="208"/>
      <c r="R265" s="209"/>
      <c r="S265" s="210"/>
      <c r="T265" s="95">
        <v>0</v>
      </c>
      <c r="U265" s="89">
        <v>0</v>
      </c>
      <c r="V265" s="42"/>
      <c r="W265" s="90">
        <v>0</v>
      </c>
      <c r="X265" s="96">
        <v>0</v>
      </c>
      <c r="Y265" s="247"/>
      <c r="Z265" s="209"/>
      <c r="AA265" s="248"/>
      <c r="AB265" s="160"/>
      <c r="AC265" s="43"/>
      <c r="AD265" s="63">
        <v>0</v>
      </c>
      <c r="AE265" s="21">
        <v>0</v>
      </c>
    </row>
    <row r="266" spans="1:31">
      <c r="A266" s="258"/>
      <c r="B266" s="266"/>
      <c r="C266" s="216"/>
      <c r="D266" s="217"/>
      <c r="E266" s="211"/>
      <c r="F266" s="211"/>
      <c r="G266" s="137"/>
      <c r="H266" s="58"/>
      <c r="I266" s="56"/>
      <c r="J266" s="55"/>
      <c r="K266" s="39"/>
      <c r="L266" s="40"/>
      <c r="M266" s="50"/>
      <c r="N266" s="47"/>
      <c r="O266" s="54"/>
      <c r="P266" s="41"/>
      <c r="Q266" s="208"/>
      <c r="R266" s="209"/>
      <c r="S266" s="210"/>
      <c r="T266" s="95">
        <v>0</v>
      </c>
      <c r="U266" s="89">
        <v>0</v>
      </c>
      <c r="V266" s="42"/>
      <c r="W266" s="90">
        <v>0</v>
      </c>
      <c r="X266" s="96">
        <v>0</v>
      </c>
      <c r="Y266" s="247"/>
      <c r="Z266" s="209"/>
      <c r="AA266" s="248"/>
      <c r="AB266" s="160"/>
      <c r="AC266" s="43"/>
      <c r="AD266" s="63">
        <v>0</v>
      </c>
      <c r="AE266" s="21">
        <v>0</v>
      </c>
    </row>
    <row r="267" spans="1:31">
      <c r="A267" s="258"/>
      <c r="B267" s="266"/>
      <c r="C267" s="216"/>
      <c r="D267" s="217"/>
      <c r="E267" s="211"/>
      <c r="F267" s="211"/>
      <c r="G267" s="139"/>
      <c r="H267" s="58"/>
      <c r="I267" s="56"/>
      <c r="J267" s="55"/>
      <c r="K267" s="39"/>
      <c r="L267" s="40"/>
      <c r="M267" s="50"/>
      <c r="N267" s="47"/>
      <c r="O267" s="54"/>
      <c r="P267" s="41"/>
      <c r="Q267" s="208"/>
      <c r="R267" s="209"/>
      <c r="S267" s="210"/>
      <c r="T267" s="95">
        <v>0</v>
      </c>
      <c r="U267" s="89">
        <v>0</v>
      </c>
      <c r="V267" s="42"/>
      <c r="W267" s="90">
        <v>0</v>
      </c>
      <c r="X267" s="96">
        <v>0</v>
      </c>
      <c r="Y267" s="247"/>
      <c r="Z267" s="209"/>
      <c r="AA267" s="248"/>
      <c r="AB267" s="160"/>
      <c r="AC267" s="43"/>
      <c r="AD267" s="63">
        <v>0</v>
      </c>
      <c r="AE267" s="21">
        <v>0</v>
      </c>
    </row>
    <row r="268" spans="1:31">
      <c r="A268" s="258"/>
      <c r="B268" s="266"/>
      <c r="C268" s="216"/>
      <c r="D268" s="217"/>
      <c r="E268" s="211"/>
      <c r="F268" s="211"/>
      <c r="G268" s="137"/>
      <c r="H268" s="58"/>
      <c r="I268" s="56"/>
      <c r="J268" s="55"/>
      <c r="K268" s="39"/>
      <c r="L268" s="40"/>
      <c r="M268" s="50"/>
      <c r="N268" s="47"/>
      <c r="O268" s="54"/>
      <c r="P268" s="41"/>
      <c r="Q268" s="208"/>
      <c r="R268" s="209"/>
      <c r="S268" s="210"/>
      <c r="T268" s="95">
        <v>0</v>
      </c>
      <c r="U268" s="89">
        <v>0</v>
      </c>
      <c r="V268" s="42"/>
      <c r="W268" s="90">
        <v>0</v>
      </c>
      <c r="X268" s="96">
        <v>0</v>
      </c>
      <c r="Y268" s="247"/>
      <c r="Z268" s="209"/>
      <c r="AA268" s="248"/>
      <c r="AB268" s="160"/>
      <c r="AC268" s="43"/>
      <c r="AD268" s="63">
        <v>0</v>
      </c>
      <c r="AE268" s="21">
        <v>0</v>
      </c>
    </row>
    <row r="269" spans="1:31">
      <c r="A269" s="258"/>
      <c r="B269" s="266"/>
      <c r="C269" s="216"/>
      <c r="D269" s="217"/>
      <c r="E269" s="211"/>
      <c r="F269" s="211"/>
      <c r="G269" s="137"/>
      <c r="H269" s="58"/>
      <c r="I269" s="56"/>
      <c r="J269" s="55"/>
      <c r="K269" s="39"/>
      <c r="L269" s="40"/>
      <c r="M269" s="50"/>
      <c r="N269" s="47"/>
      <c r="O269" s="54"/>
      <c r="P269" s="41"/>
      <c r="Q269" s="208"/>
      <c r="R269" s="209"/>
      <c r="S269" s="210"/>
      <c r="T269" s="95">
        <v>0</v>
      </c>
      <c r="U269" s="89">
        <v>0</v>
      </c>
      <c r="V269" s="42"/>
      <c r="W269" s="90">
        <v>0</v>
      </c>
      <c r="X269" s="96">
        <v>0</v>
      </c>
      <c r="Y269" s="247"/>
      <c r="Z269" s="209"/>
      <c r="AA269" s="248"/>
      <c r="AB269" s="160"/>
      <c r="AC269" s="43"/>
      <c r="AD269" s="63">
        <v>0</v>
      </c>
      <c r="AE269" s="21">
        <v>0</v>
      </c>
    </row>
    <row r="270" spans="1:31">
      <c r="A270" s="258"/>
      <c r="B270" s="266"/>
      <c r="C270" s="216"/>
      <c r="D270" s="217"/>
      <c r="E270" s="211"/>
      <c r="F270" s="211"/>
      <c r="G270" s="137"/>
      <c r="H270" s="58"/>
      <c r="I270" s="56"/>
      <c r="J270" s="55"/>
      <c r="K270" s="39"/>
      <c r="L270" s="40"/>
      <c r="M270" s="50"/>
      <c r="N270" s="47"/>
      <c r="O270" s="54"/>
      <c r="P270" s="41"/>
      <c r="Q270" s="208"/>
      <c r="R270" s="209"/>
      <c r="S270" s="210"/>
      <c r="T270" s="95">
        <v>0</v>
      </c>
      <c r="U270" s="89">
        <v>0</v>
      </c>
      <c r="V270" s="42"/>
      <c r="W270" s="90">
        <v>0</v>
      </c>
      <c r="X270" s="96">
        <v>0</v>
      </c>
      <c r="Y270" s="247"/>
      <c r="Z270" s="209"/>
      <c r="AA270" s="248"/>
      <c r="AB270" s="160"/>
      <c r="AC270" s="43"/>
      <c r="AD270" s="63">
        <v>0</v>
      </c>
      <c r="AE270" s="21">
        <v>0</v>
      </c>
    </row>
    <row r="271" spans="1:31">
      <c r="A271" s="258"/>
      <c r="B271" s="266"/>
      <c r="C271" s="218"/>
      <c r="D271" s="219"/>
      <c r="E271" s="212"/>
      <c r="F271" s="212"/>
      <c r="G271" s="137"/>
      <c r="H271" s="58"/>
      <c r="I271" s="56"/>
      <c r="J271" s="55"/>
      <c r="K271" s="39"/>
      <c r="L271" s="40"/>
      <c r="M271" s="51"/>
      <c r="N271" s="47"/>
      <c r="O271" s="54"/>
      <c r="P271" s="41"/>
      <c r="Q271" s="208"/>
      <c r="R271" s="209"/>
      <c r="S271" s="210"/>
      <c r="T271" s="95">
        <f>IF(OR(O271="",L271=Paramétrage!$C$10,L271=Paramétrage!$C$13,L271=Paramétrage!$C$17,L271=Paramétrage!$C$20,L271=Paramétrage!$C$24,L271=Paramétrage!$C$27,AND(L271&lt;&gt;Paramétrage!$C$9,P271="Mut+ext")),0,ROUNDUP(N271/O271,0))</f>
        <v>0</v>
      </c>
      <c r="U271" s="89">
        <f>IF(OR(L271="",P271="Mut+ext"),0,IF(VLOOKUP(L271,Paramétrage!$C$6:$E$29,2,0)=0,0,IF(O271="","saisir capacité",M271*T271*VLOOKUP(L271,Paramétrage!$C$6:$E$29,2,0))))</f>
        <v>0</v>
      </c>
      <c r="V271" s="42"/>
      <c r="W271" s="90">
        <f t="shared" si="76"/>
        <v>0</v>
      </c>
      <c r="X271" s="96">
        <f>IF(OR(L271="",P271="Mut+ext"),0,IF(ISERROR(V271+U271*VLOOKUP(L271,Paramétrage!$C$6:$E$29,3,0))=TRUE,W271,V271+U271*VLOOKUP(L271,Paramétrage!$C$6:$E$29,3,0)))</f>
        <v>0</v>
      </c>
      <c r="Y271" s="247"/>
      <c r="Z271" s="209"/>
      <c r="AA271" s="248"/>
      <c r="AB271" s="160"/>
      <c r="AC271" s="43"/>
      <c r="AD271" s="63">
        <f>IF(G271="",0,IF(J271="",0,IF(SUMIF(G260:G271,G271,N260:N271)=0,0,IF(OR(K271="",J271="obligatoire"),AE271/SUMIF(G260:G271,G271,N260:N271),AE271/(SUMIF(G260:G271,G271,N260:N271)/K271)))))</f>
        <v>0</v>
      </c>
      <c r="AE271" s="21">
        <f t="shared" si="77"/>
        <v>0</v>
      </c>
    </row>
    <row r="272" spans="1:31" ht="16.149999999999999" thickBot="1">
      <c r="A272" s="258"/>
      <c r="B272" s="269"/>
      <c r="C272" s="147"/>
      <c r="D272" s="75"/>
      <c r="E272" s="74"/>
      <c r="F272" s="75"/>
      <c r="G272" s="75"/>
      <c r="H272" s="142"/>
      <c r="I272" s="136"/>
      <c r="J272" s="76"/>
      <c r="K272" s="78"/>
      <c r="L272" s="79"/>
      <c r="M272" s="80">
        <f>AD272</f>
        <v>0</v>
      </c>
      <c r="N272" s="81"/>
      <c r="O272" s="81"/>
      <c r="P272" s="84"/>
      <c r="Q272" s="82"/>
      <c r="R272" s="82"/>
      <c r="S272" s="83"/>
      <c r="T272" s="128"/>
      <c r="U272" s="85">
        <f>SUM(U260:U271)</f>
        <v>0</v>
      </c>
      <c r="V272" s="86">
        <f>SUM(V260:V271)</f>
        <v>0</v>
      </c>
      <c r="W272" s="87">
        <f>SUM(W260:W271)</f>
        <v>0</v>
      </c>
      <c r="X272" s="88">
        <f>SUM(X260:X271)</f>
        <v>0</v>
      </c>
      <c r="Y272" s="129"/>
      <c r="Z272" s="130"/>
      <c r="AA272" s="131"/>
      <c r="AB272" s="132"/>
      <c r="AC272" s="133"/>
      <c r="AD272" s="134">
        <f>SUM(AD260:AD271)</f>
        <v>0</v>
      </c>
      <c r="AE272" s="135">
        <f>SUM(AE260:AE271)</f>
        <v>0</v>
      </c>
    </row>
    <row r="273" spans="1:31" ht="16.149999999999999" thickBot="1">
      <c r="A273" s="259"/>
      <c r="B273" s="103"/>
      <c r="C273" s="103"/>
      <c r="D273" s="104"/>
      <c r="E273" s="158">
        <f>E143+E156+E169+E182+E195+E208+E221+E234+E247+E260</f>
        <v>60</v>
      </c>
      <c r="F273" s="155"/>
      <c r="G273" s="105"/>
      <c r="H273" s="108"/>
      <c r="I273" s="106"/>
      <c r="J273" s="103"/>
      <c r="K273" s="103"/>
      <c r="L273" s="104"/>
      <c r="M273" s="122">
        <f>M155+M168+M181+M194+M207+M220+M233+M246+M259+M272</f>
        <v>180</v>
      </c>
      <c r="N273" s="106"/>
      <c r="O273" s="107"/>
      <c r="P273" s="106"/>
      <c r="Q273" s="106"/>
      <c r="R273" s="106"/>
      <c r="S273" s="111"/>
      <c r="T273" s="123"/>
      <c r="U273" s="109">
        <f>U155+U168+U181+U194+U207+U220+U233+U246+U259+U272</f>
        <v>180</v>
      </c>
      <c r="V273" s="109">
        <f>V155+V168+V181+V194+V207+V220+V233+V246+V259+V272</f>
        <v>0</v>
      </c>
      <c r="W273" s="109">
        <f>W155+W168+W181+W194+W207+W220+W233+W246+W259+W272</f>
        <v>180</v>
      </c>
      <c r="X273" s="109">
        <f>X155+X168+X181+X194+X207+X220+X233+X246+X259+X272</f>
        <v>180</v>
      </c>
      <c r="Y273" s="124"/>
      <c r="Z273" s="108"/>
      <c r="AA273" s="110"/>
      <c r="AB273" s="108"/>
      <c r="AC273" s="125"/>
      <c r="AD273" s="126">
        <f>SUM(AD143:AD246)/2</f>
        <v>180</v>
      </c>
      <c r="AE273" s="127">
        <f>SUM(AE166:AE233)</f>
        <v>6300</v>
      </c>
    </row>
    <row r="274" spans="1:31" ht="16.149999999999999" thickBot="1">
      <c r="A274" s="22" t="s">
        <v>4</v>
      </c>
      <c r="B274" s="23"/>
      <c r="C274" s="23"/>
      <c r="D274" s="23"/>
      <c r="E274" s="23"/>
      <c r="F274" s="23"/>
      <c r="G274" s="23"/>
      <c r="H274" s="46"/>
      <c r="I274" s="26"/>
      <c r="J274" s="23"/>
      <c r="K274" s="23"/>
      <c r="L274" s="24"/>
      <c r="M274" s="52">
        <f>M273+M142</f>
        <v>360</v>
      </c>
      <c r="N274" s="26"/>
      <c r="O274" s="27"/>
      <c r="P274" s="26"/>
      <c r="Q274" s="26"/>
      <c r="R274" s="26"/>
      <c r="S274" s="28"/>
      <c r="T274" s="24"/>
      <c r="U274" s="53">
        <f>U273+U142</f>
        <v>360</v>
      </c>
      <c r="V274" s="29">
        <f>V273+V142</f>
        <v>0</v>
      </c>
      <c r="W274" s="30">
        <f>W273+W142</f>
        <v>360</v>
      </c>
      <c r="X274" s="31">
        <f>X273+X142</f>
        <v>360</v>
      </c>
      <c r="Z274" s="33"/>
      <c r="AA274" s="33"/>
      <c r="AB274" s="34"/>
      <c r="AD274" s="25">
        <f>AD273+AD142</f>
        <v>360</v>
      </c>
      <c r="AE274" s="32">
        <f>SUM(AE143:AE246)</f>
        <v>12600</v>
      </c>
    </row>
    <row r="275" spans="1:31" ht="18" customHeight="1">
      <c r="M275" s="33"/>
      <c r="N275" s="34"/>
    </row>
  </sheetData>
  <sheetProtection algorithmName="SHA-512" hashValue="ghV5U4EWDALa8dQBZ8Aofn6w4fA1oSFQ7MOAu97xQxMfgG7cMNCmx5haMrfuXst/T7eD8g8gGU9pq4enVQqMPw==" saltValue="K/elr/Iy39TXBqdcMZBdQg==" spinCount="100000" sheet="1" formatCells="0" formatRows="0" insertRows="0" autoFilter="0"/>
  <mergeCells count="594">
    <mergeCell ref="H182:J182"/>
    <mergeCell ref="H51:J51"/>
    <mergeCell ref="F143:F154"/>
    <mergeCell ref="E143:E154"/>
    <mergeCell ref="C143:D154"/>
    <mergeCell ref="B143:B155"/>
    <mergeCell ref="AE9:AE11"/>
    <mergeCell ref="AD9:AD11"/>
    <mergeCell ref="F10:F11"/>
    <mergeCell ref="E10:E11"/>
    <mergeCell ref="C10:D11"/>
    <mergeCell ref="B10:B11"/>
    <mergeCell ref="X9:X10"/>
    <mergeCell ref="W9:W10"/>
    <mergeCell ref="V9:V10"/>
    <mergeCell ref="P9:P11"/>
    <mergeCell ref="T9:T11"/>
    <mergeCell ref="Q9:S11"/>
    <mergeCell ref="J9:J11"/>
    <mergeCell ref="K9:K11"/>
    <mergeCell ref="L9:L11"/>
    <mergeCell ref="N9:N11"/>
    <mergeCell ref="O9:O11"/>
    <mergeCell ref="U9:U10"/>
    <mergeCell ref="Q132:S132"/>
    <mergeCell ref="Y132:AA132"/>
    <mergeCell ref="F169:F180"/>
    <mergeCell ref="C169:D180"/>
    <mergeCell ref="F156:F167"/>
    <mergeCell ref="E156:E167"/>
    <mergeCell ref="C156:D167"/>
    <mergeCell ref="B156:B168"/>
    <mergeCell ref="Y149:AA149"/>
    <mergeCell ref="Q149:S149"/>
    <mergeCell ref="Y148:AA148"/>
    <mergeCell ref="Q148:S148"/>
    <mergeCell ref="Q174:S174"/>
    <mergeCell ref="Y174:AA174"/>
    <mergeCell ref="Q175:S175"/>
    <mergeCell ref="Y175:AA175"/>
    <mergeCell ref="Q176:S176"/>
    <mergeCell ref="Y176:AA176"/>
    <mergeCell ref="Y179:AA179"/>
    <mergeCell ref="Q180:S180"/>
    <mergeCell ref="Y180:AA180"/>
    <mergeCell ref="Q172:S172"/>
    <mergeCell ref="Y172:AA172"/>
    <mergeCell ref="Q173:S173"/>
    <mergeCell ref="Y173:AA173"/>
    <mergeCell ref="Y157:AA157"/>
    <mergeCell ref="B260:B272"/>
    <mergeCell ref="F247:F258"/>
    <mergeCell ref="F234:F245"/>
    <mergeCell ref="F221:F232"/>
    <mergeCell ref="F208:F219"/>
    <mergeCell ref="F195:F206"/>
    <mergeCell ref="F182:F193"/>
    <mergeCell ref="C182:D193"/>
    <mergeCell ref="C260:D271"/>
    <mergeCell ref="B234:B246"/>
    <mergeCell ref="E234:E245"/>
    <mergeCell ref="C234:D245"/>
    <mergeCell ref="B208:B220"/>
    <mergeCell ref="E208:E219"/>
    <mergeCell ref="C208:D219"/>
    <mergeCell ref="B195:B207"/>
    <mergeCell ref="E195:E206"/>
    <mergeCell ref="C195:D206"/>
    <mergeCell ref="E182:E193"/>
    <mergeCell ref="B221:B233"/>
    <mergeCell ref="E221:E232"/>
    <mergeCell ref="C221:D232"/>
    <mergeCell ref="Y261:AA261"/>
    <mergeCell ref="Q261:S261"/>
    <mergeCell ref="Y260:AA260"/>
    <mergeCell ref="Q260:S260"/>
    <mergeCell ref="Q241:S241"/>
    <mergeCell ref="Y241:AA241"/>
    <mergeCell ref="Q271:S271"/>
    <mergeCell ref="Y270:AA270"/>
    <mergeCell ref="Q270:S270"/>
    <mergeCell ref="Y269:AA269"/>
    <mergeCell ref="Q269:S269"/>
    <mergeCell ref="Y268:AA268"/>
    <mergeCell ref="Q268:S268"/>
    <mergeCell ref="Y267:AA267"/>
    <mergeCell ref="Q267:S267"/>
    <mergeCell ref="Y271:AA271"/>
    <mergeCell ref="Q230:S230"/>
    <mergeCell ref="Y230:AA230"/>
    <mergeCell ref="Q231:S231"/>
    <mergeCell ref="Y231:AA231"/>
    <mergeCell ref="Q232:S232"/>
    <mergeCell ref="Y232:AA232"/>
    <mergeCell ref="Q265:S265"/>
    <mergeCell ref="Y265:AA265"/>
    <mergeCell ref="Y239:AA239"/>
    <mergeCell ref="Q240:S240"/>
    <mergeCell ref="Y240:AA240"/>
    <mergeCell ref="Y253:AA253"/>
    <mergeCell ref="Q254:S254"/>
    <mergeCell ref="Y254:AA254"/>
    <mergeCell ref="Q263:S263"/>
    <mergeCell ref="Y263:AA263"/>
    <mergeCell ref="Q264:S264"/>
    <mergeCell ref="Y264:AA264"/>
    <mergeCell ref="Y251:AA251"/>
    <mergeCell ref="Q252:S252"/>
    <mergeCell ref="Y252:AA252"/>
    <mergeCell ref="Q253:S253"/>
    <mergeCell ref="Y262:AA262"/>
    <mergeCell ref="Q262:S262"/>
    <mergeCell ref="Q237:S237"/>
    <mergeCell ref="Y237:AA237"/>
    <mergeCell ref="Q238:S238"/>
    <mergeCell ref="Y238:AA238"/>
    <mergeCell ref="Q234:S234"/>
    <mergeCell ref="Y234:AA234"/>
    <mergeCell ref="Q235:S235"/>
    <mergeCell ref="Y235:AA235"/>
    <mergeCell ref="Q236:S236"/>
    <mergeCell ref="Y236:AA236"/>
    <mergeCell ref="Q209:S209"/>
    <mergeCell ref="Y209:AA209"/>
    <mergeCell ref="Q210:S210"/>
    <mergeCell ref="Y210:AA210"/>
    <mergeCell ref="Q211:S211"/>
    <mergeCell ref="Y211:AA211"/>
    <mergeCell ref="Q216:S216"/>
    <mergeCell ref="Y214:AA214"/>
    <mergeCell ref="Q215:S215"/>
    <mergeCell ref="Y215:AA215"/>
    <mergeCell ref="Q217:S217"/>
    <mergeCell ref="Y217:AA217"/>
    <mergeCell ref="Q218:S218"/>
    <mergeCell ref="Y218:AA218"/>
    <mergeCell ref="Q219:S219"/>
    <mergeCell ref="Y219:AA219"/>
    <mergeCell ref="Q192:S192"/>
    <mergeCell ref="Y192:AA192"/>
    <mergeCell ref="Q193:S193"/>
    <mergeCell ref="Y193:AA193"/>
    <mergeCell ref="Q195:S195"/>
    <mergeCell ref="Y195:AA195"/>
    <mergeCell ref="Q196:S196"/>
    <mergeCell ref="Y196:AA196"/>
    <mergeCell ref="Q197:S197"/>
    <mergeCell ref="Y197:AA197"/>
    <mergeCell ref="Y216:AA216"/>
    <mergeCell ref="Q212:S212"/>
    <mergeCell ref="Y212:AA212"/>
    <mergeCell ref="Q213:S213"/>
    <mergeCell ref="Y213:AA213"/>
    <mergeCell ref="Q214:S214"/>
    <mergeCell ref="Q208:S208"/>
    <mergeCell ref="Y208:AA208"/>
    <mergeCell ref="Q177:S177"/>
    <mergeCell ref="Y177:AA177"/>
    <mergeCell ref="Q178:S178"/>
    <mergeCell ref="Y178:AA178"/>
    <mergeCell ref="Q183:S183"/>
    <mergeCell ref="Q190:S190"/>
    <mergeCell ref="Y190:AA190"/>
    <mergeCell ref="Q191:S191"/>
    <mergeCell ref="Y191:AA191"/>
    <mergeCell ref="Q188:S188"/>
    <mergeCell ref="Y188:AA188"/>
    <mergeCell ref="Q189:S189"/>
    <mergeCell ref="Y189:AA189"/>
    <mergeCell ref="Y183:AA183"/>
    <mergeCell ref="Q184:S184"/>
    <mergeCell ref="Y184:AA184"/>
    <mergeCell ref="Q185:S185"/>
    <mergeCell ref="Q179:S179"/>
    <mergeCell ref="Q186:S186"/>
    <mergeCell ref="Y186:AA186"/>
    <mergeCell ref="Q187:S187"/>
    <mergeCell ref="Y187:AA187"/>
    <mergeCell ref="Q182:S182"/>
    <mergeCell ref="Y182:AA182"/>
    <mergeCell ref="Q169:S169"/>
    <mergeCell ref="Y169:AA169"/>
    <mergeCell ref="Y185:AA185"/>
    <mergeCell ref="Q131:S131"/>
    <mergeCell ref="Y131:AA131"/>
    <mergeCell ref="Q162:S162"/>
    <mergeCell ref="Y162:AA162"/>
    <mergeCell ref="Q163:S163"/>
    <mergeCell ref="Y163:AA163"/>
    <mergeCell ref="Q164:S164"/>
    <mergeCell ref="Y164:AA164"/>
    <mergeCell ref="Q165:S165"/>
    <mergeCell ref="Y165:AA165"/>
    <mergeCell ref="Q158:S158"/>
    <mergeCell ref="Y158:AA158"/>
    <mergeCell ref="Q159:S159"/>
    <mergeCell ref="Y159:AA159"/>
    <mergeCell ref="Q160:S160"/>
    <mergeCell ref="Y160:AA160"/>
    <mergeCell ref="Q161:S161"/>
    <mergeCell ref="Q134:S134"/>
    <mergeCell ref="Y134:AA134"/>
    <mergeCell ref="Q139:S139"/>
    <mergeCell ref="Y139:AA139"/>
    <mergeCell ref="Q166:S166"/>
    <mergeCell ref="Y166:AA166"/>
    <mergeCell ref="Q167:S167"/>
    <mergeCell ref="Y167:AA167"/>
    <mergeCell ref="Q140:S140"/>
    <mergeCell ref="Y140:AA140"/>
    <mergeCell ref="Y137:AA137"/>
    <mergeCell ref="Q135:S135"/>
    <mergeCell ref="Y135:AA135"/>
    <mergeCell ref="Q136:S136"/>
    <mergeCell ref="Y136:AA136"/>
    <mergeCell ref="Q137:S137"/>
    <mergeCell ref="Q138:S138"/>
    <mergeCell ref="Y138:AA138"/>
    <mergeCell ref="Y147:AA147"/>
    <mergeCell ref="Q147:S147"/>
    <mergeCell ref="Y146:AA146"/>
    <mergeCell ref="Q146:S146"/>
    <mergeCell ref="Y161:AA161"/>
    <mergeCell ref="Y54:AA54"/>
    <mergeCell ref="Q55:S55"/>
    <mergeCell ref="Y55:AA55"/>
    <mergeCell ref="Q56:S56"/>
    <mergeCell ref="Y56:AA56"/>
    <mergeCell ref="Q57:S57"/>
    <mergeCell ref="Y57:AA57"/>
    <mergeCell ref="Q67:S67"/>
    <mergeCell ref="Y67:AA67"/>
    <mergeCell ref="Y58:AA58"/>
    <mergeCell ref="Q59:S59"/>
    <mergeCell ref="Y59:AA59"/>
    <mergeCell ref="Q60:S60"/>
    <mergeCell ref="Y60:AA60"/>
    <mergeCell ref="Q61:S61"/>
    <mergeCell ref="Y61:AA61"/>
    <mergeCell ref="Q62:S62"/>
    <mergeCell ref="Y62:AA62"/>
    <mergeCell ref="Q64:S64"/>
    <mergeCell ref="Y64:AA64"/>
    <mergeCell ref="Q65:S65"/>
    <mergeCell ref="Y65:AA65"/>
    <mergeCell ref="Y66:AA66"/>
    <mergeCell ref="Y30:AA30"/>
    <mergeCell ref="Q31:S31"/>
    <mergeCell ref="Y31:AA31"/>
    <mergeCell ref="Q42:S42"/>
    <mergeCell ref="Y42:AA42"/>
    <mergeCell ref="Q43:S43"/>
    <mergeCell ref="Y43:AA43"/>
    <mergeCell ref="Q33:S33"/>
    <mergeCell ref="Y33:AA33"/>
    <mergeCell ref="Q34:S34"/>
    <mergeCell ref="Y34:AA34"/>
    <mergeCell ref="Q35:S35"/>
    <mergeCell ref="Y35:AA35"/>
    <mergeCell ref="Q39:S39"/>
    <mergeCell ref="Y39:AA39"/>
    <mergeCell ref="Y38:AA38"/>
    <mergeCell ref="Y36:AA36"/>
    <mergeCell ref="Y40:AA40"/>
    <mergeCell ref="Q41:S41"/>
    <mergeCell ref="Y41:AA41"/>
    <mergeCell ref="Q38:S38"/>
    <mergeCell ref="Q40:S40"/>
    <mergeCell ref="Q266:S266"/>
    <mergeCell ref="Y266:AA266"/>
    <mergeCell ref="B247:B259"/>
    <mergeCell ref="E247:E258"/>
    <mergeCell ref="Q247:S247"/>
    <mergeCell ref="Y247:AA247"/>
    <mergeCell ref="Q248:S248"/>
    <mergeCell ref="Y248:AA248"/>
    <mergeCell ref="Q249:S249"/>
    <mergeCell ref="Y249:AA249"/>
    <mergeCell ref="Q250:S250"/>
    <mergeCell ref="Y250:AA250"/>
    <mergeCell ref="Q255:S255"/>
    <mergeCell ref="Y255:AA255"/>
    <mergeCell ref="Q256:S256"/>
    <mergeCell ref="Y256:AA256"/>
    <mergeCell ref="Q257:S257"/>
    <mergeCell ref="Y257:AA257"/>
    <mergeCell ref="Q258:S258"/>
    <mergeCell ref="Y258:AA258"/>
    <mergeCell ref="C247:D258"/>
    <mergeCell ref="Q251:S251"/>
    <mergeCell ref="F260:F271"/>
    <mergeCell ref="E260:E271"/>
    <mergeCell ref="Q242:S242"/>
    <mergeCell ref="Y242:AA242"/>
    <mergeCell ref="Q243:S243"/>
    <mergeCell ref="Y243:AA243"/>
    <mergeCell ref="Q244:S244"/>
    <mergeCell ref="Y244:AA244"/>
    <mergeCell ref="Q245:S245"/>
    <mergeCell ref="Y245:AA245"/>
    <mergeCell ref="Q239:S239"/>
    <mergeCell ref="Q221:S221"/>
    <mergeCell ref="Y221:AA221"/>
    <mergeCell ref="Q222:S222"/>
    <mergeCell ref="Y222:AA222"/>
    <mergeCell ref="Q223:S223"/>
    <mergeCell ref="Y223:AA223"/>
    <mergeCell ref="Q224:S224"/>
    <mergeCell ref="Y224:AA224"/>
    <mergeCell ref="Q229:S229"/>
    <mergeCell ref="Y229:AA229"/>
    <mergeCell ref="Q226:S226"/>
    <mergeCell ref="Y226:AA226"/>
    <mergeCell ref="Q227:S227"/>
    <mergeCell ref="Y227:AA227"/>
    <mergeCell ref="Q225:S225"/>
    <mergeCell ref="Y225:AA225"/>
    <mergeCell ref="Y228:AA228"/>
    <mergeCell ref="Q228:S228"/>
    <mergeCell ref="Y198:AA198"/>
    <mergeCell ref="Q203:S203"/>
    <mergeCell ref="Y203:AA203"/>
    <mergeCell ref="Q204:S204"/>
    <mergeCell ref="Y204:AA204"/>
    <mergeCell ref="Q205:S205"/>
    <mergeCell ref="Y205:AA205"/>
    <mergeCell ref="Q206:S206"/>
    <mergeCell ref="Y206:AA206"/>
    <mergeCell ref="Q202:S202"/>
    <mergeCell ref="Y202:AA202"/>
    <mergeCell ref="Q199:S199"/>
    <mergeCell ref="Y199:AA199"/>
    <mergeCell ref="Q200:S200"/>
    <mergeCell ref="Y200:AA200"/>
    <mergeCell ref="Q201:S201"/>
    <mergeCell ref="Y201:AA201"/>
    <mergeCell ref="A143:A273"/>
    <mergeCell ref="Q143:S143"/>
    <mergeCell ref="Y143:AA143"/>
    <mergeCell ref="Q144:S144"/>
    <mergeCell ref="Y144:AA144"/>
    <mergeCell ref="Q145:S145"/>
    <mergeCell ref="Y145:AA145"/>
    <mergeCell ref="Q150:S150"/>
    <mergeCell ref="Y150:AA150"/>
    <mergeCell ref="Q151:S151"/>
    <mergeCell ref="Y151:AA151"/>
    <mergeCell ref="Q152:S152"/>
    <mergeCell ref="Y152:AA152"/>
    <mergeCell ref="Q153:S153"/>
    <mergeCell ref="Y153:AA153"/>
    <mergeCell ref="Q154:S154"/>
    <mergeCell ref="Y154:AA154"/>
    <mergeCell ref="Q156:S156"/>
    <mergeCell ref="Y156:AA156"/>
    <mergeCell ref="Q157:S157"/>
    <mergeCell ref="B169:B181"/>
    <mergeCell ref="E169:E180"/>
    <mergeCell ref="B182:B194"/>
    <mergeCell ref="Q198:S198"/>
    <mergeCell ref="A12:A142"/>
    <mergeCell ref="Q12:S12"/>
    <mergeCell ref="Y12:AA12"/>
    <mergeCell ref="Q13:S13"/>
    <mergeCell ref="Y13:AA13"/>
    <mergeCell ref="Q14:S14"/>
    <mergeCell ref="Y14:AA14"/>
    <mergeCell ref="Q19:S19"/>
    <mergeCell ref="Y19:AA19"/>
    <mergeCell ref="Q20:S20"/>
    <mergeCell ref="Y20:AA20"/>
    <mergeCell ref="Q21:S21"/>
    <mergeCell ref="Y21:AA21"/>
    <mergeCell ref="Q22:S22"/>
    <mergeCell ref="Y22:AA22"/>
    <mergeCell ref="Q23:S23"/>
    <mergeCell ref="Y23:AA23"/>
    <mergeCell ref="Q25:S25"/>
    <mergeCell ref="Y25:AA25"/>
    <mergeCell ref="Q26:S26"/>
    <mergeCell ref="Y26:AA26"/>
    <mergeCell ref="B77:B89"/>
    <mergeCell ref="Q82:S82"/>
    <mergeCell ref="E77:E88"/>
    <mergeCell ref="C90:D101"/>
    <mergeCell ref="Q86:S86"/>
    <mergeCell ref="B103:B115"/>
    <mergeCell ref="F77:F88"/>
    <mergeCell ref="F90:F101"/>
    <mergeCell ref="C77:D88"/>
    <mergeCell ref="F103:F114"/>
    <mergeCell ref="F129:F140"/>
    <mergeCell ref="Q98:S98"/>
    <mergeCell ref="Q116:S116"/>
    <mergeCell ref="B129:B141"/>
    <mergeCell ref="E129:E140"/>
    <mergeCell ref="Q103:S103"/>
    <mergeCell ref="Q104:S104"/>
    <mergeCell ref="Q109:S109"/>
    <mergeCell ref="B90:B102"/>
    <mergeCell ref="E90:E101"/>
    <mergeCell ref="Q91:S91"/>
    <mergeCell ref="Q133:S133"/>
    <mergeCell ref="Q126:S126"/>
    <mergeCell ref="Q130:S130"/>
    <mergeCell ref="Y106:AA106"/>
    <mergeCell ref="Y107:AA107"/>
    <mergeCell ref="Q108:S108"/>
    <mergeCell ref="Y108:AA108"/>
    <mergeCell ref="E103:E114"/>
    <mergeCell ref="B116:B128"/>
    <mergeCell ref="E116:E127"/>
    <mergeCell ref="C129:D140"/>
    <mergeCell ref="C116:D127"/>
    <mergeCell ref="C103:D114"/>
    <mergeCell ref="Y133:AA133"/>
    <mergeCell ref="Y126:AA126"/>
    <mergeCell ref="Y121:AA121"/>
    <mergeCell ref="Y124:AA124"/>
    <mergeCell ref="Q125:S125"/>
    <mergeCell ref="Y125:AA125"/>
    <mergeCell ref="Y122:AA122"/>
    <mergeCell ref="Q123:S123"/>
    <mergeCell ref="Y92:AA92"/>
    <mergeCell ref="Q93:S93"/>
    <mergeCell ref="Y93:AA93"/>
    <mergeCell ref="Y98:AA98"/>
    <mergeCell ref="Y103:AA103"/>
    <mergeCell ref="Y104:AA104"/>
    <mergeCell ref="Y116:AA116"/>
    <mergeCell ref="Q117:S117"/>
    <mergeCell ref="Y117:AA117"/>
    <mergeCell ref="Y94:AA94"/>
    <mergeCell ref="Q95:S95"/>
    <mergeCell ref="Y95:AA95"/>
    <mergeCell ref="Q96:S96"/>
    <mergeCell ref="Y96:AA96"/>
    <mergeCell ref="Y97:AA97"/>
    <mergeCell ref="Q105:S105"/>
    <mergeCell ref="Y105:AA105"/>
    <mergeCell ref="Q106:S106"/>
    <mergeCell ref="Y83:AA83"/>
    <mergeCell ref="Q77:S77"/>
    <mergeCell ref="Y77:AA77"/>
    <mergeCell ref="Y78:AA78"/>
    <mergeCell ref="Q79:S79"/>
    <mergeCell ref="Y79:AA79"/>
    <mergeCell ref="Y91:AA91"/>
    <mergeCell ref="Y130:AA130"/>
    <mergeCell ref="Y109:AA109"/>
    <mergeCell ref="Q110:S110"/>
    <mergeCell ref="Y110:AA110"/>
    <mergeCell ref="Q111:S111"/>
    <mergeCell ref="Y111:AA111"/>
    <mergeCell ref="Q112:S112"/>
    <mergeCell ref="Y112:AA112"/>
    <mergeCell ref="Q113:S113"/>
    <mergeCell ref="Y113:AA113"/>
    <mergeCell ref="Q114:S114"/>
    <mergeCell ref="Y114:AA114"/>
    <mergeCell ref="Y118:AA118"/>
    <mergeCell ref="Q119:S119"/>
    <mergeCell ref="Y119:AA119"/>
    <mergeCell ref="Q120:S120"/>
    <mergeCell ref="Y120:AA120"/>
    <mergeCell ref="Y68:AA68"/>
    <mergeCell ref="Q69:S69"/>
    <mergeCell ref="Y69:AA69"/>
    <mergeCell ref="Q70:S70"/>
    <mergeCell ref="Y70:AA70"/>
    <mergeCell ref="Y73:AA73"/>
    <mergeCell ref="Q74:S74"/>
    <mergeCell ref="Y74:AA74"/>
    <mergeCell ref="Q75:S75"/>
    <mergeCell ref="Y75:AA75"/>
    <mergeCell ref="Y123:AA123"/>
    <mergeCell ref="Q124:S124"/>
    <mergeCell ref="Q80:S80"/>
    <mergeCell ref="Y80:AA80"/>
    <mergeCell ref="Q81:S81"/>
    <mergeCell ref="Y81:AA81"/>
    <mergeCell ref="Q99:S99"/>
    <mergeCell ref="Y99:AA99"/>
    <mergeCell ref="Q100:S100"/>
    <mergeCell ref="Y100:AA100"/>
    <mergeCell ref="Q101:S101"/>
    <mergeCell ref="Y101:AA101"/>
    <mergeCell ref="Q84:S84"/>
    <mergeCell ref="Y84:AA84"/>
    <mergeCell ref="Q90:S90"/>
    <mergeCell ref="Y90:AA90"/>
    <mergeCell ref="Y87:AA87"/>
    <mergeCell ref="Q88:S88"/>
    <mergeCell ref="Y88:AA88"/>
    <mergeCell ref="Q85:S85"/>
    <mergeCell ref="Y85:AA85"/>
    <mergeCell ref="Y86:AA86"/>
    <mergeCell ref="Y82:AA82"/>
    <mergeCell ref="Q83:S83"/>
    <mergeCell ref="Y48:AA48"/>
    <mergeCell ref="Q44:S44"/>
    <mergeCell ref="Y44:AA44"/>
    <mergeCell ref="Q45:S45"/>
    <mergeCell ref="Y45:AA45"/>
    <mergeCell ref="Q170:S170"/>
    <mergeCell ref="Y170:AA170"/>
    <mergeCell ref="Q171:S171"/>
    <mergeCell ref="Y171:AA171"/>
    <mergeCell ref="Y49:AA49"/>
    <mergeCell ref="Q51:S51"/>
    <mergeCell ref="Y51:AA51"/>
    <mergeCell ref="Q52:S52"/>
    <mergeCell ref="Y52:AA52"/>
    <mergeCell ref="Q53:S53"/>
    <mergeCell ref="Y53:AA53"/>
    <mergeCell ref="Q129:S129"/>
    <mergeCell ref="Y129:AA129"/>
    <mergeCell ref="Q127:S127"/>
    <mergeCell ref="Y127:AA127"/>
    <mergeCell ref="Q71:S71"/>
    <mergeCell ref="Y71:AA71"/>
    <mergeCell ref="Q72:S72"/>
    <mergeCell ref="Y72:AA72"/>
    <mergeCell ref="AC9:AC11"/>
    <mergeCell ref="AB9:AB11"/>
    <mergeCell ref="Y9:AA11"/>
    <mergeCell ref="C12:D23"/>
    <mergeCell ref="B25:B37"/>
    <mergeCell ref="B12:B24"/>
    <mergeCell ref="Q36:S36"/>
    <mergeCell ref="Y46:AA46"/>
    <mergeCell ref="Q47:S47"/>
    <mergeCell ref="Y47:AA47"/>
    <mergeCell ref="Q27:S27"/>
    <mergeCell ref="Y32:AA32"/>
    <mergeCell ref="Y15:AA15"/>
    <mergeCell ref="Q16:S16"/>
    <mergeCell ref="Y16:AA16"/>
    <mergeCell ref="Q17:S17"/>
    <mergeCell ref="Y17:AA17"/>
    <mergeCell ref="Q18:S18"/>
    <mergeCell ref="Y18:AA18"/>
    <mergeCell ref="Q28:S28"/>
    <mergeCell ref="Y28:AA28"/>
    <mergeCell ref="Y27:AA27"/>
    <mergeCell ref="Y29:AA29"/>
    <mergeCell ref="Q30:S30"/>
    <mergeCell ref="B51:B63"/>
    <mergeCell ref="E51:E62"/>
    <mergeCell ref="B38:B50"/>
    <mergeCell ref="E38:E49"/>
    <mergeCell ref="B64:B76"/>
    <mergeCell ref="E64:E75"/>
    <mergeCell ref="B9:F9"/>
    <mergeCell ref="F12:F23"/>
    <mergeCell ref="F25:F36"/>
    <mergeCell ref="F38:F49"/>
    <mergeCell ref="F51:F62"/>
    <mergeCell ref="F64:F75"/>
    <mergeCell ref="I3:K3"/>
    <mergeCell ref="I5:K5"/>
    <mergeCell ref="C25:D36"/>
    <mergeCell ref="C38:D49"/>
    <mergeCell ref="C51:D62"/>
    <mergeCell ref="C64:D75"/>
    <mergeCell ref="M9:M10"/>
    <mergeCell ref="I4:K4"/>
    <mergeCell ref="E25:E36"/>
    <mergeCell ref="E12:E23"/>
    <mergeCell ref="I6:K6"/>
    <mergeCell ref="I9:I11"/>
    <mergeCell ref="H9:H11"/>
    <mergeCell ref="G9:G11"/>
    <mergeCell ref="Q49:S49"/>
    <mergeCell ref="Q66:S66"/>
    <mergeCell ref="Q32:S32"/>
    <mergeCell ref="Q15:S15"/>
    <mergeCell ref="Q29:S29"/>
    <mergeCell ref="Q54:S54"/>
    <mergeCell ref="Q68:S68"/>
    <mergeCell ref="Q46:S46"/>
    <mergeCell ref="F116:F127"/>
    <mergeCell ref="Q48:S48"/>
    <mergeCell ref="Q73:S73"/>
    <mergeCell ref="Q58:S58"/>
    <mergeCell ref="Q78:S78"/>
    <mergeCell ref="Q97:S97"/>
    <mergeCell ref="Q118:S118"/>
    <mergeCell ref="Q94:S94"/>
    <mergeCell ref="Q107:S107"/>
    <mergeCell ref="Q122:S122"/>
    <mergeCell ref="Q87:S87"/>
    <mergeCell ref="Q92:S92"/>
    <mergeCell ref="Q121:S121"/>
  </mergeCells>
  <conditionalFormatting sqref="AC155 AC168 AC142 AC19:AC24 Y46:Y49 AC58:AC62 Y71:Y75 AC84:AC88 Y109:Y114 AC122:AC127">
    <cfRule type="expression" dxfId="1331" priority="1441">
      <formula>$L19=#REF!</formula>
    </cfRule>
    <cfRule type="expression" dxfId="1330" priority="1442">
      <formula>$L19=#REF!</formula>
    </cfRule>
    <cfRule type="expression" dxfId="1329" priority="1443">
      <formula>$L19=#REF!</formula>
    </cfRule>
    <cfRule type="expression" dxfId="1328" priority="1444">
      <formula>$L19=#REF!</formula>
    </cfRule>
  </conditionalFormatting>
  <conditionalFormatting sqref="Y19:Y23 AB150:AC154 Y84:Y88 Y98:Y101 AC109:AC114 Y135:Y140 AB255:AC258 Y255:Y258 AB267:AC271 Y267:Y271">
    <cfRule type="expression" dxfId="1327" priority="1437">
      <formula>$L19=#REF!</formula>
    </cfRule>
    <cfRule type="expression" dxfId="1326" priority="1438">
      <formula>$L19=#REF!</formula>
    </cfRule>
    <cfRule type="expression" dxfId="1325" priority="1439">
      <formula>$L19=#REF!</formula>
    </cfRule>
    <cfRule type="expression" dxfId="1324" priority="1440">
      <formula>$L19=#REF!</formula>
    </cfRule>
  </conditionalFormatting>
  <conditionalFormatting sqref="AB273:AC273">
    <cfRule type="expression" dxfId="1323" priority="1433">
      <formula>$L273=#REF!</formula>
    </cfRule>
    <cfRule type="expression" dxfId="1322" priority="1434">
      <formula>$L273=#REF!</formula>
    </cfRule>
    <cfRule type="expression" dxfId="1321" priority="1435">
      <formula>$L273=#REF!</formula>
    </cfRule>
    <cfRule type="expression" dxfId="1320" priority="1436">
      <formula>$L273=#REF!</formula>
    </cfRule>
  </conditionalFormatting>
  <conditionalFormatting sqref="Y142">
    <cfRule type="expression" dxfId="1319" priority="1429">
      <formula>$L142=#REF!</formula>
    </cfRule>
    <cfRule type="expression" dxfId="1318" priority="1430">
      <formula>$L142=#REF!</formula>
    </cfRule>
    <cfRule type="expression" dxfId="1317" priority="1431">
      <formula>$L142=#REF!</formula>
    </cfRule>
    <cfRule type="expression" dxfId="1316" priority="1432">
      <formula>$L142=#REF!</formula>
    </cfRule>
  </conditionalFormatting>
  <conditionalFormatting sqref="Y12">
    <cfRule type="expression" dxfId="1315" priority="1425">
      <formula>$L12=#REF!</formula>
    </cfRule>
    <cfRule type="expression" dxfId="1314" priority="1426">
      <formula>$L12=#REF!</formula>
    </cfRule>
    <cfRule type="expression" dxfId="1313" priority="1427">
      <formula>$L12=#REF!</formula>
    </cfRule>
    <cfRule type="expression" dxfId="1312" priority="1428">
      <formula>$L12=#REF!</formula>
    </cfRule>
  </conditionalFormatting>
  <conditionalFormatting sqref="Y24">
    <cfRule type="expression" dxfId="1311" priority="1421">
      <formula>$L24=#REF!</formula>
    </cfRule>
    <cfRule type="expression" dxfId="1310" priority="1422">
      <formula>$L24=#REF!</formula>
    </cfRule>
    <cfRule type="expression" dxfId="1309" priority="1423">
      <formula>$L24=#REF!</formula>
    </cfRule>
    <cfRule type="expression" dxfId="1308" priority="1424">
      <formula>$L24=#REF!</formula>
    </cfRule>
  </conditionalFormatting>
  <conditionalFormatting sqref="T273">
    <cfRule type="expression" dxfId="1307" priority="1417">
      <formula>$L273=#REF!</formula>
    </cfRule>
    <cfRule type="expression" dxfId="1306" priority="1418">
      <formula>$L273=#REF!</formula>
    </cfRule>
    <cfRule type="expression" dxfId="1305" priority="1419">
      <formula>$L273=#REF!</formula>
    </cfRule>
    <cfRule type="expression" dxfId="1304" priority="1420">
      <formula>$L273=#REF!</formula>
    </cfRule>
  </conditionalFormatting>
  <conditionalFormatting sqref="AB19">
    <cfRule type="expression" dxfId="1303" priority="1401">
      <formula>$L19=#REF!</formula>
    </cfRule>
    <cfRule type="expression" dxfId="1302" priority="1402">
      <formula>$L19=#REF!</formula>
    </cfRule>
    <cfRule type="expression" dxfId="1301" priority="1403">
      <formula>$L19=#REF!</formula>
    </cfRule>
    <cfRule type="expression" dxfId="1300" priority="1404">
      <formula>$L19=#REF!</formula>
    </cfRule>
  </conditionalFormatting>
  <conditionalFormatting sqref="AB20">
    <cfRule type="expression" dxfId="1299" priority="1397">
      <formula>$L20=#REF!</formula>
    </cfRule>
    <cfRule type="expression" dxfId="1298" priority="1398">
      <formula>$L20=#REF!</formula>
    </cfRule>
    <cfRule type="expression" dxfId="1297" priority="1399">
      <formula>$L20=#REF!</formula>
    </cfRule>
    <cfRule type="expression" dxfId="1296" priority="1400">
      <formula>$L20=#REF!</formula>
    </cfRule>
  </conditionalFormatting>
  <conditionalFormatting sqref="AB22:AB23">
    <cfRule type="expression" dxfId="1295" priority="1393">
      <formula>$L22=#REF!</formula>
    </cfRule>
    <cfRule type="expression" dxfId="1294" priority="1394">
      <formula>$L22=#REF!</formula>
    </cfRule>
    <cfRule type="expression" dxfId="1293" priority="1395">
      <formula>$L22=#REF!</formula>
    </cfRule>
    <cfRule type="expression" dxfId="1292" priority="1396">
      <formula>$L22=#REF!</formula>
    </cfRule>
  </conditionalFormatting>
  <conditionalFormatting sqref="AB21">
    <cfRule type="expression" dxfId="1291" priority="1389">
      <formula>$L21=#REF!</formula>
    </cfRule>
    <cfRule type="expression" dxfId="1290" priority="1390">
      <formula>$L21=#REF!</formula>
    </cfRule>
    <cfRule type="expression" dxfId="1289" priority="1391">
      <formula>$L21=#REF!</formula>
    </cfRule>
    <cfRule type="expression" dxfId="1288" priority="1392">
      <formula>$L21=#REF!</formula>
    </cfRule>
  </conditionalFormatting>
  <conditionalFormatting sqref="AB168">
    <cfRule type="expression" dxfId="1287" priority="1385">
      <formula>$L168=#REF!</formula>
    </cfRule>
    <cfRule type="expression" dxfId="1286" priority="1386">
      <formula>$L168=#REF!</formula>
    </cfRule>
    <cfRule type="expression" dxfId="1285" priority="1387">
      <formula>$L168=#REF!</formula>
    </cfRule>
    <cfRule type="expression" dxfId="1284" priority="1388">
      <formula>$L168=#REF!</formula>
    </cfRule>
  </conditionalFormatting>
  <conditionalFormatting sqref="AB155">
    <cfRule type="expression" dxfId="1283" priority="1381">
      <formula>$L155=#REF!</formula>
    </cfRule>
    <cfRule type="expression" dxfId="1282" priority="1382">
      <formula>$L155=#REF!</formula>
    </cfRule>
    <cfRule type="expression" dxfId="1281" priority="1383">
      <formula>$L155=#REF!</formula>
    </cfRule>
    <cfRule type="expression" dxfId="1280" priority="1384">
      <formula>$L155=#REF!</formula>
    </cfRule>
  </conditionalFormatting>
  <conditionalFormatting sqref="AB24">
    <cfRule type="expression" dxfId="1279" priority="1377">
      <formula>$L24=#REF!</formula>
    </cfRule>
    <cfRule type="expression" dxfId="1278" priority="1378">
      <formula>$L24=#REF!</formula>
    </cfRule>
    <cfRule type="expression" dxfId="1277" priority="1379">
      <formula>$L24=#REF!</formula>
    </cfRule>
    <cfRule type="expression" dxfId="1276" priority="1380">
      <formula>$L24=#REF!</formula>
    </cfRule>
  </conditionalFormatting>
  <conditionalFormatting sqref="AA142">
    <cfRule type="expression" dxfId="1275" priority="1373">
      <formula>$L142=#REF!</formula>
    </cfRule>
    <cfRule type="expression" dxfId="1274" priority="1374">
      <formula>$L142=#REF!</formula>
    </cfRule>
    <cfRule type="expression" dxfId="1273" priority="1375">
      <formula>$L142=#REF!</formula>
    </cfRule>
    <cfRule type="expression" dxfId="1272" priority="1376">
      <formula>$L142=#REF!</formula>
    </cfRule>
  </conditionalFormatting>
  <conditionalFormatting sqref="AB142">
    <cfRule type="expression" dxfId="1271" priority="1369">
      <formula>$L142=#REF!</formula>
    </cfRule>
    <cfRule type="expression" dxfId="1270" priority="1370">
      <formula>$L142=#REF!</formula>
    </cfRule>
    <cfRule type="expression" dxfId="1269" priority="1371">
      <formula>$L142=#REF!</formula>
    </cfRule>
    <cfRule type="expression" dxfId="1268" priority="1372">
      <formula>$L142=#REF!</formula>
    </cfRule>
  </conditionalFormatting>
  <conditionalFormatting sqref="P12:P14 P142 P155 P168 P273:P274 P21:P24 P19">
    <cfRule type="cellIs" dxfId="1267" priority="1368" operator="equal">
      <formula>"Mut+ext"</formula>
    </cfRule>
  </conditionalFormatting>
  <conditionalFormatting sqref="Y13:Y14 Y150:Y154 AB162:AC167 Y162:Y167 AB177:AC180 Y177:Y180 AC32:AC36 Y32:Y36 AB203:AC206 Y203:Y206 AB216:AC219 Y216:Y219 AB190:AC193 Y190:Y193 AB229:AC232 Y229:Y232 AB241:AC245 Y241:Y245 AC46:AC49 Y58:Y62 AC71:AC75 AC98:AC101 Y122:Y127 AC135:AC140">
    <cfRule type="expression" dxfId="1266" priority="1364">
      <formula>$L13=#REF!</formula>
    </cfRule>
    <cfRule type="expression" dxfId="1265" priority="1365">
      <formula>$L13=#REF!</formula>
    </cfRule>
    <cfRule type="expression" dxfId="1264" priority="1366">
      <formula>$L13=#REF!</formula>
    </cfRule>
    <cfRule type="expression" dxfId="1263" priority="1367">
      <formula>$L13=#REF!</formula>
    </cfRule>
  </conditionalFormatting>
  <conditionalFormatting sqref="Y155">
    <cfRule type="expression" dxfId="1262" priority="1360">
      <formula>$L155=#REF!</formula>
    </cfRule>
    <cfRule type="expression" dxfId="1261" priority="1361">
      <formula>$L155=#REF!</formula>
    </cfRule>
    <cfRule type="expression" dxfId="1260" priority="1362">
      <formula>$L155=#REF!</formula>
    </cfRule>
    <cfRule type="expression" dxfId="1259" priority="1363">
      <formula>$L155=#REF!</formula>
    </cfRule>
  </conditionalFormatting>
  <conditionalFormatting sqref="Y168">
    <cfRule type="expression" dxfId="1258" priority="1356">
      <formula>$L168=#REF!</formula>
    </cfRule>
    <cfRule type="expression" dxfId="1257" priority="1357">
      <formula>$L168=#REF!</formula>
    </cfRule>
    <cfRule type="expression" dxfId="1256" priority="1358">
      <formula>$L168=#REF!</formula>
    </cfRule>
    <cfRule type="expression" dxfId="1255" priority="1359">
      <formula>$L168=#REF!</formula>
    </cfRule>
  </conditionalFormatting>
  <conditionalFormatting sqref="Z142">
    <cfRule type="expression" dxfId="1254" priority="1352">
      <formula>$L142=#REF!</formula>
    </cfRule>
    <cfRule type="expression" dxfId="1253" priority="1353">
      <formula>$L142=#REF!</formula>
    </cfRule>
    <cfRule type="expression" dxfId="1252" priority="1354">
      <formula>$L142=#REF!</formula>
    </cfRule>
    <cfRule type="expression" dxfId="1251" priority="1355">
      <formula>$L142=#REF!</formula>
    </cfRule>
  </conditionalFormatting>
  <conditionalFormatting sqref="Y273">
    <cfRule type="expression" dxfId="1250" priority="1348">
      <formula>$L273=#REF!</formula>
    </cfRule>
    <cfRule type="expression" dxfId="1249" priority="1349">
      <formula>$L273=#REF!</formula>
    </cfRule>
    <cfRule type="expression" dxfId="1248" priority="1350">
      <formula>$L273=#REF!</formula>
    </cfRule>
    <cfRule type="expression" dxfId="1247" priority="1351">
      <formula>$L273=#REF!</formula>
    </cfRule>
  </conditionalFormatting>
  <conditionalFormatting sqref="AA273">
    <cfRule type="expression" dxfId="1246" priority="1344">
      <formula>$L273=#REF!</formula>
    </cfRule>
    <cfRule type="expression" dxfId="1245" priority="1345">
      <formula>$L273=#REF!</formula>
    </cfRule>
    <cfRule type="expression" dxfId="1244" priority="1346">
      <formula>$L273=#REF!</formula>
    </cfRule>
    <cfRule type="expression" dxfId="1243" priority="1347">
      <formula>$L273=#REF!</formula>
    </cfRule>
  </conditionalFormatting>
  <conditionalFormatting sqref="Z273">
    <cfRule type="expression" dxfId="1242" priority="1340">
      <formula>$L273=#REF!</formula>
    </cfRule>
    <cfRule type="expression" dxfId="1241" priority="1341">
      <formula>$L273=#REF!</formula>
    </cfRule>
    <cfRule type="expression" dxfId="1240" priority="1342">
      <formula>$L273=#REF!</formula>
    </cfRule>
    <cfRule type="expression" dxfId="1239" priority="1343">
      <formula>$L273=#REF!</formula>
    </cfRule>
  </conditionalFormatting>
  <conditionalFormatting sqref="P143:P145 P150:P154">
    <cfRule type="cellIs" dxfId="1238" priority="1331" operator="equal">
      <formula>"Mut+ext"</formula>
    </cfRule>
  </conditionalFormatting>
  <conditionalFormatting sqref="Y143:Y145">
    <cfRule type="expression" dxfId="1237" priority="1327">
      <formula>$L143=#REF!</formula>
    </cfRule>
    <cfRule type="expression" dxfId="1236" priority="1328">
      <formula>$L143=#REF!</formula>
    </cfRule>
    <cfRule type="expression" dxfId="1235" priority="1329">
      <formula>$L143=#REF!</formula>
    </cfRule>
    <cfRule type="expression" dxfId="1234" priority="1330">
      <formula>$L143=#REF!</formula>
    </cfRule>
  </conditionalFormatting>
  <conditionalFormatting sqref="P156:P157 P162:P167">
    <cfRule type="cellIs" dxfId="1233" priority="1318" operator="equal">
      <formula>"Mut+ext"</formula>
    </cfRule>
  </conditionalFormatting>
  <conditionalFormatting sqref="Y156:Y157">
    <cfRule type="expression" dxfId="1232" priority="1314">
      <formula>$L156=#REF!</formula>
    </cfRule>
    <cfRule type="expression" dxfId="1231" priority="1315">
      <formula>$L156=#REF!</formula>
    </cfRule>
    <cfRule type="expression" dxfId="1230" priority="1316">
      <formula>$L156=#REF!</formula>
    </cfRule>
    <cfRule type="expression" dxfId="1229" priority="1317">
      <formula>$L156=#REF!</formula>
    </cfRule>
  </conditionalFormatting>
  <conditionalFormatting sqref="P169:P172 P177:P180">
    <cfRule type="cellIs" dxfId="1228" priority="1305" operator="equal">
      <formula>"Mut+ext"</formula>
    </cfRule>
  </conditionalFormatting>
  <conditionalFormatting sqref="Y169:Y172">
    <cfRule type="expression" dxfId="1227" priority="1301">
      <formula>$L169=#REF!</formula>
    </cfRule>
    <cfRule type="expression" dxfId="1226" priority="1302">
      <formula>$L169=#REF!</formula>
    </cfRule>
    <cfRule type="expression" dxfId="1225" priority="1303">
      <formula>$L169=#REF!</formula>
    </cfRule>
    <cfRule type="expression" dxfId="1224" priority="1304">
      <formula>$L169=#REF!</formula>
    </cfRule>
  </conditionalFormatting>
  <conditionalFormatting sqref="AC37">
    <cfRule type="expression" dxfId="1223" priority="1297">
      <formula>$L37=#REF!</formula>
    </cfRule>
    <cfRule type="expression" dxfId="1222" priority="1298">
      <formula>$L37=#REF!</formula>
    </cfRule>
    <cfRule type="expression" dxfId="1221" priority="1299">
      <formula>$L37=#REF!</formula>
    </cfRule>
    <cfRule type="expression" dxfId="1220" priority="1300">
      <formula>$L37=#REF!</formula>
    </cfRule>
  </conditionalFormatting>
  <conditionalFormatting sqref="Y25">
    <cfRule type="expression" dxfId="1219" priority="1289">
      <formula>$L25=#REF!</formula>
    </cfRule>
    <cfRule type="expression" dxfId="1218" priority="1290">
      <formula>$L25=#REF!</formula>
    </cfRule>
    <cfRule type="expression" dxfId="1217" priority="1291">
      <formula>$L25=#REF!</formula>
    </cfRule>
    <cfRule type="expression" dxfId="1216" priority="1292">
      <formula>$L25=#REF!</formula>
    </cfRule>
  </conditionalFormatting>
  <conditionalFormatting sqref="Y37">
    <cfRule type="expression" dxfId="1215" priority="1285">
      <formula>$L37=#REF!</formula>
    </cfRule>
    <cfRule type="expression" dxfId="1214" priority="1286">
      <formula>$L37=#REF!</formula>
    </cfRule>
    <cfRule type="expression" dxfId="1213" priority="1287">
      <formula>$L37=#REF!</formula>
    </cfRule>
    <cfRule type="expression" dxfId="1212" priority="1288">
      <formula>$L37=#REF!</formula>
    </cfRule>
  </conditionalFormatting>
  <conditionalFormatting sqref="AB32">
    <cfRule type="expression" dxfId="1211" priority="1269">
      <formula>$L32=#REF!</formula>
    </cfRule>
    <cfRule type="expression" dxfId="1210" priority="1270">
      <formula>$L32=#REF!</formula>
    </cfRule>
    <cfRule type="expression" dxfId="1209" priority="1271">
      <formula>$L32=#REF!</formula>
    </cfRule>
    <cfRule type="expression" dxfId="1208" priority="1272">
      <formula>$L32=#REF!</formula>
    </cfRule>
  </conditionalFormatting>
  <conditionalFormatting sqref="AB33">
    <cfRule type="expression" dxfId="1207" priority="1265">
      <formula>$L33=#REF!</formula>
    </cfRule>
    <cfRule type="expression" dxfId="1206" priority="1266">
      <formula>$L33=#REF!</formula>
    </cfRule>
    <cfRule type="expression" dxfId="1205" priority="1267">
      <formula>$L33=#REF!</formula>
    </cfRule>
    <cfRule type="expression" dxfId="1204" priority="1268">
      <formula>$L33=#REF!</formula>
    </cfRule>
  </conditionalFormatting>
  <conditionalFormatting sqref="AB35:AB36">
    <cfRule type="expression" dxfId="1203" priority="1261">
      <formula>$L35=#REF!</formula>
    </cfRule>
    <cfRule type="expression" dxfId="1202" priority="1262">
      <formula>$L35=#REF!</formula>
    </cfRule>
    <cfRule type="expression" dxfId="1201" priority="1263">
      <formula>$L35=#REF!</formula>
    </cfRule>
    <cfRule type="expression" dxfId="1200" priority="1264">
      <formula>$L35=#REF!</formula>
    </cfRule>
  </conditionalFormatting>
  <conditionalFormatting sqref="AB34">
    <cfRule type="expression" dxfId="1199" priority="1257">
      <formula>$L34=#REF!</formula>
    </cfRule>
    <cfRule type="expression" dxfId="1198" priority="1258">
      <formula>$L34=#REF!</formula>
    </cfRule>
    <cfRule type="expression" dxfId="1197" priority="1259">
      <formula>$L34=#REF!</formula>
    </cfRule>
    <cfRule type="expression" dxfId="1196" priority="1260">
      <formula>$L34=#REF!</formula>
    </cfRule>
  </conditionalFormatting>
  <conditionalFormatting sqref="AB37">
    <cfRule type="expression" dxfId="1195" priority="1253">
      <formula>$L37=#REF!</formula>
    </cfRule>
    <cfRule type="expression" dxfId="1194" priority="1254">
      <formula>$L37=#REF!</formula>
    </cfRule>
    <cfRule type="expression" dxfId="1193" priority="1255">
      <formula>$L37=#REF!</formula>
    </cfRule>
    <cfRule type="expression" dxfId="1192" priority="1256">
      <formula>$L37=#REF!</formula>
    </cfRule>
  </conditionalFormatting>
  <conditionalFormatting sqref="P25:P27 P32:P37">
    <cfRule type="cellIs" dxfId="1191" priority="1252" operator="equal">
      <formula>"Mut+ext"</formula>
    </cfRule>
  </conditionalFormatting>
  <conditionalFormatting sqref="Y26:Y27">
    <cfRule type="expression" dxfId="1190" priority="1248">
      <formula>$L26=#REF!</formula>
    </cfRule>
    <cfRule type="expression" dxfId="1189" priority="1249">
      <formula>$L26=#REF!</formula>
    </cfRule>
    <cfRule type="expression" dxfId="1188" priority="1250">
      <formula>$L26=#REF!</formula>
    </cfRule>
    <cfRule type="expression" dxfId="1187" priority="1251">
      <formula>$L26=#REF!</formula>
    </cfRule>
  </conditionalFormatting>
  <conditionalFormatting sqref="AC181">
    <cfRule type="expression" dxfId="1186" priority="1244">
      <formula>$L181=#REF!</formula>
    </cfRule>
    <cfRule type="expression" dxfId="1185" priority="1245">
      <formula>$L181=#REF!</formula>
    </cfRule>
    <cfRule type="expression" dxfId="1184" priority="1246">
      <formula>$L181=#REF!</formula>
    </cfRule>
    <cfRule type="expression" dxfId="1183" priority="1247">
      <formula>$L181=#REF!</formula>
    </cfRule>
  </conditionalFormatting>
  <conditionalFormatting sqref="AB181">
    <cfRule type="expression" dxfId="1182" priority="1240">
      <formula>$L181=#REF!</formula>
    </cfRule>
    <cfRule type="expression" dxfId="1181" priority="1241">
      <formula>$L181=#REF!</formula>
    </cfRule>
    <cfRule type="expression" dxfId="1180" priority="1242">
      <formula>$L181=#REF!</formula>
    </cfRule>
    <cfRule type="expression" dxfId="1179" priority="1243">
      <formula>$L181=#REF!</formula>
    </cfRule>
  </conditionalFormatting>
  <conditionalFormatting sqref="P181">
    <cfRule type="cellIs" dxfId="1178" priority="1239" operator="equal">
      <formula>"Mut+ext"</formula>
    </cfRule>
  </conditionalFormatting>
  <conditionalFormatting sqref="Y181">
    <cfRule type="expression" dxfId="1177" priority="1235">
      <formula>$L181=#REF!</formula>
    </cfRule>
    <cfRule type="expression" dxfId="1176" priority="1236">
      <formula>$L181=#REF!</formula>
    </cfRule>
    <cfRule type="expression" dxfId="1175" priority="1237">
      <formula>$L181=#REF!</formula>
    </cfRule>
    <cfRule type="expression" dxfId="1174" priority="1238">
      <formula>$L181=#REF!</formula>
    </cfRule>
  </conditionalFormatting>
  <conditionalFormatting sqref="AC196:AC198">
    <cfRule type="expression" dxfId="1173" priority="1231">
      <formula>$L196=#REF!</formula>
    </cfRule>
    <cfRule type="expression" dxfId="1172" priority="1232">
      <formula>$L196=#REF!</formula>
    </cfRule>
    <cfRule type="expression" dxfId="1171" priority="1233">
      <formula>$L196=#REF!</formula>
    </cfRule>
    <cfRule type="expression" dxfId="1170" priority="1234">
      <formula>$L196=#REF!</formula>
    </cfRule>
  </conditionalFormatting>
  <conditionalFormatting sqref="AB196:AB198">
    <cfRule type="expression" dxfId="1169" priority="1227">
      <formula>$L196=#REF!</formula>
    </cfRule>
    <cfRule type="expression" dxfId="1168" priority="1228">
      <formula>$L196=#REF!</formula>
    </cfRule>
    <cfRule type="expression" dxfId="1167" priority="1229">
      <formula>$L196=#REF!</formula>
    </cfRule>
    <cfRule type="expression" dxfId="1166" priority="1230">
      <formula>$L196=#REF!</formula>
    </cfRule>
  </conditionalFormatting>
  <conditionalFormatting sqref="P196:P198 P203:P206">
    <cfRule type="cellIs" dxfId="1165" priority="1226" operator="equal">
      <formula>"Mut+ext"</formula>
    </cfRule>
  </conditionalFormatting>
  <conditionalFormatting sqref="Y196:Y198">
    <cfRule type="expression" dxfId="1164" priority="1222">
      <formula>$L196=#REF!</formula>
    </cfRule>
    <cfRule type="expression" dxfId="1163" priority="1223">
      <formula>$L196=#REF!</formula>
    </cfRule>
    <cfRule type="expression" dxfId="1162" priority="1224">
      <formula>$L196=#REF!</formula>
    </cfRule>
    <cfRule type="expression" dxfId="1161" priority="1225">
      <formula>$L196=#REF!</formula>
    </cfRule>
  </conditionalFormatting>
  <conditionalFormatting sqref="AC207">
    <cfRule type="expression" dxfId="1160" priority="1218">
      <formula>$L207=#REF!</formula>
    </cfRule>
    <cfRule type="expression" dxfId="1159" priority="1219">
      <formula>$L207=#REF!</formula>
    </cfRule>
    <cfRule type="expression" dxfId="1158" priority="1220">
      <formula>$L207=#REF!</formula>
    </cfRule>
    <cfRule type="expression" dxfId="1157" priority="1221">
      <formula>$L207=#REF!</formula>
    </cfRule>
  </conditionalFormatting>
  <conditionalFormatting sqref="AB207">
    <cfRule type="expression" dxfId="1156" priority="1214">
      <formula>$L207=#REF!</formula>
    </cfRule>
    <cfRule type="expression" dxfId="1155" priority="1215">
      <formula>$L207=#REF!</formula>
    </cfRule>
    <cfRule type="expression" dxfId="1154" priority="1216">
      <formula>$L207=#REF!</formula>
    </cfRule>
    <cfRule type="expression" dxfId="1153" priority="1217">
      <formula>$L207=#REF!</formula>
    </cfRule>
  </conditionalFormatting>
  <conditionalFormatting sqref="P207">
    <cfRule type="cellIs" dxfId="1152" priority="1213" operator="equal">
      <formula>"Mut+ext"</formula>
    </cfRule>
  </conditionalFormatting>
  <conditionalFormatting sqref="Y207">
    <cfRule type="expression" dxfId="1151" priority="1209">
      <formula>$L207=#REF!</formula>
    </cfRule>
    <cfRule type="expression" dxfId="1150" priority="1210">
      <formula>$L207=#REF!</formula>
    </cfRule>
    <cfRule type="expression" dxfId="1149" priority="1211">
      <formula>$L207=#REF!</formula>
    </cfRule>
    <cfRule type="expression" dxfId="1148" priority="1212">
      <formula>$L207=#REF!</formula>
    </cfRule>
  </conditionalFormatting>
  <conditionalFormatting sqref="AC195">
    <cfRule type="expression" dxfId="1147" priority="1205">
      <formula>$L195=#REF!</formula>
    </cfRule>
    <cfRule type="expression" dxfId="1146" priority="1206">
      <formula>$L195=#REF!</formula>
    </cfRule>
    <cfRule type="expression" dxfId="1145" priority="1207">
      <formula>$L195=#REF!</formula>
    </cfRule>
    <cfRule type="expression" dxfId="1144" priority="1208">
      <formula>$L195=#REF!</formula>
    </cfRule>
  </conditionalFormatting>
  <conditionalFormatting sqref="AB195">
    <cfRule type="expression" dxfId="1143" priority="1201">
      <formula>$L195=#REF!</formula>
    </cfRule>
    <cfRule type="expression" dxfId="1142" priority="1202">
      <formula>$L195=#REF!</formula>
    </cfRule>
    <cfRule type="expression" dxfId="1141" priority="1203">
      <formula>$L195=#REF!</formula>
    </cfRule>
    <cfRule type="expression" dxfId="1140" priority="1204">
      <formula>$L195=#REF!</formula>
    </cfRule>
  </conditionalFormatting>
  <conditionalFormatting sqref="P195">
    <cfRule type="cellIs" dxfId="1139" priority="1200" operator="equal">
      <formula>"Mut+ext"</formula>
    </cfRule>
  </conditionalFormatting>
  <conditionalFormatting sqref="Y195">
    <cfRule type="expression" dxfId="1138" priority="1196">
      <formula>$L195=#REF!</formula>
    </cfRule>
    <cfRule type="expression" dxfId="1137" priority="1197">
      <formula>$L195=#REF!</formula>
    </cfRule>
    <cfRule type="expression" dxfId="1136" priority="1198">
      <formula>$L195=#REF!</formula>
    </cfRule>
    <cfRule type="expression" dxfId="1135" priority="1199">
      <formula>$L195=#REF!</formula>
    </cfRule>
  </conditionalFormatting>
  <conditionalFormatting sqref="AC208:AC211">
    <cfRule type="expression" dxfId="1134" priority="1192">
      <formula>$L208=#REF!</formula>
    </cfRule>
    <cfRule type="expression" dxfId="1133" priority="1193">
      <formula>$L208=#REF!</formula>
    </cfRule>
    <cfRule type="expression" dxfId="1132" priority="1194">
      <formula>$L208=#REF!</formula>
    </cfRule>
    <cfRule type="expression" dxfId="1131" priority="1195">
      <formula>$L208=#REF!</formula>
    </cfRule>
  </conditionalFormatting>
  <conditionalFormatting sqref="AB208:AB211">
    <cfRule type="expression" dxfId="1130" priority="1188">
      <formula>$L208=#REF!</formula>
    </cfRule>
    <cfRule type="expression" dxfId="1129" priority="1189">
      <formula>$L208=#REF!</formula>
    </cfRule>
    <cfRule type="expression" dxfId="1128" priority="1190">
      <formula>$L208=#REF!</formula>
    </cfRule>
    <cfRule type="expression" dxfId="1127" priority="1191">
      <formula>$L208=#REF!</formula>
    </cfRule>
  </conditionalFormatting>
  <conditionalFormatting sqref="P208:P211 P216:P219">
    <cfRule type="cellIs" dxfId="1126" priority="1187" operator="equal">
      <formula>"Mut+ext"</formula>
    </cfRule>
  </conditionalFormatting>
  <conditionalFormatting sqref="Y208:Y211">
    <cfRule type="expression" dxfId="1125" priority="1183">
      <formula>$L208=#REF!</formula>
    </cfRule>
    <cfRule type="expression" dxfId="1124" priority="1184">
      <formula>$L208=#REF!</formula>
    </cfRule>
    <cfRule type="expression" dxfId="1123" priority="1185">
      <formula>$L208=#REF!</formula>
    </cfRule>
    <cfRule type="expression" dxfId="1122" priority="1186">
      <formula>$L208=#REF!</formula>
    </cfRule>
  </conditionalFormatting>
  <conditionalFormatting sqref="AC220">
    <cfRule type="expression" dxfId="1121" priority="1179">
      <formula>$L220=#REF!</formula>
    </cfRule>
    <cfRule type="expression" dxfId="1120" priority="1180">
      <formula>$L220=#REF!</formula>
    </cfRule>
    <cfRule type="expression" dxfId="1119" priority="1181">
      <formula>$L220=#REF!</formula>
    </cfRule>
    <cfRule type="expression" dxfId="1118" priority="1182">
      <formula>$L220=#REF!</formula>
    </cfRule>
  </conditionalFormatting>
  <conditionalFormatting sqref="AB220">
    <cfRule type="expression" dxfId="1117" priority="1175">
      <formula>$L220=#REF!</formula>
    </cfRule>
    <cfRule type="expression" dxfId="1116" priority="1176">
      <formula>$L220=#REF!</formula>
    </cfRule>
    <cfRule type="expression" dxfId="1115" priority="1177">
      <formula>$L220=#REF!</formula>
    </cfRule>
    <cfRule type="expression" dxfId="1114" priority="1178">
      <formula>$L220=#REF!</formula>
    </cfRule>
  </conditionalFormatting>
  <conditionalFormatting sqref="P220">
    <cfRule type="cellIs" dxfId="1113" priority="1174" operator="equal">
      <formula>"Mut+ext"</formula>
    </cfRule>
  </conditionalFormatting>
  <conditionalFormatting sqref="Y220">
    <cfRule type="expression" dxfId="1112" priority="1170">
      <formula>$L220=#REF!</formula>
    </cfRule>
    <cfRule type="expression" dxfId="1111" priority="1171">
      <formula>$L220=#REF!</formula>
    </cfRule>
    <cfRule type="expression" dxfId="1110" priority="1172">
      <formula>$L220=#REF!</formula>
    </cfRule>
    <cfRule type="expression" dxfId="1109" priority="1173">
      <formula>$L220=#REF!</formula>
    </cfRule>
  </conditionalFormatting>
  <conditionalFormatting sqref="AC183:AC185">
    <cfRule type="expression" dxfId="1108" priority="1166">
      <formula>$L183=#REF!</formula>
    </cfRule>
    <cfRule type="expression" dxfId="1107" priority="1167">
      <formula>$L183=#REF!</formula>
    </cfRule>
    <cfRule type="expression" dxfId="1106" priority="1168">
      <formula>$L183=#REF!</formula>
    </cfRule>
    <cfRule type="expression" dxfId="1105" priority="1169">
      <formula>$L183=#REF!</formula>
    </cfRule>
  </conditionalFormatting>
  <conditionalFormatting sqref="AB183:AB185">
    <cfRule type="expression" dxfId="1104" priority="1162">
      <formula>$L183=#REF!</formula>
    </cfRule>
    <cfRule type="expression" dxfId="1103" priority="1163">
      <formula>$L183=#REF!</formula>
    </cfRule>
    <cfRule type="expression" dxfId="1102" priority="1164">
      <formula>$L183=#REF!</formula>
    </cfRule>
    <cfRule type="expression" dxfId="1101" priority="1165">
      <formula>$L183=#REF!</formula>
    </cfRule>
  </conditionalFormatting>
  <conditionalFormatting sqref="P183:P185 P190:P193">
    <cfRule type="cellIs" dxfId="1100" priority="1161" operator="equal">
      <formula>"Mut+ext"</formula>
    </cfRule>
  </conditionalFormatting>
  <conditionalFormatting sqref="Y183:Y185">
    <cfRule type="expression" dxfId="1099" priority="1157">
      <formula>$L183=#REF!</formula>
    </cfRule>
    <cfRule type="expression" dxfId="1098" priority="1158">
      <formula>$L183=#REF!</formula>
    </cfRule>
    <cfRule type="expression" dxfId="1097" priority="1159">
      <formula>$L183=#REF!</formula>
    </cfRule>
    <cfRule type="expression" dxfId="1096" priority="1160">
      <formula>$L183=#REF!</formula>
    </cfRule>
  </conditionalFormatting>
  <conditionalFormatting sqref="AC194">
    <cfRule type="expression" dxfId="1095" priority="1153">
      <formula>$L194=#REF!</formula>
    </cfRule>
    <cfRule type="expression" dxfId="1094" priority="1154">
      <formula>$L194=#REF!</formula>
    </cfRule>
    <cfRule type="expression" dxfId="1093" priority="1155">
      <formula>$L194=#REF!</formula>
    </cfRule>
    <cfRule type="expression" dxfId="1092" priority="1156">
      <formula>$L194=#REF!</formula>
    </cfRule>
  </conditionalFormatting>
  <conditionalFormatting sqref="AB194">
    <cfRule type="expression" dxfId="1091" priority="1149">
      <formula>$L194=#REF!</formula>
    </cfRule>
    <cfRule type="expression" dxfId="1090" priority="1150">
      <formula>$L194=#REF!</formula>
    </cfRule>
    <cfRule type="expression" dxfId="1089" priority="1151">
      <formula>$L194=#REF!</formula>
    </cfRule>
    <cfRule type="expression" dxfId="1088" priority="1152">
      <formula>$L194=#REF!</formula>
    </cfRule>
  </conditionalFormatting>
  <conditionalFormatting sqref="P194">
    <cfRule type="cellIs" dxfId="1087" priority="1148" operator="equal">
      <formula>"Mut+ext"</formula>
    </cfRule>
  </conditionalFormatting>
  <conditionalFormatting sqref="Y194">
    <cfRule type="expression" dxfId="1086" priority="1144">
      <formula>$L194=#REF!</formula>
    </cfRule>
    <cfRule type="expression" dxfId="1085" priority="1145">
      <formula>$L194=#REF!</formula>
    </cfRule>
    <cfRule type="expression" dxfId="1084" priority="1146">
      <formula>$L194=#REF!</formula>
    </cfRule>
    <cfRule type="expression" dxfId="1083" priority="1147">
      <formula>$L194=#REF!</formula>
    </cfRule>
  </conditionalFormatting>
  <conditionalFormatting sqref="AC182">
    <cfRule type="expression" dxfId="1082" priority="1140">
      <formula>$L182=#REF!</formula>
    </cfRule>
    <cfRule type="expression" dxfId="1081" priority="1141">
      <formula>$L182=#REF!</formula>
    </cfRule>
    <cfRule type="expression" dxfId="1080" priority="1142">
      <formula>$L182=#REF!</formula>
    </cfRule>
    <cfRule type="expression" dxfId="1079" priority="1143">
      <formula>$L182=#REF!</formula>
    </cfRule>
  </conditionalFormatting>
  <conditionalFormatting sqref="AB182">
    <cfRule type="expression" dxfId="1078" priority="1136">
      <formula>$L182=#REF!</formula>
    </cfRule>
    <cfRule type="expression" dxfId="1077" priority="1137">
      <formula>$L182=#REF!</formula>
    </cfRule>
    <cfRule type="expression" dxfId="1076" priority="1138">
      <formula>$L182=#REF!</formula>
    </cfRule>
    <cfRule type="expression" dxfId="1075" priority="1139">
      <formula>$L182=#REF!</formula>
    </cfRule>
  </conditionalFormatting>
  <conditionalFormatting sqref="P182">
    <cfRule type="cellIs" dxfId="1074" priority="1135" operator="equal">
      <formula>"Mut+ext"</formula>
    </cfRule>
  </conditionalFormatting>
  <conditionalFormatting sqref="Y182">
    <cfRule type="expression" dxfId="1073" priority="1131">
      <formula>$L182=#REF!</formula>
    </cfRule>
    <cfRule type="expression" dxfId="1072" priority="1132">
      <formula>$L182=#REF!</formula>
    </cfRule>
    <cfRule type="expression" dxfId="1071" priority="1133">
      <formula>$L182=#REF!</formula>
    </cfRule>
    <cfRule type="expression" dxfId="1070" priority="1134">
      <formula>$L182=#REF!</formula>
    </cfRule>
  </conditionalFormatting>
  <conditionalFormatting sqref="AC222:AC224">
    <cfRule type="expression" dxfId="1069" priority="1127">
      <formula>$L222=#REF!</formula>
    </cfRule>
    <cfRule type="expression" dxfId="1068" priority="1128">
      <formula>$L222=#REF!</formula>
    </cfRule>
    <cfRule type="expression" dxfId="1067" priority="1129">
      <formula>$L222=#REF!</formula>
    </cfRule>
    <cfRule type="expression" dxfId="1066" priority="1130">
      <formula>$L222=#REF!</formula>
    </cfRule>
  </conditionalFormatting>
  <conditionalFormatting sqref="AB222:AB224">
    <cfRule type="expression" dxfId="1065" priority="1123">
      <formula>$L222=#REF!</formula>
    </cfRule>
    <cfRule type="expression" dxfId="1064" priority="1124">
      <formula>$L222=#REF!</formula>
    </cfRule>
    <cfRule type="expression" dxfId="1063" priority="1125">
      <formula>$L222=#REF!</formula>
    </cfRule>
    <cfRule type="expression" dxfId="1062" priority="1126">
      <formula>$L222=#REF!</formula>
    </cfRule>
  </conditionalFormatting>
  <conditionalFormatting sqref="P222:P224 P229:P232">
    <cfRule type="cellIs" dxfId="1061" priority="1122" operator="equal">
      <formula>"Mut+ext"</formula>
    </cfRule>
  </conditionalFormatting>
  <conditionalFormatting sqref="Y222:Y224">
    <cfRule type="expression" dxfId="1060" priority="1118">
      <formula>$L222=#REF!</formula>
    </cfRule>
    <cfRule type="expression" dxfId="1059" priority="1119">
      <formula>$L222=#REF!</formula>
    </cfRule>
    <cfRule type="expression" dxfId="1058" priority="1120">
      <formula>$L222=#REF!</formula>
    </cfRule>
    <cfRule type="expression" dxfId="1057" priority="1121">
      <formula>$L222=#REF!</formula>
    </cfRule>
  </conditionalFormatting>
  <conditionalFormatting sqref="AC233">
    <cfRule type="expression" dxfId="1056" priority="1114">
      <formula>$L233=#REF!</formula>
    </cfRule>
    <cfRule type="expression" dxfId="1055" priority="1115">
      <formula>$L233=#REF!</formula>
    </cfRule>
    <cfRule type="expression" dxfId="1054" priority="1116">
      <formula>$L233=#REF!</formula>
    </cfRule>
    <cfRule type="expression" dxfId="1053" priority="1117">
      <formula>$L233=#REF!</formula>
    </cfRule>
  </conditionalFormatting>
  <conditionalFormatting sqref="AB233">
    <cfRule type="expression" dxfId="1052" priority="1110">
      <formula>$L233=#REF!</formula>
    </cfRule>
    <cfRule type="expression" dxfId="1051" priority="1111">
      <formula>$L233=#REF!</formula>
    </cfRule>
    <cfRule type="expression" dxfId="1050" priority="1112">
      <formula>$L233=#REF!</formula>
    </cfRule>
    <cfRule type="expression" dxfId="1049" priority="1113">
      <formula>$L233=#REF!</formula>
    </cfRule>
  </conditionalFormatting>
  <conditionalFormatting sqref="P233">
    <cfRule type="cellIs" dxfId="1048" priority="1109" operator="equal">
      <formula>"Mut+ext"</formula>
    </cfRule>
  </conditionalFormatting>
  <conditionalFormatting sqref="Y233">
    <cfRule type="expression" dxfId="1047" priority="1105">
      <formula>$L233=#REF!</formula>
    </cfRule>
    <cfRule type="expression" dxfId="1046" priority="1106">
      <formula>$L233=#REF!</formula>
    </cfRule>
    <cfRule type="expression" dxfId="1045" priority="1107">
      <formula>$L233=#REF!</formula>
    </cfRule>
    <cfRule type="expression" dxfId="1044" priority="1108">
      <formula>$L233=#REF!</formula>
    </cfRule>
  </conditionalFormatting>
  <conditionalFormatting sqref="AC221">
    <cfRule type="expression" dxfId="1043" priority="1101">
      <formula>$L221=#REF!</formula>
    </cfRule>
    <cfRule type="expression" dxfId="1042" priority="1102">
      <formula>$L221=#REF!</formula>
    </cfRule>
    <cfRule type="expression" dxfId="1041" priority="1103">
      <formula>$L221=#REF!</formula>
    </cfRule>
    <cfRule type="expression" dxfId="1040" priority="1104">
      <formula>$L221=#REF!</formula>
    </cfRule>
  </conditionalFormatting>
  <conditionalFormatting sqref="AB221">
    <cfRule type="expression" dxfId="1039" priority="1097">
      <formula>$L221=#REF!</formula>
    </cfRule>
    <cfRule type="expression" dxfId="1038" priority="1098">
      <formula>$L221=#REF!</formula>
    </cfRule>
    <cfRule type="expression" dxfId="1037" priority="1099">
      <formula>$L221=#REF!</formula>
    </cfRule>
    <cfRule type="expression" dxfId="1036" priority="1100">
      <formula>$L221=#REF!</formula>
    </cfRule>
  </conditionalFormatting>
  <conditionalFormatting sqref="P221">
    <cfRule type="cellIs" dxfId="1035" priority="1096" operator="equal">
      <formula>"Mut+ext"</formula>
    </cfRule>
  </conditionalFormatting>
  <conditionalFormatting sqref="Y221">
    <cfRule type="expression" dxfId="1034" priority="1092">
      <formula>$L221=#REF!</formula>
    </cfRule>
    <cfRule type="expression" dxfId="1033" priority="1093">
      <formula>$L221=#REF!</formula>
    </cfRule>
    <cfRule type="expression" dxfId="1032" priority="1094">
      <formula>$L221=#REF!</formula>
    </cfRule>
    <cfRule type="expression" dxfId="1031" priority="1095">
      <formula>$L221=#REF!</formula>
    </cfRule>
  </conditionalFormatting>
  <conditionalFormatting sqref="AC235:AC236">
    <cfRule type="expression" dxfId="1030" priority="1088">
      <formula>$L235=#REF!</formula>
    </cfRule>
    <cfRule type="expression" dxfId="1029" priority="1089">
      <formula>$L235=#REF!</formula>
    </cfRule>
    <cfRule type="expression" dxfId="1028" priority="1090">
      <formula>$L235=#REF!</formula>
    </cfRule>
    <cfRule type="expression" dxfId="1027" priority="1091">
      <formula>$L235=#REF!</formula>
    </cfRule>
  </conditionalFormatting>
  <conditionalFormatting sqref="AB235:AB236">
    <cfRule type="expression" dxfId="1026" priority="1084">
      <formula>$L235=#REF!</formula>
    </cfRule>
    <cfRule type="expression" dxfId="1025" priority="1085">
      <formula>$L235=#REF!</formula>
    </cfRule>
    <cfRule type="expression" dxfId="1024" priority="1086">
      <formula>$L235=#REF!</formula>
    </cfRule>
    <cfRule type="expression" dxfId="1023" priority="1087">
      <formula>$L235=#REF!</formula>
    </cfRule>
  </conditionalFormatting>
  <conditionalFormatting sqref="P235:P236 P241:P245">
    <cfRule type="cellIs" dxfId="1022" priority="1083" operator="equal">
      <formula>"Mut+ext"</formula>
    </cfRule>
  </conditionalFormatting>
  <conditionalFormatting sqref="Y235:Y236">
    <cfRule type="expression" dxfId="1021" priority="1079">
      <formula>$L235=#REF!</formula>
    </cfRule>
    <cfRule type="expression" dxfId="1020" priority="1080">
      <formula>$L235=#REF!</formula>
    </cfRule>
    <cfRule type="expression" dxfId="1019" priority="1081">
      <formula>$L235=#REF!</formula>
    </cfRule>
    <cfRule type="expression" dxfId="1018" priority="1082">
      <formula>$L235=#REF!</formula>
    </cfRule>
  </conditionalFormatting>
  <conditionalFormatting sqref="AC246">
    <cfRule type="expression" dxfId="1017" priority="1075">
      <formula>$L246=#REF!</formula>
    </cfRule>
    <cfRule type="expression" dxfId="1016" priority="1076">
      <formula>$L246=#REF!</formula>
    </cfRule>
    <cfRule type="expression" dxfId="1015" priority="1077">
      <formula>$L246=#REF!</formula>
    </cfRule>
    <cfRule type="expression" dxfId="1014" priority="1078">
      <formula>$L246=#REF!</formula>
    </cfRule>
  </conditionalFormatting>
  <conditionalFormatting sqref="AB246">
    <cfRule type="expression" dxfId="1013" priority="1071">
      <formula>$L246=#REF!</formula>
    </cfRule>
    <cfRule type="expression" dxfId="1012" priority="1072">
      <formula>$L246=#REF!</formula>
    </cfRule>
    <cfRule type="expression" dxfId="1011" priority="1073">
      <formula>$L246=#REF!</formula>
    </cfRule>
    <cfRule type="expression" dxfId="1010" priority="1074">
      <formula>$L246=#REF!</formula>
    </cfRule>
  </conditionalFormatting>
  <conditionalFormatting sqref="P246">
    <cfRule type="cellIs" dxfId="1009" priority="1070" operator="equal">
      <formula>"Mut+ext"</formula>
    </cfRule>
  </conditionalFormatting>
  <conditionalFormatting sqref="Y246">
    <cfRule type="expression" dxfId="1008" priority="1066">
      <formula>$L246=#REF!</formula>
    </cfRule>
    <cfRule type="expression" dxfId="1007" priority="1067">
      <formula>$L246=#REF!</formula>
    </cfRule>
    <cfRule type="expression" dxfId="1006" priority="1068">
      <formula>$L246=#REF!</formula>
    </cfRule>
    <cfRule type="expression" dxfId="1005" priority="1069">
      <formula>$L246=#REF!</formula>
    </cfRule>
  </conditionalFormatting>
  <conditionalFormatting sqref="AC234">
    <cfRule type="expression" dxfId="1004" priority="1062">
      <formula>$L234=#REF!</formula>
    </cfRule>
    <cfRule type="expression" dxfId="1003" priority="1063">
      <formula>$L234=#REF!</formula>
    </cfRule>
    <cfRule type="expression" dxfId="1002" priority="1064">
      <formula>$L234=#REF!</formula>
    </cfRule>
    <cfRule type="expression" dxfId="1001" priority="1065">
      <formula>$L234=#REF!</formula>
    </cfRule>
  </conditionalFormatting>
  <conditionalFormatting sqref="AB234">
    <cfRule type="expression" dxfId="1000" priority="1058">
      <formula>$L234=#REF!</formula>
    </cfRule>
    <cfRule type="expression" dxfId="999" priority="1059">
      <formula>$L234=#REF!</formula>
    </cfRule>
    <cfRule type="expression" dxfId="998" priority="1060">
      <formula>$L234=#REF!</formula>
    </cfRule>
    <cfRule type="expression" dxfId="997" priority="1061">
      <formula>$L234=#REF!</formula>
    </cfRule>
  </conditionalFormatting>
  <conditionalFormatting sqref="P234">
    <cfRule type="cellIs" dxfId="996" priority="1057" operator="equal">
      <formula>"Mut+ext"</formula>
    </cfRule>
  </conditionalFormatting>
  <conditionalFormatting sqref="Y234">
    <cfRule type="expression" dxfId="995" priority="1053">
      <formula>$L234=#REF!</formula>
    </cfRule>
    <cfRule type="expression" dxfId="994" priority="1054">
      <formula>$L234=#REF!</formula>
    </cfRule>
    <cfRule type="expression" dxfId="993" priority="1055">
      <formula>$L234=#REF!</formula>
    </cfRule>
    <cfRule type="expression" dxfId="992" priority="1056">
      <formula>$L234=#REF!</formula>
    </cfRule>
  </conditionalFormatting>
  <conditionalFormatting sqref="AC50">
    <cfRule type="expression" dxfId="991" priority="1049">
      <formula>$L50=#REF!</formula>
    </cfRule>
    <cfRule type="expression" dxfId="990" priority="1050">
      <formula>$L50=#REF!</formula>
    </cfRule>
    <cfRule type="expression" dxfId="989" priority="1051">
      <formula>$L50=#REF!</formula>
    </cfRule>
    <cfRule type="expression" dxfId="988" priority="1052">
      <formula>$L50=#REF!</formula>
    </cfRule>
  </conditionalFormatting>
  <conditionalFormatting sqref="Y38">
    <cfRule type="expression" dxfId="987" priority="1041">
      <formula>$L38=#REF!</formula>
    </cfRule>
    <cfRule type="expression" dxfId="986" priority="1042">
      <formula>$L38=#REF!</formula>
    </cfRule>
    <cfRule type="expression" dxfId="985" priority="1043">
      <formula>$L38=#REF!</formula>
    </cfRule>
    <cfRule type="expression" dxfId="984" priority="1044">
      <formula>$L38=#REF!</formula>
    </cfRule>
  </conditionalFormatting>
  <conditionalFormatting sqref="Y50">
    <cfRule type="expression" dxfId="983" priority="1037">
      <formula>$L50=#REF!</formula>
    </cfRule>
    <cfRule type="expression" dxfId="982" priority="1038">
      <formula>$L50=#REF!</formula>
    </cfRule>
    <cfRule type="expression" dxfId="981" priority="1039">
      <formula>$L50=#REF!</formula>
    </cfRule>
    <cfRule type="expression" dxfId="980" priority="1040">
      <formula>$L50=#REF!</formula>
    </cfRule>
  </conditionalFormatting>
  <conditionalFormatting sqref="AB46">
    <cfRule type="expression" dxfId="979" priority="1017">
      <formula>$L46=#REF!</formula>
    </cfRule>
    <cfRule type="expression" dxfId="978" priority="1018">
      <formula>$L46=#REF!</formula>
    </cfRule>
    <cfRule type="expression" dxfId="977" priority="1019">
      <formula>$L46=#REF!</formula>
    </cfRule>
    <cfRule type="expression" dxfId="976" priority="1020">
      <formula>$L46=#REF!</formula>
    </cfRule>
  </conditionalFormatting>
  <conditionalFormatting sqref="AB48:AB49">
    <cfRule type="expression" dxfId="975" priority="1013">
      <formula>$L48=#REF!</formula>
    </cfRule>
    <cfRule type="expression" dxfId="974" priority="1014">
      <formula>$L48=#REF!</formula>
    </cfRule>
    <cfRule type="expression" dxfId="973" priority="1015">
      <formula>$L48=#REF!</formula>
    </cfRule>
    <cfRule type="expression" dxfId="972" priority="1016">
      <formula>$L48=#REF!</formula>
    </cfRule>
  </conditionalFormatting>
  <conditionalFormatting sqref="AB47">
    <cfRule type="expression" dxfId="971" priority="1009">
      <formula>$L47=#REF!</formula>
    </cfRule>
    <cfRule type="expression" dxfId="970" priority="1010">
      <formula>$L47=#REF!</formula>
    </cfRule>
    <cfRule type="expression" dxfId="969" priority="1011">
      <formula>$L47=#REF!</formula>
    </cfRule>
    <cfRule type="expression" dxfId="968" priority="1012">
      <formula>$L47=#REF!</formula>
    </cfRule>
  </conditionalFormatting>
  <conditionalFormatting sqref="AB50">
    <cfRule type="expression" dxfId="967" priority="1005">
      <formula>$L50=#REF!</formula>
    </cfRule>
    <cfRule type="expression" dxfId="966" priority="1006">
      <formula>$L50=#REF!</formula>
    </cfRule>
    <cfRule type="expression" dxfId="965" priority="1007">
      <formula>$L50=#REF!</formula>
    </cfRule>
    <cfRule type="expression" dxfId="964" priority="1008">
      <formula>$L50=#REF!</formula>
    </cfRule>
  </conditionalFormatting>
  <conditionalFormatting sqref="P38:P41 P46:P50">
    <cfRule type="cellIs" dxfId="963" priority="1004" operator="equal">
      <formula>"Mut+ext"</formula>
    </cfRule>
  </conditionalFormatting>
  <conditionalFormatting sqref="Y39:Y41">
    <cfRule type="expression" dxfId="962" priority="1000">
      <formula>$L39=#REF!</formula>
    </cfRule>
    <cfRule type="expression" dxfId="961" priority="1001">
      <formula>$L39=#REF!</formula>
    </cfRule>
    <cfRule type="expression" dxfId="960" priority="1002">
      <formula>$L39=#REF!</formula>
    </cfRule>
    <cfRule type="expression" dxfId="959" priority="1003">
      <formula>$L39=#REF!</formula>
    </cfRule>
  </conditionalFormatting>
  <conditionalFormatting sqref="AC63">
    <cfRule type="expression" dxfId="958" priority="996">
      <formula>$L63=#REF!</formula>
    </cfRule>
    <cfRule type="expression" dxfId="957" priority="997">
      <formula>$L63=#REF!</formula>
    </cfRule>
    <cfRule type="expression" dxfId="956" priority="998">
      <formula>$L63=#REF!</formula>
    </cfRule>
    <cfRule type="expression" dxfId="955" priority="999">
      <formula>$L63=#REF!</formula>
    </cfRule>
  </conditionalFormatting>
  <conditionalFormatting sqref="AC51:AC53">
    <cfRule type="expression" dxfId="954" priority="992">
      <formula>$L51=#REF!</formula>
    </cfRule>
    <cfRule type="expression" dxfId="953" priority="993">
      <formula>$L51=#REF!</formula>
    </cfRule>
    <cfRule type="expression" dxfId="952" priority="994">
      <formula>$L51=#REF!</formula>
    </cfRule>
    <cfRule type="expression" dxfId="951" priority="995">
      <formula>$L51=#REF!</formula>
    </cfRule>
  </conditionalFormatting>
  <conditionalFormatting sqref="Y63">
    <cfRule type="expression" dxfId="946" priority="984">
      <formula>$L63=#REF!</formula>
    </cfRule>
    <cfRule type="expression" dxfId="945" priority="985">
      <formula>$L63=#REF!</formula>
    </cfRule>
    <cfRule type="expression" dxfId="944" priority="986">
      <formula>$L63=#REF!</formula>
    </cfRule>
    <cfRule type="expression" dxfId="943" priority="987">
      <formula>$L63=#REF!</formula>
    </cfRule>
  </conditionalFormatting>
  <conditionalFormatting sqref="AB51">
    <cfRule type="expression" dxfId="942" priority="980">
      <formula>$L51=#REF!</formula>
    </cfRule>
    <cfRule type="expression" dxfId="941" priority="981">
      <formula>$L51=#REF!</formula>
    </cfRule>
    <cfRule type="expression" dxfId="940" priority="982">
      <formula>$L51=#REF!</formula>
    </cfRule>
    <cfRule type="expression" dxfId="939" priority="983">
      <formula>$L51=#REF!</formula>
    </cfRule>
  </conditionalFormatting>
  <conditionalFormatting sqref="AB52">
    <cfRule type="expression" dxfId="938" priority="976">
      <formula>$L52=#REF!</formula>
    </cfRule>
    <cfRule type="expression" dxfId="937" priority="977">
      <formula>$L52=#REF!</formula>
    </cfRule>
    <cfRule type="expression" dxfId="936" priority="978">
      <formula>$L52=#REF!</formula>
    </cfRule>
    <cfRule type="expression" dxfId="935" priority="979">
      <formula>$L52=#REF!</formula>
    </cfRule>
  </conditionalFormatting>
  <conditionalFormatting sqref="AB53">
    <cfRule type="expression" dxfId="934" priority="972">
      <formula>$L53=#REF!</formula>
    </cfRule>
    <cfRule type="expression" dxfId="933" priority="973">
      <formula>$L53=#REF!</formula>
    </cfRule>
    <cfRule type="expression" dxfId="932" priority="974">
      <formula>$L53=#REF!</formula>
    </cfRule>
    <cfRule type="expression" dxfId="931" priority="975">
      <formula>$L53=#REF!</formula>
    </cfRule>
  </conditionalFormatting>
  <conditionalFormatting sqref="AB58">
    <cfRule type="expression" dxfId="930" priority="968">
      <formula>$L58=#REF!</formula>
    </cfRule>
    <cfRule type="expression" dxfId="929" priority="969">
      <formula>$L58=#REF!</formula>
    </cfRule>
    <cfRule type="expression" dxfId="928" priority="970">
      <formula>$L58=#REF!</formula>
    </cfRule>
    <cfRule type="expression" dxfId="927" priority="971">
      <formula>$L58=#REF!</formula>
    </cfRule>
  </conditionalFormatting>
  <conditionalFormatting sqref="AB59">
    <cfRule type="expression" dxfId="926" priority="964">
      <formula>$L59=#REF!</formula>
    </cfRule>
    <cfRule type="expression" dxfId="925" priority="965">
      <formula>$L59=#REF!</formula>
    </cfRule>
    <cfRule type="expression" dxfId="924" priority="966">
      <formula>$L59=#REF!</formula>
    </cfRule>
    <cfRule type="expression" dxfId="923" priority="967">
      <formula>$L59=#REF!</formula>
    </cfRule>
  </conditionalFormatting>
  <conditionalFormatting sqref="AB61:AB62">
    <cfRule type="expression" dxfId="922" priority="960">
      <formula>$L61=#REF!</formula>
    </cfRule>
    <cfRule type="expression" dxfId="921" priority="961">
      <formula>$L61=#REF!</formula>
    </cfRule>
    <cfRule type="expression" dxfId="920" priority="962">
      <formula>$L61=#REF!</formula>
    </cfRule>
    <cfRule type="expression" dxfId="919" priority="963">
      <formula>$L61=#REF!</formula>
    </cfRule>
  </conditionalFormatting>
  <conditionalFormatting sqref="AB60">
    <cfRule type="expression" dxfId="918" priority="956">
      <formula>$L60=#REF!</formula>
    </cfRule>
    <cfRule type="expression" dxfId="917" priority="957">
      <formula>$L60=#REF!</formula>
    </cfRule>
    <cfRule type="expression" dxfId="916" priority="958">
      <formula>$L60=#REF!</formula>
    </cfRule>
    <cfRule type="expression" dxfId="915" priority="959">
      <formula>$L60=#REF!</formula>
    </cfRule>
  </conditionalFormatting>
  <conditionalFormatting sqref="AB63">
    <cfRule type="expression" dxfId="914" priority="952">
      <formula>$L63=#REF!</formula>
    </cfRule>
    <cfRule type="expression" dxfId="913" priority="953">
      <formula>$L63=#REF!</formula>
    </cfRule>
    <cfRule type="expression" dxfId="912" priority="954">
      <formula>$L63=#REF!</formula>
    </cfRule>
    <cfRule type="expression" dxfId="911" priority="955">
      <formula>$L63=#REF!</formula>
    </cfRule>
  </conditionalFormatting>
  <conditionalFormatting sqref="P51:P53 P58:P63">
    <cfRule type="cellIs" dxfId="910" priority="951" operator="equal">
      <formula>"Mut+ext"</formula>
    </cfRule>
  </conditionalFormatting>
  <conditionalFormatting sqref="Y52:Y53">
    <cfRule type="expression" dxfId="909" priority="947">
      <formula>$L52=#REF!</formula>
    </cfRule>
    <cfRule type="expression" dxfId="908" priority="948">
      <formula>$L52=#REF!</formula>
    </cfRule>
    <cfRule type="expression" dxfId="907" priority="949">
      <formula>$L52=#REF!</formula>
    </cfRule>
    <cfRule type="expression" dxfId="906" priority="950">
      <formula>$L52=#REF!</formula>
    </cfRule>
  </conditionalFormatting>
  <conditionalFormatting sqref="AC76">
    <cfRule type="expression" dxfId="905" priority="943">
      <formula>$L76=#REF!</formula>
    </cfRule>
    <cfRule type="expression" dxfId="904" priority="944">
      <formula>$L76=#REF!</formula>
    </cfRule>
    <cfRule type="expression" dxfId="903" priority="945">
      <formula>$L76=#REF!</formula>
    </cfRule>
    <cfRule type="expression" dxfId="902" priority="946">
      <formula>$L76=#REF!</formula>
    </cfRule>
  </conditionalFormatting>
  <conditionalFormatting sqref="AC64:AC66">
    <cfRule type="expression" dxfId="901" priority="939">
      <formula>$L64=#REF!</formula>
    </cfRule>
    <cfRule type="expression" dxfId="900" priority="940">
      <formula>$L64=#REF!</formula>
    </cfRule>
    <cfRule type="expression" dxfId="899" priority="941">
      <formula>$L64=#REF!</formula>
    </cfRule>
    <cfRule type="expression" dxfId="898" priority="942">
      <formula>$L64=#REF!</formula>
    </cfRule>
  </conditionalFormatting>
  <conditionalFormatting sqref="Y64">
    <cfRule type="expression" dxfId="897" priority="935">
      <formula>$L64=#REF!</formula>
    </cfRule>
    <cfRule type="expression" dxfId="896" priority="936">
      <formula>$L64=#REF!</formula>
    </cfRule>
    <cfRule type="expression" dxfId="895" priority="937">
      <formula>$L64=#REF!</formula>
    </cfRule>
    <cfRule type="expression" dxfId="894" priority="938">
      <formula>$L64=#REF!</formula>
    </cfRule>
  </conditionalFormatting>
  <conditionalFormatting sqref="Y76">
    <cfRule type="expression" dxfId="893" priority="931">
      <formula>$L76=#REF!</formula>
    </cfRule>
    <cfRule type="expression" dxfId="892" priority="932">
      <formula>$L76=#REF!</formula>
    </cfRule>
    <cfRule type="expression" dxfId="891" priority="933">
      <formula>$L76=#REF!</formula>
    </cfRule>
    <cfRule type="expression" dxfId="890" priority="934">
      <formula>$L76=#REF!</formula>
    </cfRule>
  </conditionalFormatting>
  <conditionalFormatting sqref="AB64">
    <cfRule type="expression" dxfId="889" priority="927">
      <formula>$L64=#REF!</formula>
    </cfRule>
    <cfRule type="expression" dxfId="888" priority="928">
      <formula>$L64=#REF!</formula>
    </cfRule>
    <cfRule type="expression" dxfId="887" priority="929">
      <formula>$L64=#REF!</formula>
    </cfRule>
    <cfRule type="expression" dxfId="886" priority="930">
      <formula>$L64=#REF!</formula>
    </cfRule>
  </conditionalFormatting>
  <conditionalFormatting sqref="AB65">
    <cfRule type="expression" dxfId="885" priority="923">
      <formula>$L65=#REF!</formula>
    </cfRule>
    <cfRule type="expression" dxfId="884" priority="924">
      <formula>$L65=#REF!</formula>
    </cfRule>
    <cfRule type="expression" dxfId="883" priority="925">
      <formula>$L65=#REF!</formula>
    </cfRule>
    <cfRule type="expression" dxfId="882" priority="926">
      <formula>$L65=#REF!</formula>
    </cfRule>
  </conditionalFormatting>
  <conditionalFormatting sqref="AB66">
    <cfRule type="expression" dxfId="881" priority="919">
      <formula>$L66=#REF!</formula>
    </cfRule>
    <cfRule type="expression" dxfId="880" priority="920">
      <formula>$L66=#REF!</formula>
    </cfRule>
    <cfRule type="expression" dxfId="879" priority="921">
      <formula>$L66=#REF!</formula>
    </cfRule>
    <cfRule type="expression" dxfId="878" priority="922">
      <formula>$L66=#REF!</formula>
    </cfRule>
  </conditionalFormatting>
  <conditionalFormatting sqref="AB71">
    <cfRule type="expression" dxfId="877" priority="915">
      <formula>$L71=#REF!</formula>
    </cfRule>
    <cfRule type="expression" dxfId="876" priority="916">
      <formula>$L71=#REF!</formula>
    </cfRule>
    <cfRule type="expression" dxfId="875" priority="917">
      <formula>$L71=#REF!</formula>
    </cfRule>
    <cfRule type="expression" dxfId="874" priority="918">
      <formula>$L71=#REF!</formula>
    </cfRule>
  </conditionalFormatting>
  <conditionalFormatting sqref="AB72">
    <cfRule type="expression" dxfId="873" priority="911">
      <formula>$L72=#REF!</formula>
    </cfRule>
    <cfRule type="expression" dxfId="872" priority="912">
      <formula>$L72=#REF!</formula>
    </cfRule>
    <cfRule type="expression" dxfId="871" priority="913">
      <formula>$L72=#REF!</formula>
    </cfRule>
    <cfRule type="expression" dxfId="870" priority="914">
      <formula>$L72=#REF!</formula>
    </cfRule>
  </conditionalFormatting>
  <conditionalFormatting sqref="AB74:AB75">
    <cfRule type="expression" dxfId="869" priority="907">
      <formula>$L74=#REF!</formula>
    </cfRule>
    <cfRule type="expression" dxfId="868" priority="908">
      <formula>$L74=#REF!</formula>
    </cfRule>
    <cfRule type="expression" dxfId="867" priority="909">
      <formula>$L74=#REF!</formula>
    </cfRule>
    <cfRule type="expression" dxfId="866" priority="910">
      <formula>$L74=#REF!</formula>
    </cfRule>
  </conditionalFormatting>
  <conditionalFormatting sqref="AB73">
    <cfRule type="expression" dxfId="865" priority="903">
      <formula>$L73=#REF!</formula>
    </cfRule>
    <cfRule type="expression" dxfId="864" priority="904">
      <formula>$L73=#REF!</formula>
    </cfRule>
    <cfRule type="expression" dxfId="863" priority="905">
      <formula>$L73=#REF!</formula>
    </cfRule>
    <cfRule type="expression" dxfId="862" priority="906">
      <formula>$L73=#REF!</formula>
    </cfRule>
  </conditionalFormatting>
  <conditionalFormatting sqref="AB76">
    <cfRule type="expression" dxfId="861" priority="899">
      <formula>$L76=#REF!</formula>
    </cfRule>
    <cfRule type="expression" dxfId="860" priority="900">
      <formula>$L76=#REF!</formula>
    </cfRule>
    <cfRule type="expression" dxfId="859" priority="901">
      <formula>$L76=#REF!</formula>
    </cfRule>
    <cfRule type="expression" dxfId="858" priority="902">
      <formula>$L76=#REF!</formula>
    </cfRule>
  </conditionalFormatting>
  <conditionalFormatting sqref="P64:P66 P71:P76">
    <cfRule type="cellIs" dxfId="857" priority="898" operator="equal">
      <formula>"Mut+ext"</formula>
    </cfRule>
  </conditionalFormatting>
  <conditionalFormatting sqref="Y65:Y66">
    <cfRule type="expression" dxfId="856" priority="894">
      <formula>$L65=#REF!</formula>
    </cfRule>
    <cfRule type="expression" dxfId="855" priority="895">
      <formula>$L65=#REF!</formula>
    </cfRule>
    <cfRule type="expression" dxfId="854" priority="896">
      <formula>$L65=#REF!</formula>
    </cfRule>
    <cfRule type="expression" dxfId="853" priority="897">
      <formula>$L65=#REF!</formula>
    </cfRule>
  </conditionalFormatting>
  <conditionalFormatting sqref="AC89">
    <cfRule type="expression" dxfId="852" priority="890">
      <formula>$L89=#REF!</formula>
    </cfRule>
    <cfRule type="expression" dxfId="851" priority="891">
      <formula>$L89=#REF!</formula>
    </cfRule>
    <cfRule type="expression" dxfId="850" priority="892">
      <formula>$L89=#REF!</formula>
    </cfRule>
    <cfRule type="expression" dxfId="849" priority="893">
      <formula>$L89=#REF!</formula>
    </cfRule>
  </conditionalFormatting>
  <conditionalFormatting sqref="AC77:AC79">
    <cfRule type="expression" dxfId="848" priority="886">
      <formula>$L77=#REF!</formula>
    </cfRule>
    <cfRule type="expression" dxfId="847" priority="887">
      <formula>$L77=#REF!</formula>
    </cfRule>
    <cfRule type="expression" dxfId="846" priority="888">
      <formula>$L77=#REF!</formula>
    </cfRule>
    <cfRule type="expression" dxfId="845" priority="889">
      <formula>$L77=#REF!</formula>
    </cfRule>
  </conditionalFormatting>
  <conditionalFormatting sqref="Y77">
    <cfRule type="expression" dxfId="844" priority="882">
      <formula>$L77=#REF!</formula>
    </cfRule>
    <cfRule type="expression" dxfId="843" priority="883">
      <formula>$L77=#REF!</formula>
    </cfRule>
    <cfRule type="expression" dxfId="842" priority="884">
      <formula>$L77=#REF!</formula>
    </cfRule>
    <cfRule type="expression" dxfId="841" priority="885">
      <formula>$L77=#REF!</formula>
    </cfRule>
  </conditionalFormatting>
  <conditionalFormatting sqref="Y89">
    <cfRule type="expression" dxfId="840" priority="878">
      <formula>$L89=#REF!</formula>
    </cfRule>
    <cfRule type="expression" dxfId="839" priority="879">
      <formula>$L89=#REF!</formula>
    </cfRule>
    <cfRule type="expression" dxfId="838" priority="880">
      <formula>$L89=#REF!</formula>
    </cfRule>
    <cfRule type="expression" dxfId="837" priority="881">
      <formula>$L89=#REF!</formula>
    </cfRule>
  </conditionalFormatting>
  <conditionalFormatting sqref="AB77">
    <cfRule type="expression" dxfId="836" priority="874">
      <formula>$L77=#REF!</formula>
    </cfRule>
    <cfRule type="expression" dxfId="835" priority="875">
      <formula>$L77=#REF!</formula>
    </cfRule>
    <cfRule type="expression" dxfId="834" priority="876">
      <formula>$L77=#REF!</formula>
    </cfRule>
    <cfRule type="expression" dxfId="833" priority="877">
      <formula>$L77=#REF!</formula>
    </cfRule>
  </conditionalFormatting>
  <conditionalFormatting sqref="AB78">
    <cfRule type="expression" dxfId="832" priority="870">
      <formula>$L78=#REF!</formula>
    </cfRule>
    <cfRule type="expression" dxfId="831" priority="871">
      <formula>$L78=#REF!</formula>
    </cfRule>
    <cfRule type="expression" dxfId="830" priority="872">
      <formula>$L78=#REF!</formula>
    </cfRule>
    <cfRule type="expression" dxfId="829" priority="873">
      <formula>$L78=#REF!</formula>
    </cfRule>
  </conditionalFormatting>
  <conditionalFormatting sqref="AB79">
    <cfRule type="expression" dxfId="828" priority="866">
      <formula>$L79=#REF!</formula>
    </cfRule>
    <cfRule type="expression" dxfId="827" priority="867">
      <formula>$L79=#REF!</formula>
    </cfRule>
    <cfRule type="expression" dxfId="826" priority="868">
      <formula>$L79=#REF!</formula>
    </cfRule>
    <cfRule type="expression" dxfId="825" priority="869">
      <formula>$L79=#REF!</formula>
    </cfRule>
  </conditionalFormatting>
  <conditionalFormatting sqref="AB84">
    <cfRule type="expression" dxfId="824" priority="862">
      <formula>$L84=#REF!</formula>
    </cfRule>
    <cfRule type="expression" dxfId="823" priority="863">
      <formula>$L84=#REF!</formula>
    </cfRule>
    <cfRule type="expression" dxfId="822" priority="864">
      <formula>$L84=#REF!</formula>
    </cfRule>
    <cfRule type="expression" dxfId="821" priority="865">
      <formula>$L84=#REF!</formula>
    </cfRule>
  </conditionalFormatting>
  <conditionalFormatting sqref="AB85">
    <cfRule type="expression" dxfId="820" priority="858">
      <formula>$L85=#REF!</formula>
    </cfRule>
    <cfRule type="expression" dxfId="819" priority="859">
      <formula>$L85=#REF!</formula>
    </cfRule>
    <cfRule type="expression" dxfId="818" priority="860">
      <formula>$L85=#REF!</formula>
    </cfRule>
    <cfRule type="expression" dxfId="817" priority="861">
      <formula>$L85=#REF!</formula>
    </cfRule>
  </conditionalFormatting>
  <conditionalFormatting sqref="AB87:AB88">
    <cfRule type="expression" dxfId="816" priority="854">
      <formula>$L87=#REF!</formula>
    </cfRule>
    <cfRule type="expression" dxfId="815" priority="855">
      <formula>$L87=#REF!</formula>
    </cfRule>
    <cfRule type="expression" dxfId="814" priority="856">
      <formula>$L87=#REF!</formula>
    </cfRule>
    <cfRule type="expression" dxfId="813" priority="857">
      <formula>$L87=#REF!</formula>
    </cfRule>
  </conditionalFormatting>
  <conditionalFormatting sqref="AB86">
    <cfRule type="expression" dxfId="812" priority="850">
      <formula>$L86=#REF!</formula>
    </cfRule>
    <cfRule type="expression" dxfId="811" priority="851">
      <formula>$L86=#REF!</formula>
    </cfRule>
    <cfRule type="expression" dxfId="810" priority="852">
      <formula>$L86=#REF!</formula>
    </cfRule>
    <cfRule type="expression" dxfId="809" priority="853">
      <formula>$L86=#REF!</formula>
    </cfRule>
  </conditionalFormatting>
  <conditionalFormatting sqref="AB89">
    <cfRule type="expression" dxfId="808" priority="846">
      <formula>$L89=#REF!</formula>
    </cfRule>
    <cfRule type="expression" dxfId="807" priority="847">
      <formula>$L89=#REF!</formula>
    </cfRule>
    <cfRule type="expression" dxfId="806" priority="848">
      <formula>$L89=#REF!</formula>
    </cfRule>
    <cfRule type="expression" dxfId="805" priority="849">
      <formula>$L89=#REF!</formula>
    </cfRule>
  </conditionalFormatting>
  <conditionalFormatting sqref="P77:P79 P84:P89">
    <cfRule type="cellIs" dxfId="804" priority="845" operator="equal">
      <formula>"Mut+ext"</formula>
    </cfRule>
  </conditionalFormatting>
  <conditionalFormatting sqref="Y78:Y79">
    <cfRule type="expression" dxfId="803" priority="841">
      <formula>$L78=#REF!</formula>
    </cfRule>
    <cfRule type="expression" dxfId="802" priority="842">
      <formula>$L78=#REF!</formula>
    </cfRule>
    <cfRule type="expression" dxfId="801" priority="843">
      <formula>$L78=#REF!</formula>
    </cfRule>
    <cfRule type="expression" dxfId="800" priority="844">
      <formula>$L78=#REF!</formula>
    </cfRule>
  </conditionalFormatting>
  <conditionalFormatting sqref="AC102">
    <cfRule type="expression" dxfId="799" priority="837">
      <formula>$L102=#REF!</formula>
    </cfRule>
    <cfRule type="expression" dxfId="798" priority="838">
      <formula>$L102=#REF!</formula>
    </cfRule>
    <cfRule type="expression" dxfId="797" priority="839">
      <formula>$L102=#REF!</formula>
    </cfRule>
    <cfRule type="expression" dxfId="796" priority="840">
      <formula>$L102=#REF!</formula>
    </cfRule>
  </conditionalFormatting>
  <conditionalFormatting sqref="AC90:AC93">
    <cfRule type="expression" dxfId="795" priority="833">
      <formula>$L90=#REF!</formula>
    </cfRule>
    <cfRule type="expression" dxfId="794" priority="834">
      <formula>$L90=#REF!</formula>
    </cfRule>
    <cfRule type="expression" dxfId="793" priority="835">
      <formula>$L90=#REF!</formula>
    </cfRule>
    <cfRule type="expression" dxfId="792" priority="836">
      <formula>$L90=#REF!</formula>
    </cfRule>
  </conditionalFormatting>
  <conditionalFormatting sqref="Y90">
    <cfRule type="expression" dxfId="791" priority="829">
      <formula>$L90=#REF!</formula>
    </cfRule>
    <cfRule type="expression" dxfId="790" priority="830">
      <formula>$L90=#REF!</formula>
    </cfRule>
    <cfRule type="expression" dxfId="789" priority="831">
      <formula>$L90=#REF!</formula>
    </cfRule>
    <cfRule type="expression" dxfId="788" priority="832">
      <formula>$L90=#REF!</formula>
    </cfRule>
  </conditionalFormatting>
  <conditionalFormatting sqref="Y102">
    <cfRule type="expression" dxfId="787" priority="825">
      <formula>$L102=#REF!</formula>
    </cfRule>
    <cfRule type="expression" dxfId="786" priority="826">
      <formula>$L102=#REF!</formula>
    </cfRule>
    <cfRule type="expression" dxfId="785" priority="827">
      <formula>$L102=#REF!</formula>
    </cfRule>
    <cfRule type="expression" dxfId="784" priority="828">
      <formula>$L102=#REF!</formula>
    </cfRule>
  </conditionalFormatting>
  <conditionalFormatting sqref="AB90">
    <cfRule type="expression" dxfId="783" priority="821">
      <formula>$L90=#REF!</formula>
    </cfRule>
    <cfRule type="expression" dxfId="782" priority="822">
      <formula>$L90=#REF!</formula>
    </cfRule>
    <cfRule type="expression" dxfId="781" priority="823">
      <formula>$L90=#REF!</formula>
    </cfRule>
    <cfRule type="expression" dxfId="780" priority="824">
      <formula>$L90=#REF!</formula>
    </cfRule>
  </conditionalFormatting>
  <conditionalFormatting sqref="AB91">
    <cfRule type="expression" dxfId="779" priority="817">
      <formula>$L91=#REF!</formula>
    </cfRule>
    <cfRule type="expression" dxfId="778" priority="818">
      <formula>$L91=#REF!</formula>
    </cfRule>
    <cfRule type="expression" dxfId="777" priority="819">
      <formula>$L91=#REF!</formula>
    </cfRule>
    <cfRule type="expression" dxfId="776" priority="820">
      <formula>$L91=#REF!</formula>
    </cfRule>
  </conditionalFormatting>
  <conditionalFormatting sqref="AB92">
    <cfRule type="expression" dxfId="775" priority="813">
      <formula>$L92=#REF!</formula>
    </cfRule>
    <cfRule type="expression" dxfId="774" priority="814">
      <formula>$L92=#REF!</formula>
    </cfRule>
    <cfRule type="expression" dxfId="773" priority="815">
      <formula>$L92=#REF!</formula>
    </cfRule>
    <cfRule type="expression" dxfId="772" priority="816">
      <formula>$L92=#REF!</formula>
    </cfRule>
  </conditionalFormatting>
  <conditionalFormatting sqref="AB93">
    <cfRule type="expression" dxfId="771" priority="809">
      <formula>$L93=#REF!</formula>
    </cfRule>
    <cfRule type="expression" dxfId="770" priority="810">
      <formula>$L93=#REF!</formula>
    </cfRule>
    <cfRule type="expression" dxfId="769" priority="811">
      <formula>$L93=#REF!</formula>
    </cfRule>
    <cfRule type="expression" dxfId="768" priority="812">
      <formula>$L93=#REF!</formula>
    </cfRule>
  </conditionalFormatting>
  <conditionalFormatting sqref="AB98">
    <cfRule type="expression" dxfId="767" priority="805">
      <formula>$L98=#REF!</formula>
    </cfRule>
    <cfRule type="expression" dxfId="766" priority="806">
      <formula>$L98=#REF!</formula>
    </cfRule>
    <cfRule type="expression" dxfId="765" priority="807">
      <formula>$L98=#REF!</formula>
    </cfRule>
    <cfRule type="expression" dxfId="764" priority="808">
      <formula>$L98=#REF!</formula>
    </cfRule>
  </conditionalFormatting>
  <conditionalFormatting sqref="AB100:AB101">
    <cfRule type="expression" dxfId="763" priority="801">
      <formula>$L100=#REF!</formula>
    </cfRule>
    <cfRule type="expression" dxfId="762" priority="802">
      <formula>$L100=#REF!</formula>
    </cfRule>
    <cfRule type="expression" dxfId="761" priority="803">
      <formula>$L100=#REF!</formula>
    </cfRule>
    <cfRule type="expression" dxfId="760" priority="804">
      <formula>$L100=#REF!</formula>
    </cfRule>
  </conditionalFormatting>
  <conditionalFormatting sqref="AB99">
    <cfRule type="expression" dxfId="759" priority="797">
      <formula>$L99=#REF!</formula>
    </cfRule>
    <cfRule type="expression" dxfId="758" priority="798">
      <formula>$L99=#REF!</formula>
    </cfRule>
    <cfRule type="expression" dxfId="757" priority="799">
      <formula>$L99=#REF!</formula>
    </cfRule>
    <cfRule type="expression" dxfId="756" priority="800">
      <formula>$L99=#REF!</formula>
    </cfRule>
  </conditionalFormatting>
  <conditionalFormatting sqref="AB102">
    <cfRule type="expression" dxfId="755" priority="793">
      <formula>$L102=#REF!</formula>
    </cfRule>
    <cfRule type="expression" dxfId="754" priority="794">
      <formula>$L102=#REF!</formula>
    </cfRule>
    <cfRule type="expression" dxfId="753" priority="795">
      <formula>$L102=#REF!</formula>
    </cfRule>
    <cfRule type="expression" dxfId="752" priority="796">
      <formula>$L102=#REF!</formula>
    </cfRule>
  </conditionalFormatting>
  <conditionalFormatting sqref="P90:P93 P98:P102">
    <cfRule type="cellIs" dxfId="751" priority="792" operator="equal">
      <formula>"Mut+ext"</formula>
    </cfRule>
  </conditionalFormatting>
  <conditionalFormatting sqref="Y91:Y93">
    <cfRule type="expression" dxfId="750" priority="788">
      <formula>$L91=#REF!</formula>
    </cfRule>
    <cfRule type="expression" dxfId="749" priority="789">
      <formula>$L91=#REF!</formula>
    </cfRule>
    <cfRule type="expression" dxfId="748" priority="790">
      <formula>$L91=#REF!</formula>
    </cfRule>
    <cfRule type="expression" dxfId="747" priority="791">
      <formula>$L91=#REF!</formula>
    </cfRule>
  </conditionalFormatting>
  <conditionalFormatting sqref="AC115">
    <cfRule type="expression" dxfId="746" priority="784">
      <formula>$L115=#REF!</formula>
    </cfRule>
    <cfRule type="expression" dxfId="745" priority="785">
      <formula>$L115=#REF!</formula>
    </cfRule>
    <cfRule type="expression" dxfId="744" priority="786">
      <formula>$L115=#REF!</formula>
    </cfRule>
    <cfRule type="expression" dxfId="743" priority="787">
      <formula>$L115=#REF!</formula>
    </cfRule>
  </conditionalFormatting>
  <conditionalFormatting sqref="AC103:AC104">
    <cfRule type="expression" dxfId="742" priority="780">
      <formula>$L103=#REF!</formula>
    </cfRule>
    <cfRule type="expression" dxfId="741" priority="781">
      <formula>$L103=#REF!</formula>
    </cfRule>
    <cfRule type="expression" dxfId="740" priority="782">
      <formula>$L103=#REF!</formula>
    </cfRule>
    <cfRule type="expression" dxfId="739" priority="783">
      <formula>$L103=#REF!</formula>
    </cfRule>
  </conditionalFormatting>
  <conditionalFormatting sqref="Y103">
    <cfRule type="expression" dxfId="738" priority="776">
      <formula>$L103=#REF!</formula>
    </cfRule>
    <cfRule type="expression" dxfId="737" priority="777">
      <formula>$L103=#REF!</formula>
    </cfRule>
    <cfRule type="expression" dxfId="736" priority="778">
      <formula>$L103=#REF!</formula>
    </cfRule>
    <cfRule type="expression" dxfId="735" priority="779">
      <formula>$L103=#REF!</formula>
    </cfRule>
  </conditionalFormatting>
  <conditionalFormatting sqref="Y115">
    <cfRule type="expression" dxfId="734" priority="772">
      <formula>$L115=#REF!</formula>
    </cfRule>
    <cfRule type="expression" dxfId="733" priority="773">
      <formula>$L115=#REF!</formula>
    </cfRule>
    <cfRule type="expression" dxfId="732" priority="774">
      <formula>$L115=#REF!</formula>
    </cfRule>
    <cfRule type="expression" dxfId="731" priority="775">
      <formula>$L115=#REF!</formula>
    </cfRule>
  </conditionalFormatting>
  <conditionalFormatting sqref="AB103">
    <cfRule type="expression" dxfId="730" priority="768">
      <formula>$L103=#REF!</formula>
    </cfRule>
    <cfRule type="expression" dxfId="729" priority="769">
      <formula>$L103=#REF!</formula>
    </cfRule>
    <cfRule type="expression" dxfId="728" priority="770">
      <formula>$L103=#REF!</formula>
    </cfRule>
    <cfRule type="expression" dxfId="727" priority="771">
      <formula>$L103=#REF!</formula>
    </cfRule>
  </conditionalFormatting>
  <conditionalFormatting sqref="AB104">
    <cfRule type="expression" dxfId="726" priority="764">
      <formula>$L104=#REF!</formula>
    </cfRule>
    <cfRule type="expression" dxfId="725" priority="765">
      <formula>$L104=#REF!</formula>
    </cfRule>
    <cfRule type="expression" dxfId="724" priority="766">
      <formula>$L104=#REF!</formula>
    </cfRule>
    <cfRule type="expression" dxfId="723" priority="767">
      <formula>$L104=#REF!</formula>
    </cfRule>
  </conditionalFormatting>
  <conditionalFormatting sqref="AB109">
    <cfRule type="expression" dxfId="722" priority="760">
      <formula>$L109=#REF!</formula>
    </cfRule>
    <cfRule type="expression" dxfId="721" priority="761">
      <formula>$L109=#REF!</formula>
    </cfRule>
    <cfRule type="expression" dxfId="720" priority="762">
      <formula>$L109=#REF!</formula>
    </cfRule>
    <cfRule type="expression" dxfId="719" priority="763">
      <formula>$L109=#REF!</formula>
    </cfRule>
  </conditionalFormatting>
  <conditionalFormatting sqref="AB110">
    <cfRule type="expression" dxfId="718" priority="756">
      <formula>$L110=#REF!</formula>
    </cfRule>
    <cfRule type="expression" dxfId="717" priority="757">
      <formula>$L110=#REF!</formula>
    </cfRule>
    <cfRule type="expression" dxfId="716" priority="758">
      <formula>$L110=#REF!</formula>
    </cfRule>
    <cfRule type="expression" dxfId="715" priority="759">
      <formula>$L110=#REF!</formula>
    </cfRule>
  </conditionalFormatting>
  <conditionalFormatting sqref="AB111">
    <cfRule type="expression" dxfId="714" priority="752">
      <formula>$L111=#REF!</formula>
    </cfRule>
    <cfRule type="expression" dxfId="713" priority="753">
      <formula>$L111=#REF!</formula>
    </cfRule>
    <cfRule type="expression" dxfId="712" priority="754">
      <formula>$L111=#REF!</formula>
    </cfRule>
    <cfRule type="expression" dxfId="711" priority="755">
      <formula>$L111=#REF!</formula>
    </cfRule>
  </conditionalFormatting>
  <conditionalFormatting sqref="AB113:AB114">
    <cfRule type="expression" dxfId="710" priority="748">
      <formula>$L113=#REF!</formula>
    </cfRule>
    <cfRule type="expression" dxfId="709" priority="749">
      <formula>$L113=#REF!</formula>
    </cfRule>
    <cfRule type="expression" dxfId="708" priority="750">
      <formula>$L113=#REF!</formula>
    </cfRule>
    <cfRule type="expression" dxfId="707" priority="751">
      <formula>$L113=#REF!</formula>
    </cfRule>
  </conditionalFormatting>
  <conditionalFormatting sqref="AB112">
    <cfRule type="expression" dxfId="706" priority="744">
      <formula>$L112=#REF!</formula>
    </cfRule>
    <cfRule type="expression" dxfId="705" priority="745">
      <formula>$L112=#REF!</formula>
    </cfRule>
    <cfRule type="expression" dxfId="704" priority="746">
      <formula>$L112=#REF!</formula>
    </cfRule>
    <cfRule type="expression" dxfId="703" priority="747">
      <formula>$L112=#REF!</formula>
    </cfRule>
  </conditionalFormatting>
  <conditionalFormatting sqref="AB115">
    <cfRule type="expression" dxfId="702" priority="740">
      <formula>$L115=#REF!</formula>
    </cfRule>
    <cfRule type="expression" dxfId="701" priority="741">
      <formula>$L115=#REF!</formula>
    </cfRule>
    <cfRule type="expression" dxfId="700" priority="742">
      <formula>$L115=#REF!</formula>
    </cfRule>
    <cfRule type="expression" dxfId="699" priority="743">
      <formula>$L115=#REF!</formula>
    </cfRule>
  </conditionalFormatting>
  <conditionalFormatting sqref="P103:P104 P109:P115">
    <cfRule type="cellIs" dxfId="698" priority="739" operator="equal">
      <formula>"Mut+ext"</formula>
    </cfRule>
  </conditionalFormatting>
  <conditionalFormatting sqref="Y104">
    <cfRule type="expression" dxfId="697" priority="735">
      <formula>$L104=#REF!</formula>
    </cfRule>
    <cfRule type="expression" dxfId="696" priority="736">
      <formula>$L104=#REF!</formula>
    </cfRule>
    <cfRule type="expression" dxfId="695" priority="737">
      <formula>$L104=#REF!</formula>
    </cfRule>
    <cfRule type="expression" dxfId="694" priority="738">
      <formula>$L104=#REF!</formula>
    </cfRule>
  </conditionalFormatting>
  <conditionalFormatting sqref="AC128">
    <cfRule type="expression" dxfId="693" priority="731">
      <formula>$L128=#REF!</formula>
    </cfRule>
    <cfRule type="expression" dxfId="692" priority="732">
      <formula>$L128=#REF!</formula>
    </cfRule>
    <cfRule type="expression" dxfId="691" priority="733">
      <formula>$L128=#REF!</formula>
    </cfRule>
    <cfRule type="expression" dxfId="690" priority="734">
      <formula>$L128=#REF!</formula>
    </cfRule>
  </conditionalFormatting>
  <conditionalFormatting sqref="AC116:AC117">
    <cfRule type="expression" dxfId="689" priority="727">
      <formula>$L116=#REF!</formula>
    </cfRule>
    <cfRule type="expression" dxfId="688" priority="728">
      <formula>$L116=#REF!</formula>
    </cfRule>
    <cfRule type="expression" dxfId="687" priority="729">
      <formula>$L116=#REF!</formula>
    </cfRule>
    <cfRule type="expression" dxfId="686" priority="730">
      <formula>$L116=#REF!</formula>
    </cfRule>
  </conditionalFormatting>
  <conditionalFormatting sqref="Y116">
    <cfRule type="expression" dxfId="685" priority="723">
      <formula>$L116=#REF!</formula>
    </cfRule>
    <cfRule type="expression" dxfId="684" priority="724">
      <formula>$L116=#REF!</formula>
    </cfRule>
    <cfRule type="expression" dxfId="683" priority="725">
      <formula>$L116=#REF!</formula>
    </cfRule>
    <cfRule type="expression" dxfId="682" priority="726">
      <formula>$L116=#REF!</formula>
    </cfRule>
  </conditionalFormatting>
  <conditionalFormatting sqref="Y128">
    <cfRule type="expression" dxfId="681" priority="719">
      <formula>$L128=#REF!</formula>
    </cfRule>
    <cfRule type="expression" dxfId="680" priority="720">
      <formula>$L128=#REF!</formula>
    </cfRule>
    <cfRule type="expression" dxfId="679" priority="721">
      <formula>$L128=#REF!</formula>
    </cfRule>
    <cfRule type="expression" dxfId="678" priority="722">
      <formula>$L128=#REF!</formula>
    </cfRule>
  </conditionalFormatting>
  <conditionalFormatting sqref="AB116">
    <cfRule type="expression" dxfId="677" priority="715">
      <formula>$L116=#REF!</formula>
    </cfRule>
    <cfRule type="expression" dxfId="676" priority="716">
      <formula>$L116=#REF!</formula>
    </cfRule>
    <cfRule type="expression" dxfId="675" priority="717">
      <formula>$L116=#REF!</formula>
    </cfRule>
    <cfRule type="expression" dxfId="674" priority="718">
      <formula>$L116=#REF!</formula>
    </cfRule>
  </conditionalFormatting>
  <conditionalFormatting sqref="AB117">
    <cfRule type="expression" dxfId="673" priority="711">
      <formula>$L117=#REF!</formula>
    </cfRule>
    <cfRule type="expression" dxfId="672" priority="712">
      <formula>$L117=#REF!</formula>
    </cfRule>
    <cfRule type="expression" dxfId="671" priority="713">
      <formula>$L117=#REF!</formula>
    </cfRule>
    <cfRule type="expression" dxfId="670" priority="714">
      <formula>$L117=#REF!</formula>
    </cfRule>
  </conditionalFormatting>
  <conditionalFormatting sqref="AB122">
    <cfRule type="expression" dxfId="669" priority="707">
      <formula>$L122=#REF!</formula>
    </cfRule>
    <cfRule type="expression" dxfId="668" priority="708">
      <formula>$L122=#REF!</formula>
    </cfRule>
    <cfRule type="expression" dxfId="667" priority="709">
      <formula>$L122=#REF!</formula>
    </cfRule>
    <cfRule type="expression" dxfId="666" priority="710">
      <formula>$L122=#REF!</formula>
    </cfRule>
  </conditionalFormatting>
  <conditionalFormatting sqref="AB123">
    <cfRule type="expression" dxfId="665" priority="703">
      <formula>$L123=#REF!</formula>
    </cfRule>
    <cfRule type="expression" dxfId="664" priority="704">
      <formula>$L123=#REF!</formula>
    </cfRule>
    <cfRule type="expression" dxfId="663" priority="705">
      <formula>$L123=#REF!</formula>
    </cfRule>
    <cfRule type="expression" dxfId="662" priority="706">
      <formula>$L123=#REF!</formula>
    </cfRule>
  </conditionalFormatting>
  <conditionalFormatting sqref="AB124">
    <cfRule type="expression" dxfId="661" priority="699">
      <formula>$L124=#REF!</formula>
    </cfRule>
    <cfRule type="expression" dxfId="660" priority="700">
      <formula>$L124=#REF!</formula>
    </cfRule>
    <cfRule type="expression" dxfId="659" priority="701">
      <formula>$L124=#REF!</formula>
    </cfRule>
    <cfRule type="expression" dxfId="658" priority="702">
      <formula>$L124=#REF!</formula>
    </cfRule>
  </conditionalFormatting>
  <conditionalFormatting sqref="AB126:AB127">
    <cfRule type="expression" dxfId="657" priority="695">
      <formula>$L126=#REF!</formula>
    </cfRule>
    <cfRule type="expression" dxfId="656" priority="696">
      <formula>$L126=#REF!</formula>
    </cfRule>
    <cfRule type="expression" dxfId="655" priority="697">
      <formula>$L126=#REF!</formula>
    </cfRule>
    <cfRule type="expression" dxfId="654" priority="698">
      <formula>$L126=#REF!</formula>
    </cfRule>
  </conditionalFormatting>
  <conditionalFormatting sqref="AB125">
    <cfRule type="expression" dxfId="653" priority="691">
      <formula>$L125=#REF!</formula>
    </cfRule>
    <cfRule type="expression" dxfId="652" priority="692">
      <formula>$L125=#REF!</formula>
    </cfRule>
    <cfRule type="expression" dxfId="651" priority="693">
      <formula>$L125=#REF!</formula>
    </cfRule>
    <cfRule type="expression" dxfId="650" priority="694">
      <formula>$L125=#REF!</formula>
    </cfRule>
  </conditionalFormatting>
  <conditionalFormatting sqref="AB128">
    <cfRule type="expression" dxfId="649" priority="687">
      <formula>$L128=#REF!</formula>
    </cfRule>
    <cfRule type="expression" dxfId="648" priority="688">
      <formula>$L128=#REF!</formula>
    </cfRule>
    <cfRule type="expression" dxfId="647" priority="689">
      <formula>$L128=#REF!</formula>
    </cfRule>
    <cfRule type="expression" dxfId="646" priority="690">
      <formula>$L128=#REF!</formula>
    </cfRule>
  </conditionalFormatting>
  <conditionalFormatting sqref="P116:P117 P122:P128">
    <cfRule type="cellIs" dxfId="645" priority="686" operator="equal">
      <formula>"Mut+ext"</formula>
    </cfRule>
  </conditionalFormatting>
  <conditionalFormatting sqref="Y117">
    <cfRule type="expression" dxfId="644" priority="682">
      <formula>$L117=#REF!</formula>
    </cfRule>
    <cfRule type="expression" dxfId="643" priority="683">
      <formula>$L117=#REF!</formula>
    </cfRule>
    <cfRule type="expression" dxfId="642" priority="684">
      <formula>$L117=#REF!</formula>
    </cfRule>
    <cfRule type="expression" dxfId="641" priority="685">
      <formula>$L117=#REF!</formula>
    </cfRule>
  </conditionalFormatting>
  <conditionalFormatting sqref="AC141">
    <cfRule type="expression" dxfId="640" priority="678">
      <formula>$L141=#REF!</formula>
    </cfRule>
    <cfRule type="expression" dxfId="639" priority="679">
      <formula>$L141=#REF!</formula>
    </cfRule>
    <cfRule type="expression" dxfId="638" priority="680">
      <formula>$L141=#REF!</formula>
    </cfRule>
    <cfRule type="expression" dxfId="637" priority="681">
      <formula>$L141=#REF!</formula>
    </cfRule>
  </conditionalFormatting>
  <conditionalFormatting sqref="AC129:AC130">
    <cfRule type="expression" dxfId="636" priority="674">
      <formula>$L129=#REF!</formula>
    </cfRule>
    <cfRule type="expression" dxfId="635" priority="675">
      <formula>$L129=#REF!</formula>
    </cfRule>
    <cfRule type="expression" dxfId="634" priority="676">
      <formula>$L129=#REF!</formula>
    </cfRule>
    <cfRule type="expression" dxfId="633" priority="677">
      <formula>$L129=#REF!</formula>
    </cfRule>
  </conditionalFormatting>
  <conditionalFormatting sqref="Y129">
    <cfRule type="expression" dxfId="632" priority="670">
      <formula>$L129=#REF!</formula>
    </cfRule>
    <cfRule type="expression" dxfId="631" priority="671">
      <formula>$L129=#REF!</formula>
    </cfRule>
    <cfRule type="expression" dxfId="630" priority="672">
      <formula>$L129=#REF!</formula>
    </cfRule>
    <cfRule type="expression" dxfId="629" priority="673">
      <formula>$L129=#REF!</formula>
    </cfRule>
  </conditionalFormatting>
  <conditionalFormatting sqref="Y141">
    <cfRule type="expression" dxfId="628" priority="666">
      <formula>$L141=#REF!</formula>
    </cfRule>
    <cfRule type="expression" dxfId="627" priority="667">
      <formula>$L141=#REF!</formula>
    </cfRule>
    <cfRule type="expression" dxfId="626" priority="668">
      <formula>$L141=#REF!</formula>
    </cfRule>
    <cfRule type="expression" dxfId="625" priority="669">
      <formula>$L141=#REF!</formula>
    </cfRule>
  </conditionalFormatting>
  <conditionalFormatting sqref="AB129">
    <cfRule type="expression" dxfId="624" priority="662">
      <formula>$L129=#REF!</formula>
    </cfRule>
    <cfRule type="expression" dxfId="623" priority="663">
      <formula>$L129=#REF!</formula>
    </cfRule>
    <cfRule type="expression" dxfId="622" priority="664">
      <formula>$L129=#REF!</formula>
    </cfRule>
    <cfRule type="expression" dxfId="621" priority="665">
      <formula>$L129=#REF!</formula>
    </cfRule>
  </conditionalFormatting>
  <conditionalFormatting sqref="AB130">
    <cfRule type="expression" dxfId="620" priority="658">
      <formula>$L130=#REF!</formula>
    </cfRule>
    <cfRule type="expression" dxfId="619" priority="659">
      <formula>$L130=#REF!</formula>
    </cfRule>
    <cfRule type="expression" dxfId="618" priority="660">
      <formula>$L130=#REF!</formula>
    </cfRule>
    <cfRule type="expression" dxfId="617" priority="661">
      <formula>$L130=#REF!</formula>
    </cfRule>
  </conditionalFormatting>
  <conditionalFormatting sqref="AB135">
    <cfRule type="expression" dxfId="616" priority="654">
      <formula>$L135=#REF!</formula>
    </cfRule>
    <cfRule type="expression" dxfId="615" priority="655">
      <formula>$L135=#REF!</formula>
    </cfRule>
    <cfRule type="expression" dxfId="614" priority="656">
      <formula>$L135=#REF!</formula>
    </cfRule>
    <cfRule type="expression" dxfId="613" priority="657">
      <formula>$L135=#REF!</formula>
    </cfRule>
  </conditionalFormatting>
  <conditionalFormatting sqref="AB136">
    <cfRule type="expression" dxfId="612" priority="650">
      <formula>$L136=#REF!</formula>
    </cfRule>
    <cfRule type="expression" dxfId="611" priority="651">
      <formula>$L136=#REF!</formula>
    </cfRule>
    <cfRule type="expression" dxfId="610" priority="652">
      <formula>$L136=#REF!</formula>
    </cfRule>
    <cfRule type="expression" dxfId="609" priority="653">
      <formula>$L136=#REF!</formula>
    </cfRule>
  </conditionalFormatting>
  <conditionalFormatting sqref="AB137">
    <cfRule type="expression" dxfId="608" priority="646">
      <formula>$L137=#REF!</formula>
    </cfRule>
    <cfRule type="expression" dxfId="607" priority="647">
      <formula>$L137=#REF!</formula>
    </cfRule>
    <cfRule type="expression" dxfId="606" priority="648">
      <formula>$L137=#REF!</formula>
    </cfRule>
    <cfRule type="expression" dxfId="605" priority="649">
      <formula>$L137=#REF!</formula>
    </cfRule>
  </conditionalFormatting>
  <conditionalFormatting sqref="AB139:AB140">
    <cfRule type="expression" dxfId="604" priority="642">
      <formula>$L139=#REF!</formula>
    </cfRule>
    <cfRule type="expression" dxfId="603" priority="643">
      <formula>$L139=#REF!</formula>
    </cfRule>
    <cfRule type="expression" dxfId="602" priority="644">
      <formula>$L139=#REF!</formula>
    </cfRule>
    <cfRule type="expression" dxfId="601" priority="645">
      <formula>$L139=#REF!</formula>
    </cfRule>
  </conditionalFormatting>
  <conditionalFormatting sqref="AB138">
    <cfRule type="expression" dxfId="600" priority="638">
      <formula>$L138=#REF!</formula>
    </cfRule>
    <cfRule type="expression" dxfId="599" priority="639">
      <formula>$L138=#REF!</formula>
    </cfRule>
    <cfRule type="expression" dxfId="598" priority="640">
      <formula>$L138=#REF!</formula>
    </cfRule>
    <cfRule type="expression" dxfId="597" priority="641">
      <formula>$L138=#REF!</formula>
    </cfRule>
  </conditionalFormatting>
  <conditionalFormatting sqref="AB141">
    <cfRule type="expression" dxfId="596" priority="634">
      <formula>$L141=#REF!</formula>
    </cfRule>
    <cfRule type="expression" dxfId="595" priority="635">
      <formula>$L141=#REF!</formula>
    </cfRule>
    <cfRule type="expression" dxfId="594" priority="636">
      <formula>$L141=#REF!</formula>
    </cfRule>
    <cfRule type="expression" dxfId="593" priority="637">
      <formula>$L141=#REF!</formula>
    </cfRule>
  </conditionalFormatting>
  <conditionalFormatting sqref="P129:P130 P135:P141">
    <cfRule type="cellIs" dxfId="592" priority="633" operator="equal">
      <formula>"Mut+ext"</formula>
    </cfRule>
  </conditionalFormatting>
  <conditionalFormatting sqref="Y130">
    <cfRule type="expression" dxfId="591" priority="629">
      <formula>$L130=#REF!</formula>
    </cfRule>
    <cfRule type="expression" dxfId="590" priority="630">
      <formula>$L130=#REF!</formula>
    </cfRule>
    <cfRule type="expression" dxfId="589" priority="631">
      <formula>$L130=#REF!</formula>
    </cfRule>
    <cfRule type="expression" dxfId="588" priority="632">
      <formula>$L130=#REF!</formula>
    </cfRule>
  </conditionalFormatting>
  <conditionalFormatting sqref="AC248:AC250">
    <cfRule type="expression" dxfId="587" priority="625">
      <formula>$L248=#REF!</formula>
    </cfRule>
    <cfRule type="expression" dxfId="586" priority="626">
      <formula>$L248=#REF!</formula>
    </cfRule>
    <cfRule type="expression" dxfId="585" priority="627">
      <formula>$L248=#REF!</formula>
    </cfRule>
    <cfRule type="expression" dxfId="584" priority="628">
      <formula>$L248=#REF!</formula>
    </cfRule>
  </conditionalFormatting>
  <conditionalFormatting sqref="AB248:AB250">
    <cfRule type="expression" dxfId="583" priority="621">
      <formula>$L248=#REF!</formula>
    </cfRule>
    <cfRule type="expression" dxfId="582" priority="622">
      <formula>$L248=#REF!</formula>
    </cfRule>
    <cfRule type="expression" dxfId="581" priority="623">
      <formula>$L248=#REF!</formula>
    </cfRule>
    <cfRule type="expression" dxfId="580" priority="624">
      <formula>$L248=#REF!</formula>
    </cfRule>
  </conditionalFormatting>
  <conditionalFormatting sqref="P248:P250 P255:P258">
    <cfRule type="cellIs" dxfId="579" priority="620" operator="equal">
      <formula>"Mut+ext"</formula>
    </cfRule>
  </conditionalFormatting>
  <conditionalFormatting sqref="Y248:Y250">
    <cfRule type="expression" dxfId="578" priority="616">
      <formula>$L248=#REF!</formula>
    </cfRule>
    <cfRule type="expression" dxfId="577" priority="617">
      <formula>$L248=#REF!</formula>
    </cfRule>
    <cfRule type="expression" dxfId="576" priority="618">
      <formula>$L248=#REF!</formula>
    </cfRule>
    <cfRule type="expression" dxfId="575" priority="619">
      <formula>$L248=#REF!</formula>
    </cfRule>
  </conditionalFormatting>
  <conditionalFormatting sqref="AC259">
    <cfRule type="expression" dxfId="574" priority="612">
      <formula>$L259=#REF!</formula>
    </cfRule>
    <cfRule type="expression" dxfId="573" priority="613">
      <formula>$L259=#REF!</formula>
    </cfRule>
    <cfRule type="expression" dxfId="572" priority="614">
      <formula>$L259=#REF!</formula>
    </cfRule>
    <cfRule type="expression" dxfId="571" priority="615">
      <formula>$L259=#REF!</formula>
    </cfRule>
  </conditionalFormatting>
  <conditionalFormatting sqref="AB259">
    <cfRule type="expression" dxfId="570" priority="608">
      <formula>$L259=#REF!</formula>
    </cfRule>
    <cfRule type="expression" dxfId="569" priority="609">
      <formula>$L259=#REF!</formula>
    </cfRule>
    <cfRule type="expression" dxfId="568" priority="610">
      <formula>$L259=#REF!</formula>
    </cfRule>
    <cfRule type="expression" dxfId="567" priority="611">
      <formula>$L259=#REF!</formula>
    </cfRule>
  </conditionalFormatting>
  <conditionalFormatting sqref="P259">
    <cfRule type="cellIs" dxfId="566" priority="607" operator="equal">
      <formula>"Mut+ext"</formula>
    </cfRule>
  </conditionalFormatting>
  <conditionalFormatting sqref="Y259">
    <cfRule type="expression" dxfId="565" priority="603">
      <formula>$L259=#REF!</formula>
    </cfRule>
    <cfRule type="expression" dxfId="564" priority="604">
      <formula>$L259=#REF!</formula>
    </cfRule>
    <cfRule type="expression" dxfId="563" priority="605">
      <formula>$L259=#REF!</formula>
    </cfRule>
    <cfRule type="expression" dxfId="562" priority="606">
      <formula>$L259=#REF!</formula>
    </cfRule>
  </conditionalFormatting>
  <conditionalFormatting sqref="AC247">
    <cfRule type="expression" dxfId="561" priority="599">
      <formula>$L247=#REF!</formula>
    </cfRule>
    <cfRule type="expression" dxfId="560" priority="600">
      <formula>$L247=#REF!</formula>
    </cfRule>
    <cfRule type="expression" dxfId="559" priority="601">
      <formula>$L247=#REF!</formula>
    </cfRule>
    <cfRule type="expression" dxfId="558" priority="602">
      <formula>$L247=#REF!</formula>
    </cfRule>
  </conditionalFormatting>
  <conditionalFormatting sqref="AB247">
    <cfRule type="expression" dxfId="557" priority="595">
      <formula>$L247=#REF!</formula>
    </cfRule>
    <cfRule type="expression" dxfId="556" priority="596">
      <formula>$L247=#REF!</formula>
    </cfRule>
    <cfRule type="expression" dxfId="555" priority="597">
      <formula>$L247=#REF!</formula>
    </cfRule>
    <cfRule type="expression" dxfId="554" priority="598">
      <formula>$L247=#REF!</formula>
    </cfRule>
  </conditionalFormatting>
  <conditionalFormatting sqref="P247">
    <cfRule type="cellIs" dxfId="553" priority="594" operator="equal">
      <formula>"Mut+ext"</formula>
    </cfRule>
  </conditionalFormatting>
  <conditionalFormatting sqref="Y247">
    <cfRule type="expression" dxfId="552" priority="590">
      <formula>$L247=#REF!</formula>
    </cfRule>
    <cfRule type="expression" dxfId="551" priority="591">
      <formula>$L247=#REF!</formula>
    </cfRule>
    <cfRule type="expression" dxfId="550" priority="592">
      <formula>$L247=#REF!</formula>
    </cfRule>
    <cfRule type="expression" dxfId="549" priority="593">
      <formula>$L247=#REF!</formula>
    </cfRule>
  </conditionalFormatting>
  <conditionalFormatting sqref="AC261:AC262">
    <cfRule type="expression" dxfId="548" priority="586">
      <formula>$L261=#REF!</formula>
    </cfRule>
    <cfRule type="expression" dxfId="547" priority="587">
      <formula>$L261=#REF!</formula>
    </cfRule>
    <cfRule type="expression" dxfId="546" priority="588">
      <formula>$L261=#REF!</formula>
    </cfRule>
    <cfRule type="expression" dxfId="545" priority="589">
      <formula>$L261=#REF!</formula>
    </cfRule>
  </conditionalFormatting>
  <conditionalFormatting sqref="AB261:AB262">
    <cfRule type="expression" dxfId="544" priority="582">
      <formula>$L261=#REF!</formula>
    </cfRule>
    <cfRule type="expression" dxfId="543" priority="583">
      <formula>$L261=#REF!</formula>
    </cfRule>
    <cfRule type="expression" dxfId="542" priority="584">
      <formula>$L261=#REF!</formula>
    </cfRule>
    <cfRule type="expression" dxfId="541" priority="585">
      <formula>$L261=#REF!</formula>
    </cfRule>
  </conditionalFormatting>
  <conditionalFormatting sqref="P261:P262 P267:P271">
    <cfRule type="cellIs" dxfId="540" priority="581" operator="equal">
      <formula>"Mut+ext"</formula>
    </cfRule>
  </conditionalFormatting>
  <conditionalFormatting sqref="Y261:Y262">
    <cfRule type="expression" dxfId="539" priority="577">
      <formula>$L261=#REF!</formula>
    </cfRule>
    <cfRule type="expression" dxfId="538" priority="578">
      <formula>$L261=#REF!</formula>
    </cfRule>
    <cfRule type="expression" dxfId="537" priority="579">
      <formula>$L261=#REF!</formula>
    </cfRule>
    <cfRule type="expression" dxfId="536" priority="580">
      <formula>$L261=#REF!</formula>
    </cfRule>
  </conditionalFormatting>
  <conditionalFormatting sqref="AC272">
    <cfRule type="expression" dxfId="535" priority="573">
      <formula>$L272=#REF!</formula>
    </cfRule>
    <cfRule type="expression" dxfId="534" priority="574">
      <formula>$L272=#REF!</formula>
    </cfRule>
    <cfRule type="expression" dxfId="533" priority="575">
      <formula>$L272=#REF!</formula>
    </cfRule>
    <cfRule type="expression" dxfId="532" priority="576">
      <formula>$L272=#REF!</formula>
    </cfRule>
  </conditionalFormatting>
  <conditionalFormatting sqref="AB272">
    <cfRule type="expression" dxfId="531" priority="569">
      <formula>$L272=#REF!</formula>
    </cfRule>
    <cfRule type="expression" dxfId="530" priority="570">
      <formula>$L272=#REF!</formula>
    </cfRule>
    <cfRule type="expression" dxfId="529" priority="571">
      <formula>$L272=#REF!</formula>
    </cfRule>
    <cfRule type="expression" dxfId="528" priority="572">
      <formula>$L272=#REF!</formula>
    </cfRule>
  </conditionalFormatting>
  <conditionalFormatting sqref="P272">
    <cfRule type="cellIs" dxfId="527" priority="568" operator="equal">
      <formula>"Mut+ext"</formula>
    </cfRule>
  </conditionalFormatting>
  <conditionalFormatting sqref="Y272">
    <cfRule type="expression" dxfId="526" priority="564">
      <formula>$L272=#REF!</formula>
    </cfRule>
    <cfRule type="expression" dxfId="525" priority="565">
      <formula>$L272=#REF!</formula>
    </cfRule>
    <cfRule type="expression" dxfId="524" priority="566">
      <formula>$L272=#REF!</formula>
    </cfRule>
    <cfRule type="expression" dxfId="523" priority="567">
      <formula>$L272=#REF!</formula>
    </cfRule>
  </conditionalFormatting>
  <conditionalFormatting sqref="AC260">
    <cfRule type="expression" dxfId="522" priority="560">
      <formula>$L260=#REF!</formula>
    </cfRule>
    <cfRule type="expression" dxfId="521" priority="561">
      <formula>$L260=#REF!</formula>
    </cfRule>
    <cfRule type="expression" dxfId="520" priority="562">
      <formula>$L260=#REF!</formula>
    </cfRule>
    <cfRule type="expression" dxfId="519" priority="563">
      <formula>$L260=#REF!</formula>
    </cfRule>
  </conditionalFormatting>
  <conditionalFormatting sqref="AB260">
    <cfRule type="expression" dxfId="518" priority="556">
      <formula>$L260=#REF!</formula>
    </cfRule>
    <cfRule type="expression" dxfId="517" priority="557">
      <formula>$L260=#REF!</formula>
    </cfRule>
    <cfRule type="expression" dxfId="516" priority="558">
      <formula>$L260=#REF!</formula>
    </cfRule>
    <cfRule type="expression" dxfId="515" priority="559">
      <formula>$L260=#REF!</formula>
    </cfRule>
  </conditionalFormatting>
  <conditionalFormatting sqref="P260">
    <cfRule type="cellIs" dxfId="514" priority="555" operator="equal">
      <formula>"Mut+ext"</formula>
    </cfRule>
  </conditionalFormatting>
  <conditionalFormatting sqref="Y260">
    <cfRule type="expression" dxfId="513" priority="551">
      <formula>$L260=#REF!</formula>
    </cfRule>
    <cfRule type="expression" dxfId="512" priority="552">
      <formula>$L260=#REF!</formula>
    </cfRule>
    <cfRule type="expression" dxfId="511" priority="553">
      <formula>$L260=#REF!</formula>
    </cfRule>
    <cfRule type="expression" dxfId="510" priority="554">
      <formula>$L260=#REF!</formula>
    </cfRule>
  </conditionalFormatting>
  <conditionalFormatting sqref="P20">
    <cfRule type="cellIs" dxfId="509" priority="550" operator="equal">
      <formula>"Mut+ext"</formula>
    </cfRule>
  </conditionalFormatting>
  <conditionalFormatting sqref="AC17:AC18">
    <cfRule type="expression" dxfId="508" priority="546">
      <formula>$L17=#REF!</formula>
    </cfRule>
    <cfRule type="expression" dxfId="507" priority="547">
      <formula>$L17=#REF!</formula>
    </cfRule>
    <cfRule type="expression" dxfId="506" priority="548">
      <formula>$L17=#REF!</formula>
    </cfRule>
    <cfRule type="expression" dxfId="505" priority="549">
      <formula>$L17=#REF!</formula>
    </cfRule>
  </conditionalFormatting>
  <conditionalFormatting sqref="AB18">
    <cfRule type="expression" dxfId="504" priority="534">
      <formula>$L18=#REF!</formula>
    </cfRule>
    <cfRule type="expression" dxfId="503" priority="535">
      <formula>$L18=#REF!</formula>
    </cfRule>
    <cfRule type="expression" dxfId="502" priority="536">
      <formula>$L18=#REF!</formula>
    </cfRule>
    <cfRule type="expression" dxfId="501" priority="537">
      <formula>$L18=#REF!</formula>
    </cfRule>
  </conditionalFormatting>
  <conditionalFormatting sqref="AB17">
    <cfRule type="expression" dxfId="500" priority="530">
      <formula>$L17=#REF!</formula>
    </cfRule>
    <cfRule type="expression" dxfId="499" priority="531">
      <formula>$L17=#REF!</formula>
    </cfRule>
    <cfRule type="expression" dxfId="498" priority="532">
      <formula>$L17=#REF!</formula>
    </cfRule>
    <cfRule type="expression" dxfId="497" priority="533">
      <formula>$L17=#REF!</formula>
    </cfRule>
  </conditionalFormatting>
  <conditionalFormatting sqref="P17:P18 P15">
    <cfRule type="cellIs" dxfId="496" priority="529" operator="equal">
      <formula>"Mut+ext"</formula>
    </cfRule>
  </conditionalFormatting>
  <conditionalFormatting sqref="Y15:Y18">
    <cfRule type="expression" dxfId="495" priority="525">
      <formula>$L15=#REF!</formula>
    </cfRule>
    <cfRule type="expression" dxfId="494" priority="526">
      <formula>$L15=#REF!</formula>
    </cfRule>
    <cfRule type="expression" dxfId="493" priority="527">
      <formula>$L15=#REF!</formula>
    </cfRule>
    <cfRule type="expression" dxfId="492" priority="528">
      <formula>$L15=#REF!</formula>
    </cfRule>
  </conditionalFormatting>
  <conditionalFormatting sqref="P16">
    <cfRule type="cellIs" dxfId="491" priority="524" operator="equal">
      <formula>"Mut+ext"</formula>
    </cfRule>
  </conditionalFormatting>
  <conditionalFormatting sqref="AC30:AC31">
    <cfRule type="expression" dxfId="490" priority="520">
      <formula>$L30=#REF!</formula>
    </cfRule>
    <cfRule type="expression" dxfId="489" priority="521">
      <formula>$L30=#REF!</formula>
    </cfRule>
    <cfRule type="expression" dxfId="488" priority="522">
      <formula>$L30=#REF!</formula>
    </cfRule>
    <cfRule type="expression" dxfId="487" priority="523">
      <formula>$L30=#REF!</formula>
    </cfRule>
  </conditionalFormatting>
  <conditionalFormatting sqref="AB31">
    <cfRule type="expression" dxfId="486" priority="508">
      <formula>$L31=#REF!</formula>
    </cfRule>
    <cfRule type="expression" dxfId="485" priority="509">
      <formula>$L31=#REF!</formula>
    </cfRule>
    <cfRule type="expression" dxfId="484" priority="510">
      <formula>$L31=#REF!</formula>
    </cfRule>
    <cfRule type="expression" dxfId="483" priority="511">
      <formula>$L31=#REF!</formula>
    </cfRule>
  </conditionalFormatting>
  <conditionalFormatting sqref="AB30">
    <cfRule type="expression" dxfId="482" priority="504">
      <formula>$L30=#REF!</formula>
    </cfRule>
    <cfRule type="expression" dxfId="481" priority="505">
      <formula>$L30=#REF!</formula>
    </cfRule>
    <cfRule type="expression" dxfId="480" priority="506">
      <formula>$L30=#REF!</formula>
    </cfRule>
    <cfRule type="expression" dxfId="479" priority="507">
      <formula>$L30=#REF!</formula>
    </cfRule>
  </conditionalFormatting>
  <conditionalFormatting sqref="P28:P31">
    <cfRule type="cellIs" dxfId="478" priority="503" operator="equal">
      <formula>"Mut+ext"</formula>
    </cfRule>
  </conditionalFormatting>
  <conditionalFormatting sqref="Y28:Y31">
    <cfRule type="expression" dxfId="477" priority="499">
      <formula>$L28=#REF!</formula>
    </cfRule>
    <cfRule type="expression" dxfId="476" priority="500">
      <formula>$L28=#REF!</formula>
    </cfRule>
    <cfRule type="expression" dxfId="475" priority="501">
      <formula>$L28=#REF!</formula>
    </cfRule>
    <cfRule type="expression" dxfId="474" priority="502">
      <formula>$L28=#REF!</formula>
    </cfRule>
  </conditionalFormatting>
  <conditionalFormatting sqref="AC43:AC45">
    <cfRule type="expression" dxfId="473" priority="495">
      <formula>$L43=#REF!</formula>
    </cfRule>
    <cfRule type="expression" dxfId="472" priority="496">
      <formula>$L43=#REF!</formula>
    </cfRule>
    <cfRule type="expression" dxfId="471" priority="497">
      <formula>$L43=#REF!</formula>
    </cfRule>
    <cfRule type="expression" dxfId="470" priority="498">
      <formula>$L43=#REF!</formula>
    </cfRule>
  </conditionalFormatting>
  <conditionalFormatting sqref="AB44:AB45">
    <cfRule type="expression" dxfId="469" priority="487">
      <formula>$L44=#REF!</formula>
    </cfRule>
    <cfRule type="expression" dxfId="468" priority="488">
      <formula>$L44=#REF!</formula>
    </cfRule>
    <cfRule type="expression" dxfId="467" priority="489">
      <formula>$L44=#REF!</formula>
    </cfRule>
    <cfRule type="expression" dxfId="466" priority="490">
      <formula>$L44=#REF!</formula>
    </cfRule>
  </conditionalFormatting>
  <conditionalFormatting sqref="AB43">
    <cfRule type="expression" dxfId="465" priority="483">
      <formula>$L43=#REF!</formula>
    </cfRule>
    <cfRule type="expression" dxfId="464" priority="484">
      <formula>$L43=#REF!</formula>
    </cfRule>
    <cfRule type="expression" dxfId="463" priority="485">
      <formula>$L43=#REF!</formula>
    </cfRule>
    <cfRule type="expression" dxfId="462" priority="486">
      <formula>$L43=#REF!</formula>
    </cfRule>
  </conditionalFormatting>
  <conditionalFormatting sqref="P42:P45">
    <cfRule type="cellIs" dxfId="461" priority="482" operator="equal">
      <formula>"Mut+ext"</formula>
    </cfRule>
  </conditionalFormatting>
  <conditionalFormatting sqref="Y42:Y45">
    <cfRule type="expression" dxfId="460" priority="478">
      <formula>$L42=#REF!</formula>
    </cfRule>
    <cfRule type="expression" dxfId="459" priority="479">
      <formula>$L42=#REF!</formula>
    </cfRule>
    <cfRule type="expression" dxfId="458" priority="480">
      <formula>$L42=#REF!</formula>
    </cfRule>
    <cfRule type="expression" dxfId="457" priority="481">
      <formula>$L42=#REF!</formula>
    </cfRule>
  </conditionalFormatting>
  <conditionalFormatting sqref="AC54:AC57">
    <cfRule type="expression" dxfId="456" priority="474">
      <formula>$L54=#REF!</formula>
    </cfRule>
    <cfRule type="expression" dxfId="455" priority="475">
      <formula>$L54=#REF!</formula>
    </cfRule>
    <cfRule type="expression" dxfId="454" priority="476">
      <formula>$L54=#REF!</formula>
    </cfRule>
    <cfRule type="expression" dxfId="453" priority="477">
      <formula>$L54=#REF!</formula>
    </cfRule>
  </conditionalFormatting>
  <conditionalFormatting sqref="AB54">
    <cfRule type="expression" dxfId="452" priority="470">
      <formula>$L54=#REF!</formula>
    </cfRule>
    <cfRule type="expression" dxfId="451" priority="471">
      <formula>$L54=#REF!</formula>
    </cfRule>
    <cfRule type="expression" dxfId="450" priority="472">
      <formula>$L54=#REF!</formula>
    </cfRule>
    <cfRule type="expression" dxfId="449" priority="473">
      <formula>$L54=#REF!</formula>
    </cfRule>
  </conditionalFormatting>
  <conditionalFormatting sqref="AB55">
    <cfRule type="expression" dxfId="448" priority="466">
      <formula>$L55=#REF!</formula>
    </cfRule>
    <cfRule type="expression" dxfId="447" priority="467">
      <formula>$L55=#REF!</formula>
    </cfRule>
    <cfRule type="expression" dxfId="446" priority="468">
      <formula>$L55=#REF!</formula>
    </cfRule>
    <cfRule type="expression" dxfId="445" priority="469">
      <formula>$L55=#REF!</formula>
    </cfRule>
  </conditionalFormatting>
  <conditionalFormatting sqref="AB57">
    <cfRule type="expression" dxfId="444" priority="462">
      <formula>$L57=#REF!</formula>
    </cfRule>
    <cfRule type="expression" dxfId="443" priority="463">
      <formula>$L57=#REF!</formula>
    </cfRule>
    <cfRule type="expression" dxfId="442" priority="464">
      <formula>$L57=#REF!</formula>
    </cfRule>
    <cfRule type="expression" dxfId="441" priority="465">
      <formula>$L57=#REF!</formula>
    </cfRule>
  </conditionalFormatting>
  <conditionalFormatting sqref="AB56">
    <cfRule type="expression" dxfId="440" priority="458">
      <formula>$L56=#REF!</formula>
    </cfRule>
    <cfRule type="expression" dxfId="439" priority="459">
      <formula>$L56=#REF!</formula>
    </cfRule>
    <cfRule type="expression" dxfId="438" priority="460">
      <formula>$L56=#REF!</formula>
    </cfRule>
    <cfRule type="expression" dxfId="437" priority="461">
      <formula>$L56=#REF!</formula>
    </cfRule>
  </conditionalFormatting>
  <conditionalFormatting sqref="P54:P57">
    <cfRule type="cellIs" dxfId="436" priority="457" operator="equal">
      <formula>"Mut+ext"</formula>
    </cfRule>
  </conditionalFormatting>
  <conditionalFormatting sqref="Y54:Y57">
    <cfRule type="expression" dxfId="435" priority="453">
      <formula>$L54=#REF!</formula>
    </cfRule>
    <cfRule type="expression" dxfId="434" priority="454">
      <formula>$L54=#REF!</formula>
    </cfRule>
    <cfRule type="expression" dxfId="433" priority="455">
      <formula>$L54=#REF!</formula>
    </cfRule>
    <cfRule type="expression" dxfId="432" priority="456">
      <formula>$L54=#REF!</formula>
    </cfRule>
  </conditionalFormatting>
  <conditionalFormatting sqref="AC67:AC70">
    <cfRule type="expression" dxfId="431" priority="449">
      <formula>$L67=#REF!</formula>
    </cfRule>
    <cfRule type="expression" dxfId="430" priority="450">
      <formula>$L67=#REF!</formula>
    </cfRule>
    <cfRule type="expression" dxfId="429" priority="451">
      <formula>$L67=#REF!</formula>
    </cfRule>
    <cfRule type="expression" dxfId="428" priority="452">
      <formula>$L67=#REF!</formula>
    </cfRule>
  </conditionalFormatting>
  <conditionalFormatting sqref="AB67">
    <cfRule type="expression" dxfId="427" priority="445">
      <formula>$L67=#REF!</formula>
    </cfRule>
    <cfRule type="expression" dxfId="426" priority="446">
      <formula>$L67=#REF!</formula>
    </cfRule>
    <cfRule type="expression" dxfId="425" priority="447">
      <formula>$L67=#REF!</formula>
    </cfRule>
    <cfRule type="expression" dxfId="424" priority="448">
      <formula>$L67=#REF!</formula>
    </cfRule>
  </conditionalFormatting>
  <conditionalFormatting sqref="AB68">
    <cfRule type="expression" dxfId="423" priority="441">
      <formula>$L68=#REF!</formula>
    </cfRule>
    <cfRule type="expression" dxfId="422" priority="442">
      <formula>$L68=#REF!</formula>
    </cfRule>
    <cfRule type="expression" dxfId="421" priority="443">
      <formula>$L68=#REF!</formula>
    </cfRule>
    <cfRule type="expression" dxfId="420" priority="444">
      <formula>$L68=#REF!</formula>
    </cfRule>
  </conditionalFormatting>
  <conditionalFormatting sqref="AB70">
    <cfRule type="expression" dxfId="419" priority="437">
      <formula>$L70=#REF!</formula>
    </cfRule>
    <cfRule type="expression" dxfId="418" priority="438">
      <formula>$L70=#REF!</formula>
    </cfRule>
    <cfRule type="expression" dxfId="417" priority="439">
      <formula>$L70=#REF!</formula>
    </cfRule>
    <cfRule type="expression" dxfId="416" priority="440">
      <formula>$L70=#REF!</formula>
    </cfRule>
  </conditionalFormatting>
  <conditionalFormatting sqref="AB69">
    <cfRule type="expression" dxfId="415" priority="433">
      <formula>$L69=#REF!</formula>
    </cfRule>
    <cfRule type="expression" dxfId="414" priority="434">
      <formula>$L69=#REF!</formula>
    </cfRule>
    <cfRule type="expression" dxfId="413" priority="435">
      <formula>$L69=#REF!</formula>
    </cfRule>
    <cfRule type="expression" dxfId="412" priority="436">
      <formula>$L69=#REF!</formula>
    </cfRule>
  </conditionalFormatting>
  <conditionalFormatting sqref="P67:P70">
    <cfRule type="cellIs" dxfId="411" priority="432" operator="equal">
      <formula>"Mut+ext"</formula>
    </cfRule>
  </conditionalFormatting>
  <conditionalFormatting sqref="Y67:Y70">
    <cfRule type="expression" dxfId="410" priority="428">
      <formula>$L67=#REF!</formula>
    </cfRule>
    <cfRule type="expression" dxfId="409" priority="429">
      <formula>$L67=#REF!</formula>
    </cfRule>
    <cfRule type="expression" dxfId="408" priority="430">
      <formula>$L67=#REF!</formula>
    </cfRule>
    <cfRule type="expression" dxfId="407" priority="431">
      <formula>$L67=#REF!</formula>
    </cfRule>
  </conditionalFormatting>
  <conditionalFormatting sqref="AC80:AC83">
    <cfRule type="expression" dxfId="406" priority="424">
      <formula>$L80=#REF!</formula>
    </cfRule>
    <cfRule type="expression" dxfId="405" priority="425">
      <formula>$L80=#REF!</formula>
    </cfRule>
    <cfRule type="expression" dxfId="404" priority="426">
      <formula>$L80=#REF!</formula>
    </cfRule>
    <cfRule type="expression" dxfId="403" priority="427">
      <formula>$L80=#REF!</formula>
    </cfRule>
  </conditionalFormatting>
  <conditionalFormatting sqref="AB80">
    <cfRule type="expression" dxfId="402" priority="420">
      <formula>$L80=#REF!</formula>
    </cfRule>
    <cfRule type="expression" dxfId="401" priority="421">
      <formula>$L80=#REF!</formula>
    </cfRule>
    <cfRule type="expression" dxfId="400" priority="422">
      <formula>$L80=#REF!</formula>
    </cfRule>
    <cfRule type="expression" dxfId="399" priority="423">
      <formula>$L80=#REF!</formula>
    </cfRule>
  </conditionalFormatting>
  <conditionalFormatting sqref="AB81">
    <cfRule type="expression" dxfId="398" priority="416">
      <formula>$L81=#REF!</formula>
    </cfRule>
    <cfRule type="expression" dxfId="397" priority="417">
      <formula>$L81=#REF!</formula>
    </cfRule>
    <cfRule type="expression" dxfId="396" priority="418">
      <formula>$L81=#REF!</formula>
    </cfRule>
    <cfRule type="expression" dxfId="395" priority="419">
      <formula>$L81=#REF!</formula>
    </cfRule>
  </conditionalFormatting>
  <conditionalFormatting sqref="AB83">
    <cfRule type="expression" dxfId="394" priority="412">
      <formula>$L83=#REF!</formula>
    </cfRule>
    <cfRule type="expression" dxfId="393" priority="413">
      <formula>$L83=#REF!</formula>
    </cfRule>
    <cfRule type="expression" dxfId="392" priority="414">
      <formula>$L83=#REF!</formula>
    </cfRule>
    <cfRule type="expression" dxfId="391" priority="415">
      <formula>$L83=#REF!</formula>
    </cfRule>
  </conditionalFormatting>
  <conditionalFormatting sqref="AB82">
    <cfRule type="expression" dxfId="390" priority="408">
      <formula>$L82=#REF!</formula>
    </cfRule>
    <cfRule type="expression" dxfId="389" priority="409">
      <formula>$L82=#REF!</formula>
    </cfRule>
    <cfRule type="expression" dxfId="388" priority="410">
      <formula>$L82=#REF!</formula>
    </cfRule>
    <cfRule type="expression" dxfId="387" priority="411">
      <formula>$L82=#REF!</formula>
    </cfRule>
  </conditionalFormatting>
  <conditionalFormatting sqref="P80:P83">
    <cfRule type="cellIs" dxfId="386" priority="407" operator="equal">
      <formula>"Mut+ext"</formula>
    </cfRule>
  </conditionalFormatting>
  <conditionalFormatting sqref="Y80:Y83">
    <cfRule type="expression" dxfId="385" priority="403">
      <formula>$L80=#REF!</formula>
    </cfRule>
    <cfRule type="expression" dxfId="384" priority="404">
      <formula>$L80=#REF!</formula>
    </cfRule>
    <cfRule type="expression" dxfId="383" priority="405">
      <formula>$L80=#REF!</formula>
    </cfRule>
    <cfRule type="expression" dxfId="382" priority="406">
      <formula>$L80=#REF!</formula>
    </cfRule>
  </conditionalFormatting>
  <conditionalFormatting sqref="AC94:AC97">
    <cfRule type="expression" dxfId="381" priority="399">
      <formula>$L94=#REF!</formula>
    </cfRule>
    <cfRule type="expression" dxfId="380" priority="400">
      <formula>$L94=#REF!</formula>
    </cfRule>
    <cfRule type="expression" dxfId="379" priority="401">
      <formula>$L94=#REF!</formula>
    </cfRule>
    <cfRule type="expression" dxfId="378" priority="402">
      <formula>$L94=#REF!</formula>
    </cfRule>
  </conditionalFormatting>
  <conditionalFormatting sqref="AB94">
    <cfRule type="expression" dxfId="377" priority="395">
      <formula>$L94=#REF!</formula>
    </cfRule>
    <cfRule type="expression" dxfId="376" priority="396">
      <formula>$L94=#REF!</formula>
    </cfRule>
    <cfRule type="expression" dxfId="375" priority="397">
      <formula>$L94=#REF!</formula>
    </cfRule>
    <cfRule type="expression" dxfId="374" priority="398">
      <formula>$L94=#REF!</formula>
    </cfRule>
  </conditionalFormatting>
  <conditionalFormatting sqref="AB96:AB97">
    <cfRule type="expression" dxfId="373" priority="391">
      <formula>$L96=#REF!</formula>
    </cfRule>
    <cfRule type="expression" dxfId="372" priority="392">
      <formula>$L96=#REF!</formula>
    </cfRule>
    <cfRule type="expression" dxfId="371" priority="393">
      <formula>$L96=#REF!</formula>
    </cfRule>
    <cfRule type="expression" dxfId="370" priority="394">
      <formula>$L96=#REF!</formula>
    </cfRule>
  </conditionalFormatting>
  <conditionalFormatting sqref="AB95">
    <cfRule type="expression" dxfId="369" priority="387">
      <formula>$L95=#REF!</formula>
    </cfRule>
    <cfRule type="expression" dxfId="368" priority="388">
      <formula>$L95=#REF!</formula>
    </cfRule>
    <cfRule type="expression" dxfId="367" priority="389">
      <formula>$L95=#REF!</formula>
    </cfRule>
    <cfRule type="expression" dxfId="366" priority="390">
      <formula>$L95=#REF!</formula>
    </cfRule>
  </conditionalFormatting>
  <conditionalFormatting sqref="P94:P97">
    <cfRule type="cellIs" dxfId="365" priority="386" operator="equal">
      <formula>"Mut+ext"</formula>
    </cfRule>
  </conditionalFormatting>
  <conditionalFormatting sqref="Y94:Y97">
    <cfRule type="expression" dxfId="364" priority="382">
      <formula>$L94=#REF!</formula>
    </cfRule>
    <cfRule type="expression" dxfId="363" priority="383">
      <formula>$L94=#REF!</formula>
    </cfRule>
    <cfRule type="expression" dxfId="362" priority="384">
      <formula>$L94=#REF!</formula>
    </cfRule>
    <cfRule type="expression" dxfId="361" priority="385">
      <formula>$L94=#REF!</formula>
    </cfRule>
  </conditionalFormatting>
  <conditionalFormatting sqref="AC105:AC108">
    <cfRule type="expression" dxfId="360" priority="378">
      <formula>$L105=#REF!</formula>
    </cfRule>
    <cfRule type="expression" dxfId="359" priority="379">
      <formula>$L105=#REF!</formula>
    </cfRule>
    <cfRule type="expression" dxfId="358" priority="380">
      <formula>$L105=#REF!</formula>
    </cfRule>
    <cfRule type="expression" dxfId="357" priority="381">
      <formula>$L105=#REF!</formula>
    </cfRule>
  </conditionalFormatting>
  <conditionalFormatting sqref="AB105">
    <cfRule type="expression" dxfId="356" priority="374">
      <formula>$L105=#REF!</formula>
    </cfRule>
    <cfRule type="expression" dxfId="355" priority="375">
      <formula>$L105=#REF!</formula>
    </cfRule>
    <cfRule type="expression" dxfId="354" priority="376">
      <formula>$L105=#REF!</formula>
    </cfRule>
    <cfRule type="expression" dxfId="353" priority="377">
      <formula>$L105=#REF!</formula>
    </cfRule>
  </conditionalFormatting>
  <conditionalFormatting sqref="AB106">
    <cfRule type="expression" dxfId="352" priority="370">
      <formula>$L106=#REF!</formula>
    </cfRule>
    <cfRule type="expression" dxfId="351" priority="371">
      <formula>$L106=#REF!</formula>
    </cfRule>
    <cfRule type="expression" dxfId="350" priority="372">
      <formula>$L106=#REF!</formula>
    </cfRule>
    <cfRule type="expression" dxfId="349" priority="373">
      <formula>$L106=#REF!</formula>
    </cfRule>
  </conditionalFormatting>
  <conditionalFormatting sqref="AB107">
    <cfRule type="expression" dxfId="348" priority="366">
      <formula>$L107=#REF!</formula>
    </cfRule>
    <cfRule type="expression" dxfId="347" priority="367">
      <formula>$L107=#REF!</formula>
    </cfRule>
    <cfRule type="expression" dxfId="346" priority="368">
      <formula>$L107=#REF!</formula>
    </cfRule>
    <cfRule type="expression" dxfId="345" priority="369">
      <formula>$L107=#REF!</formula>
    </cfRule>
  </conditionalFormatting>
  <conditionalFormatting sqref="AB108">
    <cfRule type="expression" dxfId="344" priority="362">
      <formula>$L108=#REF!</formula>
    </cfRule>
    <cfRule type="expression" dxfId="343" priority="363">
      <formula>$L108=#REF!</formula>
    </cfRule>
    <cfRule type="expression" dxfId="342" priority="364">
      <formula>$L108=#REF!</formula>
    </cfRule>
    <cfRule type="expression" dxfId="341" priority="365">
      <formula>$L108=#REF!</formula>
    </cfRule>
  </conditionalFormatting>
  <conditionalFormatting sqref="P105:P108">
    <cfRule type="cellIs" dxfId="340" priority="361" operator="equal">
      <formula>"Mut+ext"</formula>
    </cfRule>
  </conditionalFormatting>
  <conditionalFormatting sqref="Y105:Y108">
    <cfRule type="expression" dxfId="339" priority="357">
      <formula>$L105=#REF!</formula>
    </cfRule>
    <cfRule type="expression" dxfId="338" priority="358">
      <formula>$L105=#REF!</formula>
    </cfRule>
    <cfRule type="expression" dxfId="337" priority="359">
      <formula>$L105=#REF!</formula>
    </cfRule>
    <cfRule type="expression" dxfId="336" priority="360">
      <formula>$L105=#REF!</formula>
    </cfRule>
  </conditionalFormatting>
  <conditionalFormatting sqref="AC118:AC121">
    <cfRule type="expression" dxfId="335" priority="353">
      <formula>$L118=#REF!</formula>
    </cfRule>
    <cfRule type="expression" dxfId="334" priority="354">
      <formula>$L118=#REF!</formula>
    </cfRule>
    <cfRule type="expression" dxfId="333" priority="355">
      <formula>$L118=#REF!</formula>
    </cfRule>
    <cfRule type="expression" dxfId="332" priority="356">
      <formula>$L118=#REF!</formula>
    </cfRule>
  </conditionalFormatting>
  <conditionalFormatting sqref="AB118">
    <cfRule type="expression" dxfId="331" priority="349">
      <formula>$L118=#REF!</formula>
    </cfRule>
    <cfRule type="expression" dxfId="330" priority="350">
      <formula>$L118=#REF!</formula>
    </cfRule>
    <cfRule type="expression" dxfId="329" priority="351">
      <formula>$L118=#REF!</formula>
    </cfRule>
    <cfRule type="expression" dxfId="328" priority="352">
      <formula>$L118=#REF!</formula>
    </cfRule>
  </conditionalFormatting>
  <conditionalFormatting sqref="AB119">
    <cfRule type="expression" dxfId="327" priority="345">
      <formula>$L119=#REF!</formula>
    </cfRule>
    <cfRule type="expression" dxfId="326" priority="346">
      <formula>$L119=#REF!</formula>
    </cfRule>
    <cfRule type="expression" dxfId="325" priority="347">
      <formula>$L119=#REF!</formula>
    </cfRule>
    <cfRule type="expression" dxfId="324" priority="348">
      <formula>$L119=#REF!</formula>
    </cfRule>
  </conditionalFormatting>
  <conditionalFormatting sqref="AB120">
    <cfRule type="expression" dxfId="323" priority="341">
      <formula>$L120=#REF!</formula>
    </cfRule>
    <cfRule type="expression" dxfId="322" priority="342">
      <formula>$L120=#REF!</formula>
    </cfRule>
    <cfRule type="expression" dxfId="321" priority="343">
      <formula>$L120=#REF!</formula>
    </cfRule>
    <cfRule type="expression" dxfId="320" priority="344">
      <formula>$L120=#REF!</formula>
    </cfRule>
  </conditionalFormatting>
  <conditionalFormatting sqref="AB121">
    <cfRule type="expression" dxfId="319" priority="337">
      <formula>$L121=#REF!</formula>
    </cfRule>
    <cfRule type="expression" dxfId="318" priority="338">
      <formula>$L121=#REF!</formula>
    </cfRule>
    <cfRule type="expression" dxfId="317" priority="339">
      <formula>$L121=#REF!</formula>
    </cfRule>
    <cfRule type="expression" dxfId="316" priority="340">
      <formula>$L121=#REF!</formula>
    </cfRule>
  </conditionalFormatting>
  <conditionalFormatting sqref="P118:P121">
    <cfRule type="cellIs" dxfId="315" priority="336" operator="equal">
      <formula>"Mut+ext"</formula>
    </cfRule>
  </conditionalFormatting>
  <conditionalFormatting sqref="Y118:Y121">
    <cfRule type="expression" dxfId="314" priority="332">
      <formula>$L118=#REF!</formula>
    </cfRule>
    <cfRule type="expression" dxfId="313" priority="333">
      <formula>$L118=#REF!</formula>
    </cfRule>
    <cfRule type="expression" dxfId="312" priority="334">
      <formula>$L118=#REF!</formula>
    </cfRule>
    <cfRule type="expression" dxfId="311" priority="335">
      <formula>$L118=#REF!</formula>
    </cfRule>
  </conditionalFormatting>
  <conditionalFormatting sqref="AC131:AC134">
    <cfRule type="expression" dxfId="310" priority="328">
      <formula>$L131=#REF!</formula>
    </cfRule>
    <cfRule type="expression" dxfId="309" priority="329">
      <formula>$L131=#REF!</formula>
    </cfRule>
    <cfRule type="expression" dxfId="308" priority="330">
      <formula>$L131=#REF!</formula>
    </cfRule>
    <cfRule type="expression" dxfId="307" priority="331">
      <formula>$L131=#REF!</formula>
    </cfRule>
  </conditionalFormatting>
  <conditionalFormatting sqref="AB131">
    <cfRule type="expression" dxfId="306" priority="324">
      <formula>$L131=#REF!</formula>
    </cfRule>
    <cfRule type="expression" dxfId="305" priority="325">
      <formula>$L131=#REF!</formula>
    </cfRule>
    <cfRule type="expression" dxfId="304" priority="326">
      <formula>$L131=#REF!</formula>
    </cfRule>
    <cfRule type="expression" dxfId="303" priority="327">
      <formula>$L131=#REF!</formula>
    </cfRule>
  </conditionalFormatting>
  <conditionalFormatting sqref="AB132">
    <cfRule type="expression" dxfId="302" priority="320">
      <formula>$L132=#REF!</formula>
    </cfRule>
    <cfRule type="expression" dxfId="301" priority="321">
      <formula>$L132=#REF!</formula>
    </cfRule>
    <cfRule type="expression" dxfId="300" priority="322">
      <formula>$L132=#REF!</formula>
    </cfRule>
    <cfRule type="expression" dxfId="299" priority="323">
      <formula>$L132=#REF!</formula>
    </cfRule>
  </conditionalFormatting>
  <conditionalFormatting sqref="AB133">
    <cfRule type="expression" dxfId="298" priority="316">
      <formula>$L133=#REF!</formula>
    </cfRule>
    <cfRule type="expression" dxfId="297" priority="317">
      <formula>$L133=#REF!</formula>
    </cfRule>
    <cfRule type="expression" dxfId="296" priority="318">
      <formula>$L133=#REF!</formula>
    </cfRule>
    <cfRule type="expression" dxfId="295" priority="319">
      <formula>$L133=#REF!</formula>
    </cfRule>
  </conditionalFormatting>
  <conditionalFormatting sqref="AB134">
    <cfRule type="expression" dxfId="294" priority="312">
      <formula>$L134=#REF!</formula>
    </cfRule>
    <cfRule type="expression" dxfId="293" priority="313">
      <formula>$L134=#REF!</formula>
    </cfRule>
    <cfRule type="expression" dxfId="292" priority="314">
      <formula>$L134=#REF!</formula>
    </cfRule>
    <cfRule type="expression" dxfId="291" priority="315">
      <formula>$L134=#REF!</formula>
    </cfRule>
  </conditionalFormatting>
  <conditionalFormatting sqref="P131:P134">
    <cfRule type="cellIs" dxfId="290" priority="311" operator="equal">
      <formula>"Mut+ext"</formula>
    </cfRule>
  </conditionalFormatting>
  <conditionalFormatting sqref="Y131:Y134">
    <cfRule type="expression" dxfId="289" priority="307">
      <formula>$L131=#REF!</formula>
    </cfRule>
    <cfRule type="expression" dxfId="288" priority="308">
      <formula>$L131=#REF!</formula>
    </cfRule>
    <cfRule type="expression" dxfId="287" priority="309">
      <formula>$L131=#REF!</formula>
    </cfRule>
    <cfRule type="expression" dxfId="286" priority="310">
      <formula>$L131=#REF!</formula>
    </cfRule>
  </conditionalFormatting>
  <conditionalFormatting sqref="AC148:AC149">
    <cfRule type="expression" dxfId="285" priority="303">
      <formula>$L148=#REF!</formula>
    </cfRule>
    <cfRule type="expression" dxfId="284" priority="304">
      <formula>$L148=#REF!</formula>
    </cfRule>
    <cfRule type="expression" dxfId="283" priority="305">
      <formula>$L148=#REF!</formula>
    </cfRule>
    <cfRule type="expression" dxfId="282" priority="306">
      <formula>$L148=#REF!</formula>
    </cfRule>
  </conditionalFormatting>
  <conditionalFormatting sqref="AB148:AB149">
    <cfRule type="expression" dxfId="281" priority="299">
      <formula>$L148=#REF!</formula>
    </cfRule>
    <cfRule type="expression" dxfId="280" priority="300">
      <formula>$L148=#REF!</formula>
    </cfRule>
    <cfRule type="expression" dxfId="279" priority="301">
      <formula>$L148=#REF!</formula>
    </cfRule>
    <cfRule type="expression" dxfId="278" priority="302">
      <formula>$L148=#REF!</formula>
    </cfRule>
  </conditionalFormatting>
  <conditionalFormatting sqref="P146:P149">
    <cfRule type="cellIs" dxfId="277" priority="298" operator="equal">
      <formula>"Mut+ext"</formula>
    </cfRule>
  </conditionalFormatting>
  <conditionalFormatting sqref="Y146:Y149">
    <cfRule type="expression" dxfId="276" priority="294">
      <formula>$L146=#REF!</formula>
    </cfRule>
    <cfRule type="expression" dxfId="275" priority="295">
      <formula>$L146=#REF!</formula>
    </cfRule>
    <cfRule type="expression" dxfId="274" priority="296">
      <formula>$L146=#REF!</formula>
    </cfRule>
    <cfRule type="expression" dxfId="273" priority="297">
      <formula>$L146=#REF!</formula>
    </cfRule>
  </conditionalFormatting>
  <conditionalFormatting sqref="AC161">
    <cfRule type="expression" dxfId="272" priority="290">
      <formula>$L161=#REF!</formula>
    </cfRule>
    <cfRule type="expression" dxfId="271" priority="291">
      <formula>$L161=#REF!</formula>
    </cfRule>
    <cfRule type="expression" dxfId="270" priority="292">
      <formula>$L161=#REF!</formula>
    </cfRule>
    <cfRule type="expression" dxfId="269" priority="293">
      <formula>$L161=#REF!</formula>
    </cfRule>
  </conditionalFormatting>
  <conditionalFormatting sqref="AB161">
    <cfRule type="expression" dxfId="268" priority="286">
      <formula>$L161=#REF!</formula>
    </cfRule>
    <cfRule type="expression" dxfId="267" priority="287">
      <formula>$L161=#REF!</formula>
    </cfRule>
    <cfRule type="expression" dxfId="266" priority="288">
      <formula>$L161=#REF!</formula>
    </cfRule>
    <cfRule type="expression" dxfId="265" priority="289">
      <formula>$L161=#REF!</formula>
    </cfRule>
  </conditionalFormatting>
  <conditionalFormatting sqref="P158:P161">
    <cfRule type="cellIs" dxfId="264" priority="285" operator="equal">
      <formula>"Mut+ext"</formula>
    </cfRule>
  </conditionalFormatting>
  <conditionalFormatting sqref="Y158:Y161">
    <cfRule type="expression" dxfId="263" priority="281">
      <formula>$L158=#REF!</formula>
    </cfRule>
    <cfRule type="expression" dxfId="262" priority="282">
      <formula>$L158=#REF!</formula>
    </cfRule>
    <cfRule type="expression" dxfId="261" priority="283">
      <formula>$L158=#REF!</formula>
    </cfRule>
    <cfRule type="expression" dxfId="260" priority="284">
      <formula>$L158=#REF!</formula>
    </cfRule>
  </conditionalFormatting>
  <conditionalFormatting sqref="AC174:AC176">
    <cfRule type="expression" dxfId="259" priority="277">
      <formula>$L174=#REF!</formula>
    </cfRule>
    <cfRule type="expression" dxfId="258" priority="278">
      <formula>$L174=#REF!</formula>
    </cfRule>
    <cfRule type="expression" dxfId="257" priority="279">
      <formula>$L174=#REF!</formula>
    </cfRule>
    <cfRule type="expression" dxfId="256" priority="280">
      <formula>$L174=#REF!</formula>
    </cfRule>
  </conditionalFormatting>
  <conditionalFormatting sqref="AB174:AB176">
    <cfRule type="expression" dxfId="255" priority="273">
      <formula>$L174=#REF!</formula>
    </cfRule>
    <cfRule type="expression" dxfId="254" priority="274">
      <formula>$L174=#REF!</formula>
    </cfRule>
    <cfRule type="expression" dxfId="253" priority="275">
      <formula>$L174=#REF!</formula>
    </cfRule>
    <cfRule type="expression" dxfId="252" priority="276">
      <formula>$L174=#REF!</formula>
    </cfRule>
  </conditionalFormatting>
  <conditionalFormatting sqref="P173:P176">
    <cfRule type="cellIs" dxfId="251" priority="272" operator="equal">
      <formula>"Mut+ext"</formula>
    </cfRule>
  </conditionalFormatting>
  <conditionalFormatting sqref="Y173:Y176">
    <cfRule type="expression" dxfId="250" priority="268">
      <formula>$L173=#REF!</formula>
    </cfRule>
    <cfRule type="expression" dxfId="249" priority="269">
      <formula>$L173=#REF!</formula>
    </cfRule>
    <cfRule type="expression" dxfId="248" priority="270">
      <formula>$L173=#REF!</formula>
    </cfRule>
    <cfRule type="expression" dxfId="247" priority="271">
      <formula>$L173=#REF!</formula>
    </cfRule>
  </conditionalFormatting>
  <conditionalFormatting sqref="AC186:AC189">
    <cfRule type="expression" dxfId="246" priority="264">
      <formula>$L186=#REF!</formula>
    </cfRule>
    <cfRule type="expression" dxfId="245" priority="265">
      <formula>$L186=#REF!</formula>
    </cfRule>
    <cfRule type="expression" dxfId="244" priority="266">
      <formula>$L186=#REF!</formula>
    </cfRule>
    <cfRule type="expression" dxfId="243" priority="267">
      <formula>$L186=#REF!</formula>
    </cfRule>
  </conditionalFormatting>
  <conditionalFormatting sqref="AB186:AB189">
    <cfRule type="expression" dxfId="242" priority="260">
      <formula>$L186=#REF!</formula>
    </cfRule>
    <cfRule type="expression" dxfId="241" priority="261">
      <formula>$L186=#REF!</formula>
    </cfRule>
    <cfRule type="expression" dxfId="240" priority="262">
      <formula>$L186=#REF!</formula>
    </cfRule>
    <cfRule type="expression" dxfId="239" priority="263">
      <formula>$L186=#REF!</formula>
    </cfRule>
  </conditionalFormatting>
  <conditionalFormatting sqref="P186:P189">
    <cfRule type="cellIs" dxfId="238" priority="259" operator="equal">
      <formula>"Mut+ext"</formula>
    </cfRule>
  </conditionalFormatting>
  <conditionalFormatting sqref="Y186:Y189">
    <cfRule type="expression" dxfId="237" priority="255">
      <formula>$L186=#REF!</formula>
    </cfRule>
    <cfRule type="expression" dxfId="236" priority="256">
      <formula>$L186=#REF!</formula>
    </cfRule>
    <cfRule type="expression" dxfId="235" priority="257">
      <formula>$L186=#REF!</formula>
    </cfRule>
    <cfRule type="expression" dxfId="234" priority="258">
      <formula>$L186=#REF!</formula>
    </cfRule>
  </conditionalFormatting>
  <conditionalFormatting sqref="AC199:AC202">
    <cfRule type="expression" dxfId="233" priority="251">
      <formula>$L199=#REF!</formula>
    </cfRule>
    <cfRule type="expression" dxfId="232" priority="252">
      <formula>$L199=#REF!</formula>
    </cfRule>
    <cfRule type="expression" dxfId="231" priority="253">
      <formula>$L199=#REF!</formula>
    </cfRule>
    <cfRule type="expression" dxfId="230" priority="254">
      <formula>$L199=#REF!</formula>
    </cfRule>
  </conditionalFormatting>
  <conditionalFormatting sqref="AB199:AB202">
    <cfRule type="expression" dxfId="229" priority="247">
      <formula>$L199=#REF!</formula>
    </cfRule>
    <cfRule type="expression" dxfId="228" priority="248">
      <formula>$L199=#REF!</formula>
    </cfRule>
    <cfRule type="expression" dxfId="227" priority="249">
      <formula>$L199=#REF!</formula>
    </cfRule>
    <cfRule type="expression" dxfId="226" priority="250">
      <formula>$L199=#REF!</formula>
    </cfRule>
  </conditionalFormatting>
  <conditionalFormatting sqref="P199:P202">
    <cfRule type="cellIs" dxfId="225" priority="246" operator="equal">
      <formula>"Mut+ext"</formula>
    </cfRule>
  </conditionalFormatting>
  <conditionalFormatting sqref="Y199:Y202">
    <cfRule type="expression" dxfId="224" priority="242">
      <formula>$L199=#REF!</formula>
    </cfRule>
    <cfRule type="expression" dxfId="223" priority="243">
      <formula>$L199=#REF!</formula>
    </cfRule>
    <cfRule type="expression" dxfId="222" priority="244">
      <formula>$L199=#REF!</formula>
    </cfRule>
    <cfRule type="expression" dxfId="221" priority="245">
      <formula>$L199=#REF!</formula>
    </cfRule>
  </conditionalFormatting>
  <conditionalFormatting sqref="AC212:AC215">
    <cfRule type="expression" dxfId="220" priority="238">
      <formula>$L212=#REF!</formula>
    </cfRule>
    <cfRule type="expression" dxfId="219" priority="239">
      <formula>$L212=#REF!</formula>
    </cfRule>
    <cfRule type="expression" dxfId="218" priority="240">
      <formula>$L212=#REF!</formula>
    </cfRule>
    <cfRule type="expression" dxfId="217" priority="241">
      <formula>$L212=#REF!</formula>
    </cfRule>
  </conditionalFormatting>
  <conditionalFormatting sqref="AB212:AB215">
    <cfRule type="expression" dxfId="216" priority="234">
      <formula>$L212=#REF!</formula>
    </cfRule>
    <cfRule type="expression" dxfId="215" priority="235">
      <formula>$L212=#REF!</formula>
    </cfRule>
    <cfRule type="expression" dxfId="214" priority="236">
      <formula>$L212=#REF!</formula>
    </cfRule>
    <cfRule type="expression" dxfId="213" priority="237">
      <formula>$L212=#REF!</formula>
    </cfRule>
  </conditionalFormatting>
  <conditionalFormatting sqref="P212:P215">
    <cfRule type="cellIs" dxfId="212" priority="233" operator="equal">
      <formula>"Mut+ext"</formula>
    </cfRule>
  </conditionalFormatting>
  <conditionalFormatting sqref="Y212:Y215">
    <cfRule type="expression" dxfId="211" priority="229">
      <formula>$L212=#REF!</formula>
    </cfRule>
    <cfRule type="expression" dxfId="210" priority="230">
      <formula>$L212=#REF!</formula>
    </cfRule>
    <cfRule type="expression" dxfId="209" priority="231">
      <formula>$L212=#REF!</formula>
    </cfRule>
    <cfRule type="expression" dxfId="208" priority="232">
      <formula>$L212=#REF!</formula>
    </cfRule>
  </conditionalFormatting>
  <conditionalFormatting sqref="AC225:AC228">
    <cfRule type="expression" dxfId="207" priority="225">
      <formula>$L225=#REF!</formula>
    </cfRule>
    <cfRule type="expression" dxfId="206" priority="226">
      <formula>$L225=#REF!</formula>
    </cfRule>
    <cfRule type="expression" dxfId="205" priority="227">
      <formula>$L225=#REF!</formula>
    </cfRule>
    <cfRule type="expression" dxfId="204" priority="228">
      <formula>$L225=#REF!</formula>
    </cfRule>
  </conditionalFormatting>
  <conditionalFormatting sqref="AB225:AB228">
    <cfRule type="expression" dxfId="203" priority="221">
      <formula>$L225=#REF!</formula>
    </cfRule>
    <cfRule type="expression" dxfId="202" priority="222">
      <formula>$L225=#REF!</formula>
    </cfRule>
    <cfRule type="expression" dxfId="201" priority="223">
      <formula>$L225=#REF!</formula>
    </cfRule>
    <cfRule type="expression" dxfId="200" priority="224">
      <formula>$L225=#REF!</formula>
    </cfRule>
  </conditionalFormatting>
  <conditionalFormatting sqref="P225:P228">
    <cfRule type="cellIs" dxfId="199" priority="220" operator="equal">
      <formula>"Mut+ext"</formula>
    </cfRule>
  </conditionalFormatting>
  <conditionalFormatting sqref="Y225:Y228">
    <cfRule type="expression" dxfId="198" priority="216">
      <formula>$L225=#REF!</formula>
    </cfRule>
    <cfRule type="expression" dxfId="197" priority="217">
      <formula>$L225=#REF!</formula>
    </cfRule>
    <cfRule type="expression" dxfId="196" priority="218">
      <formula>$L225=#REF!</formula>
    </cfRule>
    <cfRule type="expression" dxfId="195" priority="219">
      <formula>$L225=#REF!</formula>
    </cfRule>
  </conditionalFormatting>
  <conditionalFormatting sqref="AC237:AC240">
    <cfRule type="expression" dxfId="194" priority="212">
      <formula>$L237=#REF!</formula>
    </cfRule>
    <cfRule type="expression" dxfId="193" priority="213">
      <formula>$L237=#REF!</formula>
    </cfRule>
    <cfRule type="expression" dxfId="192" priority="214">
      <formula>$L237=#REF!</formula>
    </cfRule>
    <cfRule type="expression" dxfId="191" priority="215">
      <formula>$L237=#REF!</formula>
    </cfRule>
  </conditionalFormatting>
  <conditionalFormatting sqref="AB237:AB240">
    <cfRule type="expression" dxfId="190" priority="208">
      <formula>$L237=#REF!</formula>
    </cfRule>
    <cfRule type="expression" dxfId="189" priority="209">
      <formula>$L237=#REF!</formula>
    </cfRule>
    <cfRule type="expression" dxfId="188" priority="210">
      <formula>$L237=#REF!</formula>
    </cfRule>
    <cfRule type="expression" dxfId="187" priority="211">
      <formula>$L237=#REF!</formula>
    </cfRule>
  </conditionalFormatting>
  <conditionalFormatting sqref="P237:P240">
    <cfRule type="cellIs" dxfId="186" priority="207" operator="equal">
      <formula>"Mut+ext"</formula>
    </cfRule>
  </conditionalFormatting>
  <conditionalFormatting sqref="Y237:Y240">
    <cfRule type="expression" dxfId="185" priority="203">
      <formula>$L237=#REF!</formula>
    </cfRule>
    <cfRule type="expression" dxfId="184" priority="204">
      <formula>$L237=#REF!</formula>
    </cfRule>
    <cfRule type="expression" dxfId="183" priority="205">
      <formula>$L237=#REF!</formula>
    </cfRule>
    <cfRule type="expression" dxfId="182" priority="206">
      <formula>$L237=#REF!</formula>
    </cfRule>
  </conditionalFormatting>
  <conditionalFormatting sqref="AC251:AC254">
    <cfRule type="expression" dxfId="181" priority="199">
      <formula>$L251=#REF!</formula>
    </cfRule>
    <cfRule type="expression" dxfId="180" priority="200">
      <formula>$L251=#REF!</formula>
    </cfRule>
    <cfRule type="expression" dxfId="179" priority="201">
      <formula>$L251=#REF!</formula>
    </cfRule>
    <cfRule type="expression" dxfId="178" priority="202">
      <formula>$L251=#REF!</formula>
    </cfRule>
  </conditionalFormatting>
  <conditionalFormatting sqref="AB251:AB254">
    <cfRule type="expression" dxfId="177" priority="195">
      <formula>$L251=#REF!</formula>
    </cfRule>
    <cfRule type="expression" dxfId="176" priority="196">
      <formula>$L251=#REF!</formula>
    </cfRule>
    <cfRule type="expression" dxfId="175" priority="197">
      <formula>$L251=#REF!</formula>
    </cfRule>
    <cfRule type="expression" dxfId="174" priority="198">
      <formula>$L251=#REF!</formula>
    </cfRule>
  </conditionalFormatting>
  <conditionalFormatting sqref="P251:P254">
    <cfRule type="cellIs" dxfId="173" priority="194" operator="equal">
      <formula>"Mut+ext"</formula>
    </cfRule>
  </conditionalFormatting>
  <conditionalFormatting sqref="Y251:Y254">
    <cfRule type="expression" dxfId="172" priority="190">
      <formula>$L251=#REF!</formula>
    </cfRule>
    <cfRule type="expression" dxfId="171" priority="191">
      <formula>$L251=#REF!</formula>
    </cfRule>
    <cfRule type="expression" dxfId="170" priority="192">
      <formula>$L251=#REF!</formula>
    </cfRule>
    <cfRule type="expression" dxfId="169" priority="193">
      <formula>$L251=#REF!</formula>
    </cfRule>
  </conditionalFormatting>
  <conditionalFormatting sqref="AC263:AC266">
    <cfRule type="expression" dxfId="168" priority="186">
      <formula>$L263=#REF!</formula>
    </cfRule>
    <cfRule type="expression" dxfId="167" priority="187">
      <formula>$L263=#REF!</formula>
    </cfRule>
    <cfRule type="expression" dxfId="166" priority="188">
      <formula>$L263=#REF!</formula>
    </cfRule>
    <cfRule type="expression" dxfId="165" priority="189">
      <formula>$L263=#REF!</formula>
    </cfRule>
  </conditionalFormatting>
  <conditionalFormatting sqref="AB263:AB266">
    <cfRule type="expression" dxfId="164" priority="182">
      <formula>$L263=#REF!</formula>
    </cfRule>
    <cfRule type="expression" dxfId="163" priority="183">
      <formula>$L263=#REF!</formula>
    </cfRule>
    <cfRule type="expression" dxfId="162" priority="184">
      <formula>$L263=#REF!</formula>
    </cfRule>
    <cfRule type="expression" dxfId="161" priority="185">
      <formula>$L263=#REF!</formula>
    </cfRule>
  </conditionalFormatting>
  <conditionalFormatting sqref="P263:P266">
    <cfRule type="cellIs" dxfId="160" priority="181" operator="equal">
      <formula>"Mut+ext"</formula>
    </cfRule>
  </conditionalFormatting>
  <conditionalFormatting sqref="Y263:Y266">
    <cfRule type="expression" dxfId="159" priority="177">
      <formula>$L263=#REF!</formula>
    </cfRule>
    <cfRule type="expression" dxfId="158" priority="178">
      <formula>$L263=#REF!</formula>
    </cfRule>
    <cfRule type="expression" dxfId="157" priority="179">
      <formula>$L263=#REF!</formula>
    </cfRule>
    <cfRule type="expression" dxfId="156" priority="180">
      <formula>$L263=#REF!</formula>
    </cfRule>
  </conditionalFormatting>
  <conditionalFormatting sqref="AC169:AC173">
    <cfRule type="expression" dxfId="155" priority="153">
      <formula>$L169=#REF!</formula>
    </cfRule>
    <cfRule type="expression" dxfId="154" priority="154">
      <formula>$L169=#REF!</formula>
    </cfRule>
    <cfRule type="expression" dxfId="153" priority="155">
      <formula>$L169=#REF!</formula>
    </cfRule>
    <cfRule type="expression" dxfId="152" priority="156">
      <formula>$L169=#REF!</formula>
    </cfRule>
  </conditionalFormatting>
  <conditionalFormatting sqref="AB169">
    <cfRule type="expression" dxfId="151" priority="149">
      <formula>$L169=#REF!</formula>
    </cfRule>
    <cfRule type="expression" dxfId="150" priority="150">
      <formula>$L169=#REF!</formula>
    </cfRule>
    <cfRule type="expression" dxfId="149" priority="151">
      <formula>$L169=#REF!</formula>
    </cfRule>
    <cfRule type="expression" dxfId="148" priority="152">
      <formula>$L169=#REF!</formula>
    </cfRule>
  </conditionalFormatting>
  <conditionalFormatting sqref="AB170">
    <cfRule type="expression" dxfId="147" priority="145">
      <formula>$L170=#REF!</formula>
    </cfRule>
    <cfRule type="expression" dxfId="146" priority="146">
      <formula>$L170=#REF!</formula>
    </cfRule>
    <cfRule type="expression" dxfId="145" priority="147">
      <formula>$L170=#REF!</formula>
    </cfRule>
    <cfRule type="expression" dxfId="144" priority="148">
      <formula>$L170=#REF!</formula>
    </cfRule>
  </conditionalFormatting>
  <conditionalFormatting sqref="AB171">
    <cfRule type="expression" dxfId="143" priority="141">
      <formula>$L171=#REF!</formula>
    </cfRule>
    <cfRule type="expression" dxfId="142" priority="142">
      <formula>$L171=#REF!</formula>
    </cfRule>
    <cfRule type="expression" dxfId="141" priority="143">
      <formula>$L171=#REF!</formula>
    </cfRule>
    <cfRule type="expression" dxfId="140" priority="144">
      <formula>$L171=#REF!</formula>
    </cfRule>
  </conditionalFormatting>
  <conditionalFormatting sqref="AB172">
    <cfRule type="expression" dxfId="139" priority="137">
      <formula>$L172=#REF!</formula>
    </cfRule>
    <cfRule type="expression" dxfId="138" priority="138">
      <formula>$L172=#REF!</formula>
    </cfRule>
    <cfRule type="expression" dxfId="137" priority="139">
      <formula>$L172=#REF!</formula>
    </cfRule>
    <cfRule type="expression" dxfId="136" priority="140">
      <formula>$L172=#REF!</formula>
    </cfRule>
  </conditionalFormatting>
  <conditionalFormatting sqref="AB173">
    <cfRule type="expression" dxfId="135" priority="133">
      <formula>$L173=#REF!</formula>
    </cfRule>
    <cfRule type="expression" dxfId="134" priority="134">
      <formula>$L173=#REF!</formula>
    </cfRule>
    <cfRule type="expression" dxfId="133" priority="135">
      <formula>$L173=#REF!</formula>
    </cfRule>
    <cfRule type="expression" dxfId="132" priority="136">
      <formula>$L173=#REF!</formula>
    </cfRule>
  </conditionalFormatting>
  <conditionalFormatting sqref="AC156:AC160">
    <cfRule type="expression" dxfId="131" priority="129">
      <formula>$L156=#REF!</formula>
    </cfRule>
    <cfRule type="expression" dxfId="130" priority="130">
      <formula>$L156=#REF!</formula>
    </cfRule>
    <cfRule type="expression" dxfId="129" priority="131">
      <formula>$L156=#REF!</formula>
    </cfRule>
    <cfRule type="expression" dxfId="128" priority="132">
      <formula>$L156=#REF!</formula>
    </cfRule>
  </conditionalFormatting>
  <conditionalFormatting sqref="AB156">
    <cfRule type="expression" dxfId="127" priority="125">
      <formula>$L156=#REF!</formula>
    </cfRule>
    <cfRule type="expression" dxfId="126" priority="126">
      <formula>$L156=#REF!</formula>
    </cfRule>
    <cfRule type="expression" dxfId="125" priority="127">
      <formula>$L156=#REF!</formula>
    </cfRule>
    <cfRule type="expression" dxfId="124" priority="128">
      <formula>$L156=#REF!</formula>
    </cfRule>
  </conditionalFormatting>
  <conditionalFormatting sqref="AB157">
    <cfRule type="expression" dxfId="123" priority="121">
      <formula>$L157=#REF!</formula>
    </cfRule>
    <cfRule type="expression" dxfId="122" priority="122">
      <formula>$L157=#REF!</formula>
    </cfRule>
    <cfRule type="expression" dxfId="121" priority="123">
      <formula>$L157=#REF!</formula>
    </cfRule>
    <cfRule type="expression" dxfId="120" priority="124">
      <formula>$L157=#REF!</formula>
    </cfRule>
  </conditionalFormatting>
  <conditionalFormatting sqref="AB158">
    <cfRule type="expression" dxfId="119" priority="117">
      <formula>$L158=#REF!</formula>
    </cfRule>
    <cfRule type="expression" dxfId="118" priority="118">
      <formula>$L158=#REF!</formula>
    </cfRule>
    <cfRule type="expression" dxfId="117" priority="119">
      <formula>$L158=#REF!</formula>
    </cfRule>
    <cfRule type="expression" dxfId="116" priority="120">
      <formula>$L158=#REF!</formula>
    </cfRule>
  </conditionalFormatting>
  <conditionalFormatting sqref="AB159">
    <cfRule type="expression" dxfId="115" priority="113">
      <formula>$L159=#REF!</formula>
    </cfRule>
    <cfRule type="expression" dxfId="114" priority="114">
      <formula>$L159=#REF!</formula>
    </cfRule>
    <cfRule type="expression" dxfId="113" priority="115">
      <formula>$L159=#REF!</formula>
    </cfRule>
    <cfRule type="expression" dxfId="112" priority="116">
      <formula>$L159=#REF!</formula>
    </cfRule>
  </conditionalFormatting>
  <conditionalFormatting sqref="AB160">
    <cfRule type="expression" dxfId="111" priority="109">
      <formula>$L160=#REF!</formula>
    </cfRule>
    <cfRule type="expression" dxfId="110" priority="110">
      <formula>$L160=#REF!</formula>
    </cfRule>
    <cfRule type="expression" dxfId="109" priority="111">
      <formula>$L160=#REF!</formula>
    </cfRule>
    <cfRule type="expression" dxfId="108" priority="112">
      <formula>$L160=#REF!</formula>
    </cfRule>
  </conditionalFormatting>
  <conditionalFormatting sqref="AC143:AC147">
    <cfRule type="expression" dxfId="107" priority="105">
      <formula>$L143=#REF!</formula>
    </cfRule>
    <cfRule type="expression" dxfId="106" priority="106">
      <formula>$L143=#REF!</formula>
    </cfRule>
    <cfRule type="expression" dxfId="105" priority="107">
      <formula>$L143=#REF!</formula>
    </cfRule>
    <cfRule type="expression" dxfId="104" priority="108">
      <formula>$L143=#REF!</formula>
    </cfRule>
  </conditionalFormatting>
  <conditionalFormatting sqref="AB143">
    <cfRule type="expression" dxfId="103" priority="101">
      <formula>$L143=#REF!</formula>
    </cfRule>
    <cfRule type="expression" dxfId="102" priority="102">
      <formula>$L143=#REF!</formula>
    </cfRule>
    <cfRule type="expression" dxfId="101" priority="103">
      <formula>$L143=#REF!</formula>
    </cfRule>
    <cfRule type="expression" dxfId="100" priority="104">
      <formula>$L143=#REF!</formula>
    </cfRule>
  </conditionalFormatting>
  <conditionalFormatting sqref="AB144">
    <cfRule type="expression" dxfId="99" priority="97">
      <formula>$L144=#REF!</formula>
    </cfRule>
    <cfRule type="expression" dxfId="98" priority="98">
      <formula>$L144=#REF!</formula>
    </cfRule>
    <cfRule type="expression" dxfId="97" priority="99">
      <formula>$L144=#REF!</formula>
    </cfRule>
    <cfRule type="expression" dxfId="96" priority="100">
      <formula>$L144=#REF!</formula>
    </cfRule>
  </conditionalFormatting>
  <conditionalFormatting sqref="AB145">
    <cfRule type="expression" dxfId="95" priority="93">
      <formula>$L145=#REF!</formula>
    </cfRule>
    <cfRule type="expression" dxfId="94" priority="94">
      <formula>$L145=#REF!</formula>
    </cfRule>
    <cfRule type="expression" dxfId="93" priority="95">
      <formula>$L145=#REF!</formula>
    </cfRule>
    <cfRule type="expression" dxfId="92" priority="96">
      <formula>$L145=#REF!</formula>
    </cfRule>
  </conditionalFormatting>
  <conditionalFormatting sqref="AB146">
    <cfRule type="expression" dxfId="91" priority="89">
      <formula>$L146=#REF!</formula>
    </cfRule>
    <cfRule type="expression" dxfId="90" priority="90">
      <formula>$L146=#REF!</formula>
    </cfRule>
    <cfRule type="expression" dxfId="89" priority="91">
      <formula>$L146=#REF!</formula>
    </cfRule>
    <cfRule type="expression" dxfId="88" priority="92">
      <formula>$L146=#REF!</formula>
    </cfRule>
  </conditionalFormatting>
  <conditionalFormatting sqref="AB147">
    <cfRule type="expression" dxfId="87" priority="85">
      <formula>$L147=#REF!</formula>
    </cfRule>
    <cfRule type="expression" dxfId="86" priority="86">
      <formula>$L147=#REF!</formula>
    </cfRule>
    <cfRule type="expression" dxfId="85" priority="87">
      <formula>$L147=#REF!</formula>
    </cfRule>
    <cfRule type="expression" dxfId="84" priority="88">
      <formula>$L147=#REF!</formula>
    </cfRule>
  </conditionalFormatting>
  <conditionalFormatting sqref="AC38:AC42">
    <cfRule type="expression" dxfId="83" priority="81">
      <formula>$L38=#REF!</formula>
    </cfRule>
    <cfRule type="expression" dxfId="82" priority="82">
      <formula>$L38=#REF!</formula>
    </cfRule>
    <cfRule type="expression" dxfId="81" priority="83">
      <formula>$L38=#REF!</formula>
    </cfRule>
    <cfRule type="expression" dxfId="80" priority="84">
      <formula>$L38=#REF!</formula>
    </cfRule>
  </conditionalFormatting>
  <conditionalFormatting sqref="AB38">
    <cfRule type="expression" dxfId="79" priority="77">
      <formula>$L38=#REF!</formula>
    </cfRule>
    <cfRule type="expression" dxfId="78" priority="78">
      <formula>$L38=#REF!</formula>
    </cfRule>
    <cfRule type="expression" dxfId="77" priority="79">
      <formula>$L38=#REF!</formula>
    </cfRule>
    <cfRule type="expression" dxfId="76" priority="80">
      <formula>$L38=#REF!</formula>
    </cfRule>
  </conditionalFormatting>
  <conditionalFormatting sqref="AB39">
    <cfRule type="expression" dxfId="75" priority="73">
      <formula>$L39=#REF!</formula>
    </cfRule>
    <cfRule type="expression" dxfId="74" priority="74">
      <formula>$L39=#REF!</formula>
    </cfRule>
    <cfRule type="expression" dxfId="73" priority="75">
      <formula>$L39=#REF!</formula>
    </cfRule>
    <cfRule type="expression" dxfId="72" priority="76">
      <formula>$L39=#REF!</formula>
    </cfRule>
  </conditionalFormatting>
  <conditionalFormatting sqref="AB40">
    <cfRule type="expression" dxfId="71" priority="69">
      <formula>$L40=#REF!</formula>
    </cfRule>
    <cfRule type="expression" dxfId="70" priority="70">
      <formula>$L40=#REF!</formula>
    </cfRule>
    <cfRule type="expression" dxfId="69" priority="71">
      <formula>$L40=#REF!</formula>
    </cfRule>
    <cfRule type="expression" dxfId="68" priority="72">
      <formula>$L40=#REF!</formula>
    </cfRule>
  </conditionalFormatting>
  <conditionalFormatting sqref="AB41">
    <cfRule type="expression" dxfId="67" priority="65">
      <formula>$L41=#REF!</formula>
    </cfRule>
    <cfRule type="expression" dxfId="66" priority="66">
      <formula>$L41=#REF!</formula>
    </cfRule>
    <cfRule type="expression" dxfId="65" priority="67">
      <formula>$L41=#REF!</formula>
    </cfRule>
    <cfRule type="expression" dxfId="64" priority="68">
      <formula>$L41=#REF!</formula>
    </cfRule>
  </conditionalFormatting>
  <conditionalFormatting sqref="AB42">
    <cfRule type="expression" dxfId="63" priority="61">
      <formula>$L42=#REF!</formula>
    </cfRule>
    <cfRule type="expression" dxfId="62" priority="62">
      <formula>$L42=#REF!</formula>
    </cfRule>
    <cfRule type="expression" dxfId="61" priority="63">
      <formula>$L42=#REF!</formula>
    </cfRule>
    <cfRule type="expression" dxfId="60" priority="64">
      <formula>$L42=#REF!</formula>
    </cfRule>
  </conditionalFormatting>
  <conditionalFormatting sqref="AC25:AC29">
    <cfRule type="expression" dxfId="59" priority="57">
      <formula>$L25=#REF!</formula>
    </cfRule>
    <cfRule type="expression" dxfId="58" priority="58">
      <formula>$L25=#REF!</formula>
    </cfRule>
    <cfRule type="expression" dxfId="57" priority="59">
      <formula>$L25=#REF!</formula>
    </cfRule>
    <cfRule type="expression" dxfId="56" priority="60">
      <formula>$L25=#REF!</formula>
    </cfRule>
  </conditionalFormatting>
  <conditionalFormatting sqref="AB25">
    <cfRule type="expression" dxfId="55" priority="53">
      <formula>$L25=#REF!</formula>
    </cfRule>
    <cfRule type="expression" dxfId="54" priority="54">
      <formula>$L25=#REF!</formula>
    </cfRule>
    <cfRule type="expression" dxfId="53" priority="55">
      <formula>$L25=#REF!</formula>
    </cfRule>
    <cfRule type="expression" dxfId="52" priority="56">
      <formula>$L25=#REF!</formula>
    </cfRule>
  </conditionalFormatting>
  <conditionalFormatting sqref="AB26">
    <cfRule type="expression" dxfId="51" priority="49">
      <formula>$L26=#REF!</formula>
    </cfRule>
    <cfRule type="expression" dxfId="50" priority="50">
      <formula>$L26=#REF!</formula>
    </cfRule>
    <cfRule type="expression" dxfId="49" priority="51">
      <formula>$L26=#REF!</formula>
    </cfRule>
    <cfRule type="expression" dxfId="48" priority="52">
      <formula>$L26=#REF!</formula>
    </cfRule>
  </conditionalFormatting>
  <conditionalFormatting sqref="AB27">
    <cfRule type="expression" dxfId="47" priority="45">
      <formula>$L27=#REF!</formula>
    </cfRule>
    <cfRule type="expression" dxfId="46" priority="46">
      <formula>$L27=#REF!</formula>
    </cfRule>
    <cfRule type="expression" dxfId="45" priority="47">
      <formula>$L27=#REF!</formula>
    </cfRule>
    <cfRule type="expression" dxfId="44" priority="48">
      <formula>$L27=#REF!</formula>
    </cfRule>
  </conditionalFormatting>
  <conditionalFormatting sqref="AB28">
    <cfRule type="expression" dxfId="43" priority="41">
      <formula>$L28=#REF!</formula>
    </cfRule>
    <cfRule type="expression" dxfId="42" priority="42">
      <formula>$L28=#REF!</formula>
    </cfRule>
    <cfRule type="expression" dxfId="41" priority="43">
      <formula>$L28=#REF!</formula>
    </cfRule>
    <cfRule type="expression" dxfId="40" priority="44">
      <formula>$L28=#REF!</formula>
    </cfRule>
  </conditionalFormatting>
  <conditionalFormatting sqref="AB29">
    <cfRule type="expression" dxfId="39" priority="37">
      <formula>$L29=#REF!</formula>
    </cfRule>
    <cfRule type="expression" dxfId="38" priority="38">
      <formula>$L29=#REF!</formula>
    </cfRule>
    <cfRule type="expression" dxfId="37" priority="39">
      <formula>$L29=#REF!</formula>
    </cfRule>
    <cfRule type="expression" dxfId="36" priority="40">
      <formula>$L29=#REF!</formula>
    </cfRule>
  </conditionalFormatting>
  <conditionalFormatting sqref="AC12:AC16">
    <cfRule type="expression" dxfId="35" priority="33">
      <formula>$L12=#REF!</formula>
    </cfRule>
    <cfRule type="expression" dxfId="34" priority="34">
      <formula>$L12=#REF!</formula>
    </cfRule>
    <cfRule type="expression" dxfId="33" priority="35">
      <formula>$L12=#REF!</formula>
    </cfRule>
    <cfRule type="expression" dxfId="32" priority="36">
      <formula>$L12=#REF!</formula>
    </cfRule>
  </conditionalFormatting>
  <conditionalFormatting sqref="AB12">
    <cfRule type="expression" dxfId="31" priority="29">
      <formula>$L12=#REF!</formula>
    </cfRule>
    <cfRule type="expression" dxfId="30" priority="30">
      <formula>$L12=#REF!</formula>
    </cfRule>
    <cfRule type="expression" dxfId="29" priority="31">
      <formula>$L12=#REF!</formula>
    </cfRule>
    <cfRule type="expression" dxfId="28" priority="32">
      <formula>$L12=#REF!</formula>
    </cfRule>
  </conditionalFormatting>
  <conditionalFormatting sqref="AB13">
    <cfRule type="expression" dxfId="27" priority="25">
      <formula>$L13=#REF!</formula>
    </cfRule>
    <cfRule type="expression" dxfId="26" priority="26">
      <formula>$L13=#REF!</formula>
    </cfRule>
    <cfRule type="expression" dxfId="25" priority="27">
      <formula>$L13=#REF!</formula>
    </cfRule>
    <cfRule type="expression" dxfId="24" priority="28">
      <formula>$L13=#REF!</formula>
    </cfRule>
  </conditionalFormatting>
  <conditionalFormatting sqref="AB14">
    <cfRule type="expression" dxfId="23" priority="21">
      <formula>$L14=#REF!</formula>
    </cfRule>
    <cfRule type="expression" dxfId="22" priority="22">
      <formula>$L14=#REF!</formula>
    </cfRule>
    <cfRule type="expression" dxfId="21" priority="23">
      <formula>$L14=#REF!</formula>
    </cfRule>
    <cfRule type="expression" dxfId="20" priority="24">
      <formula>$L14=#REF!</formula>
    </cfRule>
  </conditionalFormatting>
  <conditionalFormatting sqref="AB15">
    <cfRule type="expression" dxfId="19" priority="17">
      <formula>$L15=#REF!</formula>
    </cfRule>
    <cfRule type="expression" dxfId="18" priority="18">
      <formula>$L15=#REF!</formula>
    </cfRule>
    <cfRule type="expression" dxfId="17" priority="19">
      <formula>$L15=#REF!</formula>
    </cfRule>
    <cfRule type="expression" dxfId="16" priority="20">
      <formula>$L15=#REF!</formula>
    </cfRule>
  </conditionalFormatting>
  <conditionalFormatting sqref="AB16">
    <cfRule type="expression" dxfId="15" priority="13">
      <formula>$L16=#REF!</formula>
    </cfRule>
    <cfRule type="expression" dxfId="14" priority="14">
      <formula>$L16=#REF!</formula>
    </cfRule>
    <cfRule type="expression" dxfId="13" priority="15">
      <formula>$L16=#REF!</formula>
    </cfRule>
    <cfRule type="expression" dxfId="12" priority="16">
      <formula>$L16=#REF!</formula>
    </cfRule>
  </conditionalFormatting>
  <conditionalFormatting sqref="H182">
    <cfRule type="expression" dxfId="11" priority="9">
      <formula>$L182=#REF!</formula>
    </cfRule>
    <cfRule type="expression" dxfId="10" priority="10">
      <formula>$L182=#REF!</formula>
    </cfRule>
    <cfRule type="expression" dxfId="9" priority="11">
      <formula>$L182=#REF!</formula>
    </cfRule>
    <cfRule type="expression" dxfId="8" priority="12">
      <formula>$L182=#REF!</formula>
    </cfRule>
  </conditionalFormatting>
  <conditionalFormatting sqref="H51">
    <cfRule type="expression" dxfId="7" priority="5">
      <formula>$L51=#REF!</formula>
    </cfRule>
    <cfRule type="expression" dxfId="6" priority="6">
      <formula>$L51=#REF!</formula>
    </cfRule>
    <cfRule type="expression" dxfId="5" priority="7">
      <formula>$L51=#REF!</formula>
    </cfRule>
    <cfRule type="expression" dxfId="4" priority="8">
      <formula>$L51=#REF!</formula>
    </cfRule>
  </conditionalFormatting>
  <conditionalFormatting sqref="Y51">
    <cfRule type="expression" dxfId="3" priority="1">
      <formula>$L51=#REF!</formula>
    </cfRule>
    <cfRule type="expression" dxfId="2" priority="2">
      <formula>$L51=#REF!</formula>
    </cfRule>
    <cfRule type="expression" dxfId="1" priority="3">
      <formula>$L51=#REF!</formula>
    </cfRule>
    <cfRule type="expression" dxfId="0" priority="4">
      <formula>$L51=#REF!</formula>
    </cfRule>
  </conditionalFormatting>
  <dataValidations count="6">
    <dataValidation type="list" allowBlank="1" showInputMessage="1" showErrorMessage="1" sqref="J64:J141 J12:J49 J51:J62 J143:J272" xr:uid="{00000000-0002-0000-0100-000000000000}">
      <formula1>"Obligatoire,Option"</formula1>
    </dataValidation>
    <dataValidation type="list" allowBlank="1" showInputMessage="1" showErrorMessage="1" sqref="K143:K207 K51:K62 K64:K141 K12:K49 K220:K272" xr:uid="{00000000-0002-0000-0100-000001000000}">
      <formula1>"1,2,3,4"</formula1>
    </dataValidation>
    <dataValidation type="list" allowBlank="1" showInputMessage="1" showErrorMessage="1" sqref="L76 L272 L259 L246 L128 L115 L102 L89 L181 L141 L233 L155 L167:L168 L37 L24 L194 L220 L207" xr:uid="{00000000-0002-0000-0100-000002000000}">
      <formula1>$B$8:$B$19</formula1>
    </dataValidation>
    <dataValidation type="list" allowBlank="1" showInputMessage="1" showErrorMessage="1" sqref="R182:R183 R192:R193 R188:R189" xr:uid="{00000000-0002-0000-0100-000003000000}">
      <formula1>"Oui,Non"</formula1>
    </dataValidation>
    <dataValidation type="list" allowBlank="1" showInputMessage="1" showErrorMessage="1" sqref="P247:P258 P12:P23 P25:P36 P38:P49 P51:P62 P64:P75 P129:P140 P143:P154 P156:P167 P169:P180 P182:P193 P195:P206 P208:P219 P221:P232 P77:P88 P90:P101 P103:P114 P116:P127 P234:P245 P260:P271" xr:uid="{00000000-0002-0000-0100-000004000000}">
      <formula1>"Non,Mut,Mut+ext"</formula1>
    </dataValidation>
    <dataValidation type="list" allowBlank="1" showInputMessage="1" showErrorMessage="1" sqref="F12:F23 F25:F36 F38:F49 F51:F62 F64:F75 F77:F88 F90:F101 F103:F114 F116:F127 F129:F140 F143:F154 F156:F167 F169:F180 F182:F193 F195:F206 F208:F219 F221:F232 F234:F245 F247:F258 F260:F271" xr:uid="{00000000-0002-0000-0100-000005000000}">
      <formula1>"Obligatoire,Optionnelle,Facultative"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6000000}">
          <x14:formula1>
            <xm:f>Paramétrage!$G$6:$G$16</xm:f>
          </x14:formula1>
          <xm:sqref>I3</xm:sqref>
        </x14:dataValidation>
        <x14:dataValidation type="list" allowBlank="1" showInputMessage="1" showErrorMessage="1" xr:uid="{00000000-0002-0000-0100-000007000000}">
          <x14:formula1>
            <xm:f>Paramétrage!$C$6:$C$29</xm:f>
          </x14:formula1>
          <xm:sqref>L64:L75 L25:L36 L38:L49 L12:L23 L234:L245 L116:L127 L103:L114 L90:L101 L77:L88 L182:L193 L195:L206 L156:L166 L51:L62 L247:L258 L129:L140 L221:L232 L143:L154 L169:L180 L208:L219 L260:L271</xm:sqref>
        </x14:dataValidation>
        <x14:dataValidation type="list" allowBlank="1" showInputMessage="1" showErrorMessage="1" xr:uid="{00000000-0002-0000-0100-000008000000}">
          <x14:formula1>
            <xm:f>Paramétrage!$K$6:$K$41</xm:f>
          </x14:formula1>
          <xm:sqref>I247:I258 I12:I23 I234:I245 I116:I127 I103:I114 I90:I101 I77:I88 I195:I206 I38:I49 I143:I154 I129:I140 I208:I219 I25:I36 I182:I193 I169:I180 I156:I167 I221:I232 I64:I75 I51:I62 I260:I271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N41"/>
  <sheetViews>
    <sheetView topLeftCell="A4" workbookViewId="0">
      <selection activeCell="G21" sqref="G21"/>
    </sheetView>
  </sheetViews>
  <sheetFormatPr baseColWidth="10" defaultColWidth="11.46484375" defaultRowHeight="12.75"/>
  <cols>
    <col min="1" max="1" width="11.46484375" style="1"/>
    <col min="2" max="2" width="34.796875" style="1" bestFit="1" customWidth="1"/>
    <col min="3" max="3" width="9.1328125" style="1" bestFit="1" customWidth="1"/>
    <col min="4" max="4" width="15" style="1" hidden="1" customWidth="1"/>
    <col min="5" max="5" width="5.46484375" style="1" hidden="1" customWidth="1"/>
    <col min="6" max="6" width="11.46484375" style="1"/>
    <col min="7" max="7" width="59.1328125" style="1" bestFit="1" customWidth="1"/>
    <col min="8" max="8" width="11.46484375" style="1"/>
    <col min="9" max="9" width="25.6640625" style="1" bestFit="1" customWidth="1"/>
    <col min="10" max="10" width="11.46484375" style="1"/>
    <col min="11" max="11" width="5.796875" style="1" customWidth="1"/>
    <col min="12" max="12" width="43.46484375" style="1" customWidth="1"/>
    <col min="13" max="13" width="11.46484375" style="1"/>
    <col min="14" max="14" width="0" style="1" hidden="1" customWidth="1"/>
    <col min="15" max="16384" width="11.46484375" style="1"/>
  </cols>
  <sheetData>
    <row r="3" spans="2:14">
      <c r="B3" s="293" t="s">
        <v>19</v>
      </c>
      <c r="C3" s="294"/>
      <c r="D3" s="59"/>
      <c r="E3" s="60"/>
      <c r="G3" s="14" t="s">
        <v>28</v>
      </c>
      <c r="I3" s="14" t="s">
        <v>67</v>
      </c>
      <c r="K3" s="292" t="s">
        <v>113</v>
      </c>
      <c r="L3" s="292"/>
      <c r="N3" s="5" t="s">
        <v>144</v>
      </c>
    </row>
    <row r="4" spans="2:14">
      <c r="B4" s="10"/>
      <c r="C4" s="11"/>
      <c r="D4" s="10"/>
      <c r="E4" s="12"/>
      <c r="F4" s="13"/>
    </row>
    <row r="5" spans="2:14" ht="14.25">
      <c r="D5" s="1" t="s">
        <v>23</v>
      </c>
      <c r="E5" s="7" t="s">
        <v>20</v>
      </c>
    </row>
    <row r="6" spans="2:14" ht="14.25">
      <c r="B6" s="5" t="s">
        <v>21</v>
      </c>
      <c r="C6" s="4" t="s">
        <v>2</v>
      </c>
      <c r="D6" s="4">
        <v>1</v>
      </c>
      <c r="E6" s="4">
        <v>1.5</v>
      </c>
      <c r="G6" s="6" t="s">
        <v>218</v>
      </c>
      <c r="I6" s="5" t="s">
        <v>145</v>
      </c>
      <c r="K6" s="64" t="s">
        <v>142</v>
      </c>
      <c r="L6" s="5" t="s">
        <v>143</v>
      </c>
      <c r="N6" s="5">
        <v>300</v>
      </c>
    </row>
    <row r="7" spans="2:14" ht="14.25">
      <c r="B7" s="5" t="s">
        <v>7</v>
      </c>
      <c r="C7" s="3" t="s">
        <v>0</v>
      </c>
      <c r="D7" s="4">
        <v>1</v>
      </c>
      <c r="E7" s="4">
        <v>1</v>
      </c>
      <c r="G7" s="6" t="s">
        <v>34</v>
      </c>
      <c r="I7" s="6" t="s">
        <v>209</v>
      </c>
      <c r="K7" s="37" t="s">
        <v>70</v>
      </c>
      <c r="L7" s="36" t="s">
        <v>79</v>
      </c>
      <c r="N7" s="5">
        <v>40</v>
      </c>
    </row>
    <row r="8" spans="2:14" ht="14.25">
      <c r="B8" s="6" t="s">
        <v>39</v>
      </c>
      <c r="C8" s="17" t="s">
        <v>40</v>
      </c>
      <c r="D8" s="4">
        <v>1</v>
      </c>
      <c r="E8" s="4">
        <v>0.66</v>
      </c>
      <c r="G8" s="6" t="s">
        <v>219</v>
      </c>
      <c r="I8" s="5" t="s">
        <v>214</v>
      </c>
      <c r="K8" s="37" t="s">
        <v>71</v>
      </c>
      <c r="L8" s="36" t="s">
        <v>80</v>
      </c>
      <c r="N8" s="5">
        <v>35</v>
      </c>
    </row>
    <row r="9" spans="2:14" ht="14.25">
      <c r="B9" s="5" t="s">
        <v>26</v>
      </c>
      <c r="C9" s="8" t="s">
        <v>27</v>
      </c>
      <c r="D9" s="4">
        <v>0</v>
      </c>
      <c r="E9" s="4">
        <v>0</v>
      </c>
      <c r="G9" s="6" t="s">
        <v>33</v>
      </c>
      <c r="I9" s="5" t="s">
        <v>210</v>
      </c>
      <c r="K9" s="37" t="s">
        <v>72</v>
      </c>
      <c r="L9" s="36" t="s">
        <v>81</v>
      </c>
      <c r="N9" s="5">
        <v>30</v>
      </c>
    </row>
    <row r="10" spans="2:14" ht="14.25">
      <c r="B10" s="5" t="s">
        <v>136</v>
      </c>
      <c r="C10" s="3" t="s">
        <v>130</v>
      </c>
      <c r="D10" s="3">
        <v>0</v>
      </c>
      <c r="E10" s="4">
        <v>0</v>
      </c>
      <c r="G10" s="6" t="s">
        <v>32</v>
      </c>
      <c r="I10" s="5" t="s">
        <v>213</v>
      </c>
      <c r="K10" s="37" t="s">
        <v>73</v>
      </c>
      <c r="L10" s="36" t="s">
        <v>82</v>
      </c>
      <c r="N10" s="5">
        <v>25</v>
      </c>
    </row>
    <row r="11" spans="2:14" ht="14.25">
      <c r="B11" s="6" t="s">
        <v>53</v>
      </c>
      <c r="C11" s="17" t="s">
        <v>41</v>
      </c>
      <c r="D11" s="4">
        <v>1</v>
      </c>
      <c r="E11" s="4">
        <v>1</v>
      </c>
      <c r="G11" s="6" t="s">
        <v>31</v>
      </c>
      <c r="K11" s="37" t="s">
        <v>74</v>
      </c>
      <c r="L11" s="36" t="s">
        <v>83</v>
      </c>
      <c r="N11" s="5">
        <v>24</v>
      </c>
    </row>
    <row r="12" spans="2:14" ht="14.25">
      <c r="B12" s="6" t="s">
        <v>54</v>
      </c>
      <c r="C12" s="17" t="s">
        <v>42</v>
      </c>
      <c r="D12" s="4">
        <v>1</v>
      </c>
      <c r="E12" s="4">
        <v>1.5</v>
      </c>
      <c r="G12" s="6" t="s">
        <v>29</v>
      </c>
      <c r="K12" s="37" t="s">
        <v>75</v>
      </c>
      <c r="L12" s="36" t="s">
        <v>84</v>
      </c>
      <c r="N12" s="5">
        <v>12</v>
      </c>
    </row>
    <row r="13" spans="2:14" ht="14.25">
      <c r="B13" s="5" t="s">
        <v>137</v>
      </c>
      <c r="C13" s="17" t="s">
        <v>131</v>
      </c>
      <c r="D13" s="4">
        <v>0</v>
      </c>
      <c r="E13" s="4">
        <v>0</v>
      </c>
      <c r="G13" s="6" t="s">
        <v>30</v>
      </c>
      <c r="K13" s="37" t="s">
        <v>76</v>
      </c>
      <c r="L13" s="36" t="s">
        <v>85</v>
      </c>
    </row>
    <row r="14" spans="2:14" ht="14.25">
      <c r="B14" s="6" t="s">
        <v>55</v>
      </c>
      <c r="C14" s="17" t="s">
        <v>43</v>
      </c>
      <c r="D14" s="4">
        <v>1</v>
      </c>
      <c r="E14" s="4">
        <v>1</v>
      </c>
      <c r="G14" s="6" t="s">
        <v>35</v>
      </c>
      <c r="K14" s="37" t="s">
        <v>77</v>
      </c>
      <c r="L14" s="36" t="s">
        <v>86</v>
      </c>
    </row>
    <row r="15" spans="2:14" ht="14.25">
      <c r="B15" s="6" t="s">
        <v>56</v>
      </c>
      <c r="C15" s="17" t="s">
        <v>44</v>
      </c>
      <c r="D15" s="4">
        <v>1</v>
      </c>
      <c r="E15" s="4">
        <v>1.5</v>
      </c>
      <c r="G15" s="6" t="s">
        <v>37</v>
      </c>
      <c r="K15" s="37" t="s">
        <v>78</v>
      </c>
      <c r="L15" s="36" t="s">
        <v>87</v>
      </c>
    </row>
    <row r="16" spans="2:14" ht="14.25">
      <c r="B16" s="6" t="s">
        <v>220</v>
      </c>
      <c r="C16" s="153" t="s">
        <v>221</v>
      </c>
      <c r="D16" s="4">
        <v>0</v>
      </c>
      <c r="E16" s="4">
        <v>0</v>
      </c>
      <c r="G16" s="6" t="s">
        <v>36</v>
      </c>
      <c r="K16" s="35">
        <v>10</v>
      </c>
      <c r="L16" s="36" t="s">
        <v>88</v>
      </c>
    </row>
    <row r="17" spans="2:12" ht="14.25">
      <c r="B17" s="5" t="s">
        <v>138</v>
      </c>
      <c r="C17" s="17" t="s">
        <v>132</v>
      </c>
      <c r="D17" s="4">
        <v>0</v>
      </c>
      <c r="E17" s="4">
        <v>0</v>
      </c>
      <c r="G17" s="2"/>
      <c r="K17" s="35">
        <v>11</v>
      </c>
      <c r="L17" s="36" t="s">
        <v>89</v>
      </c>
    </row>
    <row r="18" spans="2:12" ht="14.25">
      <c r="B18" s="6" t="s">
        <v>57</v>
      </c>
      <c r="C18" s="17" t="s">
        <v>45</v>
      </c>
      <c r="D18" s="4">
        <v>1</v>
      </c>
      <c r="E18" s="4">
        <v>1</v>
      </c>
      <c r="K18" s="35">
        <v>12</v>
      </c>
      <c r="L18" s="36" t="s">
        <v>90</v>
      </c>
    </row>
    <row r="19" spans="2:12" ht="14.25">
      <c r="B19" s="6" t="s">
        <v>58</v>
      </c>
      <c r="C19" s="17" t="s">
        <v>46</v>
      </c>
      <c r="D19" s="4">
        <v>1</v>
      </c>
      <c r="E19" s="4">
        <v>1.5</v>
      </c>
      <c r="K19" s="35">
        <v>13</v>
      </c>
      <c r="L19" s="36" t="s">
        <v>91</v>
      </c>
    </row>
    <row r="20" spans="2:12" ht="14.25">
      <c r="B20" s="5" t="s">
        <v>139</v>
      </c>
      <c r="C20" s="17" t="s">
        <v>133</v>
      </c>
      <c r="D20" s="4">
        <v>0</v>
      </c>
      <c r="E20" s="4">
        <v>0</v>
      </c>
      <c r="K20" s="35">
        <v>14</v>
      </c>
      <c r="L20" s="36" t="s">
        <v>92</v>
      </c>
    </row>
    <row r="21" spans="2:12" ht="14.25">
      <c r="B21" s="6" t="s">
        <v>59</v>
      </c>
      <c r="C21" s="17" t="s">
        <v>47</v>
      </c>
      <c r="D21" s="4">
        <v>1</v>
      </c>
      <c r="E21" s="4">
        <v>1</v>
      </c>
      <c r="K21" s="35">
        <v>15</v>
      </c>
      <c r="L21" s="36" t="s">
        <v>93</v>
      </c>
    </row>
    <row r="22" spans="2:12" ht="14.25">
      <c r="B22" s="6" t="s">
        <v>60</v>
      </c>
      <c r="C22" s="17" t="s">
        <v>48</v>
      </c>
      <c r="D22" s="4">
        <v>1</v>
      </c>
      <c r="E22" s="4">
        <v>1.5</v>
      </c>
      <c r="K22" s="35">
        <v>16</v>
      </c>
      <c r="L22" s="36" t="s">
        <v>94</v>
      </c>
    </row>
    <row r="23" spans="2:12" ht="14.25">
      <c r="B23" s="5" t="s">
        <v>8</v>
      </c>
      <c r="C23" s="17" t="s">
        <v>3</v>
      </c>
      <c r="D23" s="4">
        <v>1</v>
      </c>
      <c r="E23" s="4">
        <v>1</v>
      </c>
      <c r="K23" s="35">
        <v>17</v>
      </c>
      <c r="L23" s="36" t="s">
        <v>95</v>
      </c>
    </row>
    <row r="24" spans="2:12" ht="14.25">
      <c r="B24" s="5" t="s">
        <v>140</v>
      </c>
      <c r="C24" s="17" t="s">
        <v>134</v>
      </c>
      <c r="D24" s="4">
        <v>0</v>
      </c>
      <c r="E24" s="4">
        <v>0</v>
      </c>
      <c r="K24" s="35">
        <v>18</v>
      </c>
      <c r="L24" s="36" t="s">
        <v>96</v>
      </c>
    </row>
    <row r="25" spans="2:12" ht="14.25">
      <c r="B25" s="6" t="s">
        <v>61</v>
      </c>
      <c r="C25" s="17" t="s">
        <v>49</v>
      </c>
      <c r="D25" s="3">
        <v>1</v>
      </c>
      <c r="E25" s="4">
        <v>1</v>
      </c>
      <c r="K25" s="35">
        <v>19</v>
      </c>
      <c r="L25" s="36" t="s">
        <v>97</v>
      </c>
    </row>
    <row r="26" spans="2:12" ht="14.25">
      <c r="B26" s="6" t="s">
        <v>62</v>
      </c>
      <c r="C26" s="6" t="s">
        <v>50</v>
      </c>
      <c r="D26" s="5">
        <v>1</v>
      </c>
      <c r="E26" s="4">
        <v>1.5</v>
      </c>
      <c r="K26" s="35">
        <v>20</v>
      </c>
      <c r="L26" s="36" t="s">
        <v>98</v>
      </c>
    </row>
    <row r="27" spans="2:12" ht="14.25">
      <c r="B27" s="5" t="s">
        <v>141</v>
      </c>
      <c r="C27" s="6" t="s">
        <v>135</v>
      </c>
      <c r="D27" s="6">
        <v>0</v>
      </c>
      <c r="E27" s="4">
        <v>0</v>
      </c>
      <c r="K27" s="35">
        <v>21</v>
      </c>
      <c r="L27" s="36" t="s">
        <v>99</v>
      </c>
    </row>
    <row r="28" spans="2:12">
      <c r="B28" s="6" t="s">
        <v>63</v>
      </c>
      <c r="C28" s="6" t="s">
        <v>51</v>
      </c>
      <c r="D28" s="6">
        <v>1</v>
      </c>
      <c r="E28" s="5">
        <v>1</v>
      </c>
      <c r="K28" s="35">
        <v>22</v>
      </c>
      <c r="L28" s="36" t="s">
        <v>100</v>
      </c>
    </row>
    <row r="29" spans="2:12">
      <c r="B29" s="6" t="s">
        <v>64</v>
      </c>
      <c r="C29" s="6" t="s">
        <v>52</v>
      </c>
      <c r="D29" s="6">
        <v>1</v>
      </c>
      <c r="E29" s="5">
        <v>1.5</v>
      </c>
      <c r="K29" s="35">
        <v>23</v>
      </c>
      <c r="L29" s="36" t="s">
        <v>101</v>
      </c>
    </row>
    <row r="30" spans="2:12">
      <c r="K30" s="35">
        <v>24</v>
      </c>
      <c r="L30" s="36" t="s">
        <v>102</v>
      </c>
    </row>
    <row r="31" spans="2:12">
      <c r="K31" s="35">
        <v>25</v>
      </c>
      <c r="L31" s="36" t="s">
        <v>103</v>
      </c>
    </row>
    <row r="32" spans="2:12">
      <c r="K32" s="35">
        <v>26</v>
      </c>
      <c r="L32" s="36" t="s">
        <v>104</v>
      </c>
    </row>
    <row r="33" spans="11:12">
      <c r="K33" s="35">
        <v>27</v>
      </c>
      <c r="L33" s="36" t="s">
        <v>105</v>
      </c>
    </row>
    <row r="34" spans="11:12">
      <c r="K34" s="35">
        <v>70</v>
      </c>
      <c r="L34" s="36" t="s">
        <v>106</v>
      </c>
    </row>
    <row r="35" spans="11:12">
      <c r="K35" s="35">
        <v>71</v>
      </c>
      <c r="L35" s="36" t="s">
        <v>107</v>
      </c>
    </row>
    <row r="36" spans="11:12">
      <c r="K36" s="35">
        <v>72</v>
      </c>
      <c r="L36" s="36" t="s">
        <v>108</v>
      </c>
    </row>
    <row r="37" spans="11:12">
      <c r="K37" s="35">
        <v>73</v>
      </c>
      <c r="L37" s="36" t="s">
        <v>109</v>
      </c>
    </row>
    <row r="38" spans="11:12">
      <c r="K38" s="35">
        <v>74</v>
      </c>
      <c r="L38" s="36" t="s">
        <v>110</v>
      </c>
    </row>
    <row r="39" spans="11:12">
      <c r="K39" s="35">
        <v>76</v>
      </c>
      <c r="L39" s="36" t="s">
        <v>111</v>
      </c>
    </row>
    <row r="40" spans="11:12">
      <c r="K40" s="35">
        <v>77</v>
      </c>
      <c r="L40" s="36" t="s">
        <v>112</v>
      </c>
    </row>
    <row r="41" spans="11:12">
      <c r="K41" s="35" t="s">
        <v>222</v>
      </c>
      <c r="L41" s="36"/>
    </row>
  </sheetData>
  <sheetProtection algorithmName="SHA-512" hashValue="oJaj0YNSyJP8oE4Wg18FYq79jnh+sj7dm8iEsQAw6R4xW7S8zWFtk20CNj4iZwYpb/RR76z0gPUtIQLLhKrqaQ==" saltValue="Nj/EoXCV6v+TgHIRtg2o4g==" spinCount="100000" sheet="1" objects="1" scenarios="1"/>
  <sortState xmlns:xlrd2="http://schemas.microsoft.com/office/spreadsheetml/2017/richdata2" ref="G6:G16">
    <sortCondition ref="G6"/>
  </sortState>
  <mergeCells count="2">
    <mergeCell ref="K3:L3"/>
    <mergeCell ref="B3:C3"/>
  </mergeCells>
  <conditionalFormatting sqref="M84">
    <cfRule type="expression" priority="895">
      <formula>VLOOKUP(#REF!,$C$6:$D$29,2,0)=0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16D3A7D7A78047BCBC90274DC2729C" ma:contentTypeVersion="2" ma:contentTypeDescription="Crée un document." ma:contentTypeScope="" ma:versionID="568103ec7edb9a17c2b52ad574148d24">
  <xsd:schema xmlns:xsd="http://www.w3.org/2001/XMLSchema" xmlns:xs="http://www.w3.org/2001/XMLSchema" xmlns:p="http://schemas.microsoft.com/office/2006/metadata/properties" xmlns:ns2="fe0570b7-b4d9-4894-87d1-8db0ec43d3b0" targetNamespace="http://schemas.microsoft.com/office/2006/metadata/properties" ma:root="true" ma:fieldsID="8bb1ab061cbdc3ca29edf8bfa1985ca5" ns2:_="">
    <xsd:import namespace="fe0570b7-b4d9-4894-87d1-8db0ec43d3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570b7-b4d9-4894-87d1-8db0ec43d3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540FE4-D096-4423-8F60-CCD466471652}"/>
</file>

<file path=customXml/itemProps2.xml><?xml version="1.0" encoding="utf-8"?>
<ds:datastoreItem xmlns:ds="http://schemas.openxmlformats.org/officeDocument/2006/customXml" ds:itemID="{BE15305D-23D2-4A6B-A597-A0EC05D8F456}"/>
</file>

<file path=customXml/itemProps3.xml><?xml version="1.0" encoding="utf-8"?>
<ds:datastoreItem xmlns:ds="http://schemas.openxmlformats.org/officeDocument/2006/customXml" ds:itemID="{D0AD75B6-3E6E-450A-A521-8A54344B70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début</vt:lpstr>
      <vt:lpstr>Arabe</vt:lpstr>
      <vt:lpstr>Paramétrage</vt:lpstr>
      <vt:lpstr>fin</vt:lpstr>
    </vt:vector>
  </TitlesOfParts>
  <Company>R.R.A.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Agathe Valley</dc:creator>
  <cp:lastModifiedBy>Tanguy Leroy</cp:lastModifiedBy>
  <cp:lastPrinted>2021-02-16T11:06:39Z</cp:lastPrinted>
  <dcterms:created xsi:type="dcterms:W3CDTF">2001-05-25T13:39:11Z</dcterms:created>
  <dcterms:modified xsi:type="dcterms:W3CDTF">2022-04-07T15:42:32Z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0x0101003316D3A7D7A78047BCBC90274DC2729C</vt:lpwstr>
  </property>
</Properties>
</file>