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DAJIM\DAJIM2\Pole des affaires juridiques et institutionnelles\A-Affaires institutionnelles\2-Gestion du CA\2.1-Ordre du jour-PV-Deliberations\CA 2024\11-13 DECEMBRE 2024\DOCS DE SEANCE\03-BI 2025\"/>
    </mc:Choice>
  </mc:AlternateContent>
  <workbookProtection workbookAlgorithmName="SHA-512" workbookHashValue="w6oYgRDMqKvoGUIozJT+y7C/MlLDi+NYQUFuFTqrH0yLlsePOLAOZpWvH9x9yXky2tFmh5rYqI59/heJVdpvXg==" workbookSaltValue="w9CxWwR8LE+4ffmZZhUGBQ==" workbookSpinCount="100000" lockStructure="1"/>
  <bookViews>
    <workbookView xWindow="0" yWindow="450" windowWidth="25200" windowHeight="12675" tabRatio="387" activeTab="4"/>
  </bookViews>
  <sheets>
    <sheet name="Tableau1" sheetId="1" r:id="rId1"/>
    <sheet name="Tableau2" sheetId="2" r:id="rId2"/>
    <sheet name="Tableau3" sheetId="3" r:id="rId3"/>
    <sheet name="CTRL Nombres" sheetId="9" r:id="rId4"/>
    <sheet name="Anomalies" sheetId="10" r:id="rId5"/>
    <sheet name="Paramétrage" sheetId="19" state="hidden" r:id="rId6"/>
    <sheet name="Enreg Données" sheetId="17" state="hidden" r:id="rId7"/>
    <sheet name="Enreg Données Croisées" sheetId="18" state="hidden" r:id="rId8"/>
  </sheets>
  <definedNames>
    <definedName name="_xlnm.Print_Titles" localSheetId="4">Anomalies!$14:$14</definedName>
    <definedName name="_xlnm.Print_Titles" localSheetId="3">'CTRL Nombres'!$13:$13</definedName>
    <definedName name="_xlnm.Print_Area" localSheetId="4">Anomalies!$A$1:$K$257</definedName>
    <definedName name="_xlnm.Print_Area" localSheetId="3">'CTRL Nombres'!$A$1:$Q$777</definedName>
    <definedName name="_xlnm.Print_Area" localSheetId="1">Tableau2!$A$1:$Q$60</definedName>
    <definedName name="_xlnm.Print_Area" localSheetId="2">Tableau3!$A$1:$AB$61</definedName>
  </definedNames>
  <calcPr calcId="162913" iterateDelta="252"/>
</workbook>
</file>

<file path=xl/calcChain.xml><?xml version="1.0" encoding="utf-8"?>
<calcChain xmlns="http://schemas.openxmlformats.org/spreadsheetml/2006/main">
  <c r="F480" i="9" l="1"/>
  <c r="D2" i="18" l="1"/>
  <c r="C2" i="18"/>
  <c r="A2" i="18"/>
  <c r="F1378" i="17" l="1"/>
  <c r="F1379" i="17"/>
  <c r="F1371" i="17"/>
  <c r="F1372" i="17"/>
  <c r="F1368" i="17"/>
  <c r="F1350" i="17"/>
  <c r="F1344" i="17"/>
  <c r="F1345" i="17"/>
  <c r="F1346" i="17"/>
  <c r="F1333" i="17"/>
  <c r="F1334" i="17"/>
  <c r="F1335" i="17"/>
  <c r="F1336" i="17"/>
  <c r="F1337" i="17"/>
  <c r="F1338" i="17"/>
  <c r="F1339" i="17"/>
  <c r="F1310" i="17"/>
  <c r="F1300" i="17"/>
  <c r="F1301" i="17"/>
  <c r="F1302" i="17"/>
  <c r="F1303" i="17"/>
  <c r="F1304" i="17"/>
  <c r="F1305" i="17"/>
  <c r="F1306" i="17"/>
  <c r="F1184" i="17"/>
  <c r="G1385" i="17"/>
  <c r="G1379" i="17"/>
  <c r="G1378" i="17"/>
  <c r="G1376" i="17"/>
  <c r="G1372" i="17"/>
  <c r="G1371" i="17"/>
  <c r="G1368" i="17"/>
  <c r="G1350" i="17"/>
  <c r="G1346" i="17"/>
  <c r="G1345" i="17"/>
  <c r="G1344" i="17"/>
  <c r="G1339" i="17"/>
  <c r="G1338" i="17"/>
  <c r="G1337" i="17"/>
  <c r="G1336" i="17"/>
  <c r="G1335" i="17"/>
  <c r="G1334" i="17"/>
  <c r="G1333" i="17"/>
  <c r="G1332" i="17"/>
  <c r="G1331" i="17"/>
  <c r="G1330" i="17"/>
  <c r="G1310" i="17"/>
  <c r="G1306" i="17"/>
  <c r="G1305" i="17"/>
  <c r="G1304" i="17"/>
  <c r="G1303" i="17"/>
  <c r="G1302" i="17"/>
  <c r="G1301" i="17"/>
  <c r="G1300" i="17"/>
  <c r="G1299" i="17"/>
  <c r="G1298" i="17"/>
  <c r="G1297" i="17"/>
  <c r="G1184" i="17"/>
  <c r="Q630" i="9"/>
  <c r="R630" i="9" s="1"/>
  <c r="Q542" i="9"/>
  <c r="R542" i="9" s="1"/>
  <c r="F703" i="9"/>
  <c r="P703" i="9" s="1"/>
  <c r="F683" i="9"/>
  <c r="P683" i="9" s="1"/>
  <c r="F682" i="9"/>
  <c r="P682" i="9" s="1"/>
  <c r="F662" i="9"/>
  <c r="P662" i="9" s="1"/>
  <c r="F646" i="9"/>
  <c r="P646" i="9" s="1"/>
  <c r="F631" i="9"/>
  <c r="P631" i="9" s="1"/>
  <c r="F630" i="9"/>
  <c r="P630" i="9" s="1"/>
  <c r="P614" i="9"/>
  <c r="F615" i="9"/>
  <c r="P615" i="9" s="1"/>
  <c r="F614" i="9"/>
  <c r="F613" i="9"/>
  <c r="P613" i="9" s="1"/>
  <c r="F610" i="9"/>
  <c r="F571" i="9"/>
  <c r="P571" i="9" s="1"/>
  <c r="F570" i="9"/>
  <c r="P570" i="9" s="1"/>
  <c r="F569" i="9"/>
  <c r="P569" i="9" s="1"/>
  <c r="F554" i="9"/>
  <c r="P554" i="9" s="1"/>
  <c r="F553" i="9"/>
  <c r="P553" i="9" s="1"/>
  <c r="F542" i="9"/>
  <c r="P542" i="9" s="1"/>
  <c r="F541" i="9"/>
  <c r="P541" i="9"/>
  <c r="F526" i="9"/>
  <c r="P526" i="9" s="1"/>
  <c r="F525" i="9"/>
  <c r="F510" i="9"/>
  <c r="P510" i="9" s="1"/>
  <c r="F509" i="9"/>
  <c r="P509" i="9" s="1"/>
  <c r="F495" i="9"/>
  <c r="F494" i="9"/>
  <c r="P494" i="9" s="1"/>
  <c r="F477" i="9"/>
  <c r="P477" i="9" s="1"/>
  <c r="F476" i="9"/>
  <c r="P476" i="9" s="1"/>
  <c r="Q476" i="9" s="1"/>
  <c r="R476" i="9" s="1"/>
  <c r="W31" i="3"/>
  <c r="W23" i="3"/>
  <c r="V31" i="3"/>
  <c r="V23" i="3"/>
  <c r="P495" i="9" l="1"/>
  <c r="Q495" i="9" s="1"/>
  <c r="R495" i="9" s="1"/>
  <c r="Q541" i="9"/>
  <c r="R541" i="9" s="1"/>
  <c r="Q683" i="9"/>
  <c r="R683" i="9" s="1"/>
  <c r="Q614" i="9"/>
  <c r="Q510" i="9"/>
  <c r="R510" i="9" s="1"/>
  <c r="Q703" i="9"/>
  <c r="R703" i="9" s="1"/>
  <c r="W40" i="3"/>
  <c r="F1385" i="17" s="1"/>
  <c r="Q682" i="9"/>
  <c r="R682" i="9" s="1"/>
  <c r="Q646" i="9"/>
  <c r="R646" i="9" s="1"/>
  <c r="Q569" i="9"/>
  <c r="R569" i="9" s="1"/>
  <c r="P525" i="9"/>
  <c r="Q525" i="9" s="1"/>
  <c r="R525" i="9" s="1"/>
  <c r="P610" i="9"/>
  <c r="Q610" i="9" s="1"/>
  <c r="R610" i="9" s="1"/>
  <c r="F1376" i="17"/>
  <c r="Q631" i="9"/>
  <c r="R631" i="9" s="1"/>
  <c r="Q615" i="9"/>
  <c r="R615" i="9" s="1"/>
  <c r="Q571" i="9"/>
  <c r="R571" i="9" s="1"/>
  <c r="Q662" i="9"/>
  <c r="R662" i="9" s="1"/>
  <c r="Q570" i="9"/>
  <c r="R570" i="9" s="1"/>
  <c r="Q554" i="9"/>
  <c r="R554" i="9" s="1"/>
  <c r="Q526" i="9"/>
  <c r="R526" i="9" s="1"/>
  <c r="Q477" i="9"/>
  <c r="R477" i="9" s="1"/>
  <c r="Q613" i="9"/>
  <c r="R613" i="9" s="1"/>
  <c r="Q553" i="9"/>
  <c r="R553" i="9" s="1"/>
  <c r="Q509" i="9"/>
  <c r="R509" i="9" s="1"/>
  <c r="Q494" i="9"/>
  <c r="R494" i="9" s="1"/>
  <c r="Y33" i="3"/>
  <c r="Y34" i="3"/>
  <c r="Y35" i="3"/>
  <c r="Y36" i="3"/>
  <c r="Y37" i="3"/>
  <c r="Y25" i="3"/>
  <c r="Y26" i="3"/>
  <c r="Y27" i="3"/>
  <c r="Y28" i="3"/>
  <c r="Y29" i="3"/>
  <c r="Y24" i="3"/>
  <c r="Y17" i="3"/>
  <c r="Y18" i="3"/>
  <c r="Y19" i="3"/>
  <c r="Y20" i="3"/>
  <c r="Y21" i="3"/>
  <c r="Y22" i="3"/>
  <c r="Y16" i="3"/>
  <c r="V15" i="3"/>
  <c r="F1332" i="17" s="1"/>
  <c r="V14" i="3"/>
  <c r="F1331" i="17" s="1"/>
  <c r="U23" i="3"/>
  <c r="U15" i="3"/>
  <c r="F1299" i="17" s="1"/>
  <c r="U14" i="3"/>
  <c r="F1298" i="17" s="1"/>
  <c r="G1170" i="17"/>
  <c r="G1161" i="17"/>
  <c r="G1146" i="17"/>
  <c r="V13" i="3" l="1"/>
  <c r="F1330" i="17" s="1"/>
  <c r="U13" i="3"/>
  <c r="F1297" i="17" s="1"/>
  <c r="O23" i="3"/>
  <c r="K23" i="3"/>
  <c r="G1164" i="17" l="1"/>
  <c r="G1165" i="17"/>
  <c r="G1166" i="17"/>
  <c r="F1164" i="17"/>
  <c r="F1165" i="17"/>
  <c r="F1166" i="17"/>
  <c r="G1149" i="17"/>
  <c r="G1150" i="17"/>
  <c r="G1151" i="17"/>
  <c r="G1152" i="17"/>
  <c r="F1149" i="17"/>
  <c r="F1150" i="17"/>
  <c r="F1151" i="17"/>
  <c r="F1152" i="17"/>
  <c r="F746" i="9"/>
  <c r="P746" i="9" s="1"/>
  <c r="Q746" i="9" s="1"/>
  <c r="R746" i="9" s="1"/>
  <c r="F731" i="9"/>
  <c r="P731" i="9" s="1"/>
  <c r="F714" i="9"/>
  <c r="P714" i="9" s="1"/>
  <c r="F551" i="9"/>
  <c r="P551" i="9" s="1"/>
  <c r="F537" i="9"/>
  <c r="P537" i="9" s="1"/>
  <c r="F521" i="9"/>
  <c r="P521" i="9" s="1"/>
  <c r="F505" i="9"/>
  <c r="N32" i="3"/>
  <c r="N15" i="3"/>
  <c r="F1146" i="17" s="1"/>
  <c r="F1161" i="17" l="1"/>
  <c r="Q537" i="9"/>
  <c r="R537" i="9" s="1"/>
  <c r="Q521" i="9"/>
  <c r="R521" i="9" s="1"/>
  <c r="Q714" i="9"/>
  <c r="R714" i="9" s="1"/>
  <c r="P505" i="9"/>
  <c r="Q505" i="9" s="1"/>
  <c r="R505" i="9" s="1"/>
  <c r="Q551" i="9"/>
  <c r="R551" i="9" s="1"/>
  <c r="Q731" i="9"/>
  <c r="R731" i="9" s="1"/>
  <c r="N41" i="3"/>
  <c r="F1170" i="17" l="1"/>
  <c r="I254" i="10" l="1"/>
  <c r="I253" i="10"/>
  <c r="I252" i="10"/>
  <c r="I249" i="10"/>
  <c r="I248" i="10"/>
  <c r="I247" i="10"/>
  <c r="I246" i="10"/>
  <c r="I245" i="10"/>
  <c r="I243" i="10"/>
  <c r="I242" i="10"/>
  <c r="I241" i="10"/>
  <c r="I240" i="10"/>
  <c r="I238" i="10"/>
  <c r="I237" i="10"/>
  <c r="I236" i="10"/>
  <c r="I235" i="10"/>
  <c r="I234" i="10"/>
  <c r="N234" i="10"/>
  <c r="K238" i="10" l="1"/>
  <c r="K242" i="10"/>
  <c r="K243" i="10"/>
  <c r="K247" i="10"/>
  <c r="K248" i="10"/>
  <c r="K249" i="10"/>
  <c r="K252" i="10"/>
  <c r="K253" i="10"/>
  <c r="K254" i="10"/>
  <c r="K256" i="10"/>
  <c r="K236" i="10"/>
  <c r="J234" i="10"/>
  <c r="J237" i="10"/>
  <c r="J240" i="10"/>
  <c r="J241" i="10"/>
  <c r="J245" i="10"/>
  <c r="J246" i="10"/>
  <c r="J256" i="10"/>
  <c r="J235" i="10"/>
  <c r="I233" i="10"/>
  <c r="J233" i="10" s="1"/>
  <c r="I232" i="10"/>
  <c r="J232" i="10" s="1"/>
  <c r="I231" i="10"/>
  <c r="J231" i="10" s="1"/>
  <c r="I230" i="10"/>
  <c r="J230" i="10" s="1"/>
  <c r="I229" i="10"/>
  <c r="J229" i="10" s="1"/>
  <c r="I228" i="10"/>
  <c r="J228" i="10" s="1"/>
  <c r="I227" i="10"/>
  <c r="J227" i="10" s="1"/>
  <c r="I226" i="10"/>
  <c r="J226" i="10" s="1"/>
  <c r="I225" i="10"/>
  <c r="J225" i="10" s="1"/>
  <c r="I224" i="10"/>
  <c r="J224" i="10" s="1"/>
  <c r="I223" i="10"/>
  <c r="J223" i="10" s="1"/>
  <c r="I222" i="10"/>
  <c r="J222" i="10" s="1"/>
  <c r="I221" i="10"/>
  <c r="J221" i="10" s="1"/>
  <c r="I220" i="10"/>
  <c r="J220" i="10" s="1"/>
  <c r="I219" i="10"/>
  <c r="J219" i="10" s="1"/>
  <c r="I218" i="10"/>
  <c r="J218" i="10" s="1"/>
  <c r="I217" i="10"/>
  <c r="J217" i="10" s="1"/>
  <c r="I216" i="10"/>
  <c r="J216" i="10" s="1"/>
  <c r="I215" i="10"/>
  <c r="J215" i="10" s="1"/>
  <c r="I214" i="10"/>
  <c r="J214" i="10" s="1"/>
  <c r="I213" i="10"/>
  <c r="J213" i="10" s="1"/>
  <c r="I212" i="10"/>
  <c r="J212" i="10" s="1"/>
  <c r="I211" i="10"/>
  <c r="J211" i="10" s="1"/>
  <c r="I210" i="10"/>
  <c r="J210" i="10" s="1"/>
  <c r="I209" i="10"/>
  <c r="J209" i="10" s="1"/>
  <c r="I208" i="10"/>
  <c r="J208" i="10" s="1"/>
  <c r="I207" i="10"/>
  <c r="J207" i="10" s="1"/>
  <c r="I206" i="10"/>
  <c r="J206" i="10" s="1"/>
  <c r="I205" i="10"/>
  <c r="J205" i="10" s="1"/>
  <c r="I204" i="10"/>
  <c r="J204" i="10" s="1"/>
  <c r="I203" i="10"/>
  <c r="J203" i="10" s="1"/>
  <c r="I202" i="10"/>
  <c r="J202" i="10" s="1"/>
  <c r="I201" i="10"/>
  <c r="J201" i="10" s="1"/>
  <c r="I200" i="10"/>
  <c r="J200" i="10" s="1"/>
  <c r="I199" i="10"/>
  <c r="J199" i="10" s="1"/>
  <c r="I198" i="10"/>
  <c r="J198" i="10" s="1"/>
  <c r="I197" i="10"/>
  <c r="J197" i="10" s="1"/>
  <c r="I196" i="10"/>
  <c r="J196" i="10" s="1"/>
  <c r="I195" i="10"/>
  <c r="J195" i="10" s="1"/>
  <c r="I194" i="10"/>
  <c r="J194" i="10" s="1"/>
  <c r="I193" i="10"/>
  <c r="J193" i="10" s="1"/>
  <c r="I192" i="10"/>
  <c r="J192" i="10" s="1"/>
  <c r="I191" i="10"/>
  <c r="J191" i="10" s="1"/>
  <c r="I190" i="10"/>
  <c r="J190" i="10" s="1"/>
  <c r="I189" i="10"/>
  <c r="J189" i="10" s="1"/>
  <c r="I188" i="10"/>
  <c r="J188" i="10" s="1"/>
  <c r="I187" i="10"/>
  <c r="J187" i="10" s="1"/>
  <c r="I186" i="10"/>
  <c r="J186" i="10" s="1"/>
  <c r="I185" i="10"/>
  <c r="J185" i="10" s="1"/>
  <c r="I184" i="10"/>
  <c r="J184" i="10" s="1"/>
  <c r="I183" i="10"/>
  <c r="J183" i="10" s="1"/>
  <c r="I182" i="10"/>
  <c r="J182" i="10" s="1"/>
  <c r="I181" i="10"/>
  <c r="J181" i="10" s="1"/>
  <c r="I180" i="10"/>
  <c r="J180" i="10" s="1"/>
  <c r="I179" i="10"/>
  <c r="J179" i="10" s="1"/>
  <c r="I178" i="10"/>
  <c r="J178" i="10" s="1"/>
  <c r="I177" i="10"/>
  <c r="J177" i="10" s="1"/>
  <c r="I176" i="10"/>
  <c r="J176" i="10" s="1"/>
  <c r="I175" i="10"/>
  <c r="J175" i="10" s="1"/>
  <c r="I174" i="10"/>
  <c r="J174" i="10" s="1"/>
  <c r="I173" i="10"/>
  <c r="J173" i="10" s="1"/>
  <c r="I172" i="10"/>
  <c r="J172" i="10" s="1"/>
  <c r="I171" i="10"/>
  <c r="J171" i="10" s="1"/>
  <c r="I170" i="10"/>
  <c r="J170" i="10" s="1"/>
  <c r="I169" i="10"/>
  <c r="J169" i="10" s="1"/>
  <c r="I168" i="10"/>
  <c r="J168" i="10" s="1"/>
  <c r="I167" i="10"/>
  <c r="J167" i="10" s="1"/>
  <c r="I166" i="10"/>
  <c r="J166" i="10" s="1"/>
  <c r="I165" i="10"/>
  <c r="J165" i="10" s="1"/>
  <c r="I164" i="10"/>
  <c r="J164" i="10" s="1"/>
  <c r="I163" i="10"/>
  <c r="J163" i="10" s="1"/>
  <c r="I162" i="10"/>
  <c r="J162" i="10" s="1"/>
  <c r="I161" i="10"/>
  <c r="J161" i="10" s="1"/>
  <c r="I160" i="10"/>
  <c r="J160" i="10" s="1"/>
  <c r="I159" i="10"/>
  <c r="J159" i="10" s="1"/>
  <c r="I158" i="10"/>
  <c r="J158" i="10" s="1"/>
  <c r="I157" i="10"/>
  <c r="J157" i="10" s="1"/>
  <c r="I156" i="10"/>
  <c r="J156" i="10" s="1"/>
  <c r="I155" i="10"/>
  <c r="J155" i="10" s="1"/>
  <c r="I154" i="10"/>
  <c r="J154" i="10" s="1"/>
  <c r="I153" i="10"/>
  <c r="J153" i="10" s="1"/>
  <c r="I152" i="10" l="1"/>
  <c r="J152" i="10" s="1"/>
  <c r="I151" i="10"/>
  <c r="J151" i="10" s="1"/>
  <c r="I150" i="10"/>
  <c r="J150" i="10" s="1"/>
  <c r="I149" i="10"/>
  <c r="J149" i="10" s="1"/>
  <c r="I148" i="10"/>
  <c r="J148" i="10" s="1"/>
  <c r="I147" i="10"/>
  <c r="J147" i="10" s="1"/>
  <c r="I146" i="10"/>
  <c r="J146" i="10" s="1"/>
  <c r="I145" i="10"/>
  <c r="J145" i="10" s="1"/>
  <c r="I144" i="10"/>
  <c r="J144" i="10" s="1"/>
  <c r="I143" i="10"/>
  <c r="J143" i="10" s="1"/>
  <c r="I142" i="10"/>
  <c r="J142" i="10" s="1"/>
  <c r="I141" i="10"/>
  <c r="J141" i="10" s="1"/>
  <c r="I140" i="10"/>
  <c r="J140" i="10" s="1"/>
  <c r="I139" i="10"/>
  <c r="J139" i="10" s="1"/>
  <c r="I138" i="10"/>
  <c r="J138" i="10" s="1"/>
  <c r="I137" i="10"/>
  <c r="J137" i="10" s="1"/>
  <c r="I136" i="10"/>
  <c r="J136" i="10" s="1"/>
  <c r="I135" i="10"/>
  <c r="J135" i="10" s="1"/>
  <c r="I134" i="10"/>
  <c r="J134" i="10" s="1"/>
  <c r="I133" i="10"/>
  <c r="J133" i="10" s="1"/>
  <c r="I132" i="10"/>
  <c r="J132" i="10" s="1"/>
  <c r="I131" i="10"/>
  <c r="J131" i="10" s="1"/>
  <c r="I130" i="10"/>
  <c r="J130" i="10" s="1"/>
  <c r="I129" i="10"/>
  <c r="J129" i="10" s="1"/>
  <c r="I128" i="10"/>
  <c r="J128" i="10" s="1"/>
  <c r="I127" i="10"/>
  <c r="J127" i="10" s="1"/>
  <c r="I126" i="10"/>
  <c r="J126" i="10" s="1"/>
  <c r="I125" i="10"/>
  <c r="J125" i="10" s="1"/>
  <c r="I124" i="10"/>
  <c r="J124" i="10" s="1"/>
  <c r="I123" i="10"/>
  <c r="J123" i="10" s="1"/>
  <c r="I122" i="10"/>
  <c r="J122" i="10" s="1"/>
  <c r="I121" i="10"/>
  <c r="J121" i="10" s="1"/>
  <c r="I120" i="10"/>
  <c r="J120" i="10" s="1"/>
  <c r="I119" i="10"/>
  <c r="J119" i="10" s="1"/>
  <c r="I118" i="10"/>
  <c r="J118" i="10" s="1"/>
  <c r="I117" i="10"/>
  <c r="J117" i="10" s="1"/>
  <c r="I116" i="10"/>
  <c r="J116" i="10" s="1"/>
  <c r="I115" i="10"/>
  <c r="J115" i="10" s="1"/>
  <c r="I114" i="10"/>
  <c r="J114" i="10" s="1"/>
  <c r="I113" i="10"/>
  <c r="J113" i="10" s="1"/>
  <c r="I112" i="10"/>
  <c r="J112" i="10" s="1"/>
  <c r="I111" i="10"/>
  <c r="J111" i="10" s="1"/>
  <c r="I110" i="10"/>
  <c r="J110" i="10" s="1"/>
  <c r="I109" i="10"/>
  <c r="J109" i="10" s="1"/>
  <c r="I108" i="10"/>
  <c r="J108" i="10" s="1"/>
  <c r="I107" i="10"/>
  <c r="J107" i="10" s="1"/>
  <c r="I106" i="10"/>
  <c r="J106" i="10" s="1"/>
  <c r="I105" i="10"/>
  <c r="J105" i="10" s="1"/>
  <c r="I104" i="10"/>
  <c r="J104" i="10" s="1"/>
  <c r="I103" i="10"/>
  <c r="J103" i="10" s="1"/>
  <c r="I102" i="10"/>
  <c r="J102" i="10" s="1"/>
  <c r="I101" i="10"/>
  <c r="J101" i="10" s="1"/>
  <c r="I100" i="10"/>
  <c r="J100" i="10" s="1"/>
  <c r="I99" i="10"/>
  <c r="J99" i="10" s="1"/>
  <c r="I98" i="10"/>
  <c r="J98" i="10" s="1"/>
  <c r="I97" i="10"/>
  <c r="J97" i="10" s="1"/>
  <c r="I96" i="10"/>
  <c r="J96" i="10" s="1"/>
  <c r="I95" i="10"/>
  <c r="J95" i="10" s="1"/>
  <c r="I94" i="10"/>
  <c r="J94" i="10" s="1"/>
  <c r="I93" i="10"/>
  <c r="J93" i="10" s="1"/>
  <c r="I92" i="10"/>
  <c r="J92" i="10" s="1"/>
  <c r="I91" i="10"/>
  <c r="J91" i="10" s="1"/>
  <c r="I90" i="10"/>
  <c r="J90" i="10" s="1"/>
  <c r="I89" i="10"/>
  <c r="J89" i="10" s="1"/>
  <c r="I88" i="10"/>
  <c r="J88" i="10" s="1"/>
  <c r="I87" i="10"/>
  <c r="J87" i="10" s="1"/>
  <c r="I86" i="10"/>
  <c r="J86" i="10" s="1"/>
  <c r="I85" i="10"/>
  <c r="J85" i="10" s="1"/>
  <c r="I84" i="10"/>
  <c r="J84" i="10" s="1"/>
  <c r="I83" i="10"/>
  <c r="J83" i="10" s="1"/>
  <c r="I82" i="10"/>
  <c r="J82" i="10" s="1"/>
  <c r="I81" i="10"/>
  <c r="J81" i="10" s="1"/>
  <c r="I80" i="10"/>
  <c r="J80" i="10" s="1"/>
  <c r="I79" i="10"/>
  <c r="J79" i="10" s="1"/>
  <c r="I78" i="10"/>
  <c r="J78" i="10" s="1"/>
  <c r="I77" i="10"/>
  <c r="J77" i="10" s="1"/>
  <c r="I76" i="10"/>
  <c r="J76" i="10" s="1"/>
  <c r="I75" i="10"/>
  <c r="J75" i="10" s="1"/>
  <c r="I74" i="10"/>
  <c r="J74" i="10" s="1"/>
  <c r="I73" i="10"/>
  <c r="J73" i="10" s="1"/>
  <c r="I72" i="10"/>
  <c r="J72" i="10" s="1"/>
  <c r="I71" i="10"/>
  <c r="J71" i="10" s="1"/>
  <c r="I70" i="10"/>
  <c r="J70" i="10" s="1"/>
  <c r="I69" i="10"/>
  <c r="J69" i="10" s="1"/>
  <c r="I68" i="10"/>
  <c r="J68" i="10" s="1"/>
  <c r="I67" i="10"/>
  <c r="J67" i="10" s="1"/>
  <c r="I66" i="10"/>
  <c r="J66" i="10" s="1"/>
  <c r="I65" i="10"/>
  <c r="J65" i="10" s="1"/>
  <c r="I64" i="10"/>
  <c r="J64" i="10" s="1"/>
  <c r="I63" i="10"/>
  <c r="J63" i="10" s="1"/>
  <c r="I62" i="10"/>
  <c r="J62" i="10" s="1"/>
  <c r="I61" i="10"/>
  <c r="J61" i="10" s="1"/>
  <c r="I60" i="10"/>
  <c r="J60" i="10" s="1"/>
  <c r="I59" i="10"/>
  <c r="J59" i="10" s="1"/>
  <c r="I58" i="10"/>
  <c r="J58" i="10" s="1"/>
  <c r="I57" i="10"/>
  <c r="J57" i="10" s="1"/>
  <c r="I56" i="10"/>
  <c r="J56" i="10" s="1"/>
  <c r="I55" i="10"/>
  <c r="J55" i="10" s="1"/>
  <c r="I54" i="10"/>
  <c r="J54" i="10" s="1"/>
  <c r="I53" i="10"/>
  <c r="J53" i="10" s="1"/>
  <c r="I52" i="10"/>
  <c r="J52" i="10" s="1"/>
  <c r="I51" i="10"/>
  <c r="J51" i="10" s="1"/>
  <c r="I50" i="10"/>
  <c r="J50" i="10" s="1"/>
  <c r="I49" i="10"/>
  <c r="J49" i="10" s="1"/>
  <c r="I48" i="10"/>
  <c r="J48" i="10" s="1"/>
  <c r="I47" i="10"/>
  <c r="J47" i="10" s="1"/>
  <c r="I46" i="10"/>
  <c r="J46" i="10" s="1"/>
  <c r="I45" i="10"/>
  <c r="J45" i="10" s="1"/>
  <c r="I44" i="10"/>
  <c r="J44" i="10" s="1"/>
  <c r="I43" i="10"/>
  <c r="J43" i="10" s="1"/>
  <c r="I42" i="10"/>
  <c r="J42" i="10" s="1"/>
  <c r="I41" i="10"/>
  <c r="J41" i="10" s="1"/>
  <c r="I40" i="10"/>
  <c r="J40" i="10" s="1"/>
  <c r="I39" i="10"/>
  <c r="J39" i="10" s="1"/>
  <c r="I38" i="10"/>
  <c r="J38" i="10" s="1"/>
  <c r="I37" i="10"/>
  <c r="J37" i="10" s="1"/>
  <c r="I36" i="10"/>
  <c r="J36" i="10" s="1"/>
  <c r="I35" i="10"/>
  <c r="J35" i="10" s="1"/>
  <c r="I34" i="10"/>
  <c r="J34" i="10" s="1"/>
  <c r="I33" i="10"/>
  <c r="J33" i="10" s="1"/>
  <c r="I32" i="10"/>
  <c r="J32" i="10" s="1"/>
  <c r="I31" i="10"/>
  <c r="J31" i="10" s="1"/>
  <c r="I30" i="10"/>
  <c r="J30" i="10" s="1"/>
  <c r="I29" i="10"/>
  <c r="J29" i="10" s="1"/>
  <c r="I28" i="10"/>
  <c r="J28" i="10" s="1"/>
  <c r="I27" i="10"/>
  <c r="J27" i="10" s="1"/>
  <c r="I26" i="10"/>
  <c r="J26" i="10" s="1"/>
  <c r="I25" i="10"/>
  <c r="J25" i="10" s="1"/>
  <c r="I24" i="10"/>
  <c r="J24" i="10" s="1"/>
  <c r="I23" i="10"/>
  <c r="J23" i="10" s="1"/>
  <c r="I22" i="10"/>
  <c r="J22" i="10" s="1"/>
  <c r="I21" i="10"/>
  <c r="J21" i="10" s="1"/>
  <c r="I20" i="10"/>
  <c r="J20" i="10" s="1"/>
  <c r="I19" i="10"/>
  <c r="J19" i="10" s="1"/>
  <c r="I18" i="10"/>
  <c r="J18" i="10" s="1"/>
  <c r="I17" i="10"/>
  <c r="J17" i="10" s="1"/>
  <c r="I16" i="10"/>
  <c r="J16" i="10" s="1"/>
  <c r="I15" i="10"/>
  <c r="J15" i="10" s="1"/>
  <c r="D11" i="10" l="1"/>
  <c r="B15" i="10"/>
  <c r="A15" i="10"/>
  <c r="F653" i="9"/>
  <c r="P653" i="9" s="1"/>
  <c r="F777" i="9" l="1"/>
  <c r="P777" i="9" s="1"/>
  <c r="F776" i="9"/>
  <c r="P776" i="9" s="1"/>
  <c r="F775" i="9"/>
  <c r="P775" i="9" s="1"/>
  <c r="F774" i="9"/>
  <c r="P774" i="9" s="1"/>
  <c r="F773" i="9"/>
  <c r="P773" i="9" s="1"/>
  <c r="F772" i="9"/>
  <c r="P772" i="9" s="1"/>
  <c r="F771" i="9"/>
  <c r="P771" i="9" s="1"/>
  <c r="F770" i="9"/>
  <c r="P770" i="9" s="1"/>
  <c r="F769" i="9"/>
  <c r="P769" i="9" s="1"/>
  <c r="F768" i="9"/>
  <c r="P768" i="9" s="1"/>
  <c r="F767" i="9"/>
  <c r="P767" i="9" s="1"/>
  <c r="F766" i="9"/>
  <c r="P766" i="9" s="1"/>
  <c r="F765" i="9"/>
  <c r="P765" i="9" s="1"/>
  <c r="F764" i="9"/>
  <c r="P764" i="9" s="1"/>
  <c r="F763" i="9"/>
  <c r="P763" i="9" s="1"/>
  <c r="F762" i="9"/>
  <c r="P762" i="9" s="1"/>
  <c r="F761" i="9"/>
  <c r="P761" i="9" s="1"/>
  <c r="F760" i="9"/>
  <c r="P760" i="9" s="1"/>
  <c r="F759" i="9"/>
  <c r="P759" i="9" s="1"/>
  <c r="F758" i="9"/>
  <c r="P758" i="9" s="1"/>
  <c r="F757" i="9"/>
  <c r="P757" i="9" s="1"/>
  <c r="F756" i="9"/>
  <c r="P756" i="9" s="1"/>
  <c r="F755" i="9"/>
  <c r="P755" i="9" s="1"/>
  <c r="F754" i="9"/>
  <c r="P754" i="9" s="1"/>
  <c r="F753" i="9"/>
  <c r="P753" i="9" s="1"/>
  <c r="F752" i="9"/>
  <c r="P752" i="9" s="1"/>
  <c r="F751" i="9"/>
  <c r="P751" i="9" s="1"/>
  <c r="F750" i="9"/>
  <c r="P750" i="9" s="1"/>
  <c r="F749" i="9"/>
  <c r="P749" i="9" s="1"/>
  <c r="F748" i="9"/>
  <c r="P748" i="9" s="1"/>
  <c r="F747" i="9"/>
  <c r="P747" i="9" s="1"/>
  <c r="F745" i="9"/>
  <c r="P745" i="9" s="1"/>
  <c r="F744" i="9"/>
  <c r="P744" i="9" s="1"/>
  <c r="F743" i="9"/>
  <c r="P743" i="9" s="1"/>
  <c r="F742" i="9"/>
  <c r="P742" i="9" s="1"/>
  <c r="F741" i="9"/>
  <c r="P741" i="9" s="1"/>
  <c r="F740" i="9"/>
  <c r="P740" i="9" s="1"/>
  <c r="F739" i="9"/>
  <c r="P739" i="9" s="1"/>
  <c r="F738" i="9"/>
  <c r="P738" i="9" s="1"/>
  <c r="F737" i="9"/>
  <c r="P737" i="9" s="1"/>
  <c r="F736" i="9"/>
  <c r="P736" i="9" s="1"/>
  <c r="F735" i="9"/>
  <c r="P735" i="9" s="1"/>
  <c r="F734" i="9"/>
  <c r="P734" i="9" s="1"/>
  <c r="F733" i="9"/>
  <c r="P733" i="9" s="1"/>
  <c r="F732" i="9"/>
  <c r="P732" i="9" s="1"/>
  <c r="F730" i="9"/>
  <c r="P730" i="9" s="1"/>
  <c r="F729" i="9"/>
  <c r="P729" i="9" s="1"/>
  <c r="F728" i="9"/>
  <c r="P728" i="9" s="1"/>
  <c r="F727" i="9"/>
  <c r="P727" i="9" s="1"/>
  <c r="F726" i="9"/>
  <c r="P726" i="9" s="1"/>
  <c r="F725" i="9"/>
  <c r="P725" i="9" s="1"/>
  <c r="F724" i="9"/>
  <c r="P724" i="9" s="1"/>
  <c r="F723" i="9"/>
  <c r="P723" i="9" s="1"/>
  <c r="F722" i="9"/>
  <c r="P722" i="9" s="1"/>
  <c r="F721" i="9"/>
  <c r="P721" i="9" s="1"/>
  <c r="F720" i="9"/>
  <c r="P720" i="9" s="1"/>
  <c r="F719" i="9"/>
  <c r="P719" i="9" s="1"/>
  <c r="F718" i="9"/>
  <c r="P718" i="9" s="1"/>
  <c r="F717" i="9"/>
  <c r="P717" i="9" s="1"/>
  <c r="F716" i="9"/>
  <c r="P716" i="9" s="1"/>
  <c r="F715" i="9"/>
  <c r="P715" i="9" s="1"/>
  <c r="F713" i="9"/>
  <c r="P713" i="9" s="1"/>
  <c r="F712" i="9"/>
  <c r="P712" i="9" s="1"/>
  <c r="F711" i="9"/>
  <c r="P711" i="9" s="1"/>
  <c r="F710" i="9"/>
  <c r="P710" i="9" s="1"/>
  <c r="F709" i="9"/>
  <c r="P709" i="9" s="1"/>
  <c r="F708" i="9"/>
  <c r="P708" i="9" s="1"/>
  <c r="F707" i="9"/>
  <c r="P707" i="9" s="1"/>
  <c r="F706" i="9"/>
  <c r="P706" i="9" s="1"/>
  <c r="F705" i="9"/>
  <c r="P705" i="9" s="1"/>
  <c r="F704" i="9"/>
  <c r="P704" i="9" s="1"/>
  <c r="F702" i="9"/>
  <c r="P702" i="9" s="1"/>
  <c r="F701" i="9"/>
  <c r="P701" i="9" s="1"/>
  <c r="F700" i="9"/>
  <c r="P700" i="9" s="1"/>
  <c r="F699" i="9"/>
  <c r="P699" i="9" s="1"/>
  <c r="F698" i="9"/>
  <c r="P698" i="9" s="1"/>
  <c r="F697" i="9"/>
  <c r="P697" i="9" s="1"/>
  <c r="F696" i="9"/>
  <c r="P696" i="9" s="1"/>
  <c r="F695" i="9"/>
  <c r="P695" i="9" s="1"/>
  <c r="F694" i="9"/>
  <c r="P694" i="9" s="1"/>
  <c r="F693" i="9"/>
  <c r="P693" i="9" s="1"/>
  <c r="F692" i="9"/>
  <c r="P692" i="9" s="1"/>
  <c r="F691" i="9"/>
  <c r="P691" i="9" s="1"/>
  <c r="F690" i="9"/>
  <c r="P690" i="9" s="1"/>
  <c r="F689" i="9"/>
  <c r="P689" i="9" s="1"/>
  <c r="F688" i="9"/>
  <c r="P688" i="9" s="1"/>
  <c r="F687" i="9"/>
  <c r="P687" i="9" s="1"/>
  <c r="F686" i="9"/>
  <c r="P686" i="9" s="1"/>
  <c r="F685" i="9"/>
  <c r="P685" i="9" s="1"/>
  <c r="F684" i="9"/>
  <c r="P684" i="9" s="1"/>
  <c r="F681" i="9"/>
  <c r="P681" i="9" s="1"/>
  <c r="F680" i="9"/>
  <c r="P680" i="9" s="1"/>
  <c r="F679" i="9"/>
  <c r="P679" i="9" s="1"/>
  <c r="F678" i="9"/>
  <c r="P678" i="9" s="1"/>
  <c r="F677" i="9"/>
  <c r="P677" i="9" s="1"/>
  <c r="F676" i="9"/>
  <c r="P676" i="9" s="1"/>
  <c r="F675" i="9"/>
  <c r="P675" i="9" s="1"/>
  <c r="F674" i="9"/>
  <c r="P674" i="9" s="1"/>
  <c r="F673" i="9"/>
  <c r="P673" i="9" s="1"/>
  <c r="F672" i="9"/>
  <c r="P672" i="9" s="1"/>
  <c r="F671" i="9"/>
  <c r="P671" i="9" s="1"/>
  <c r="F670" i="9"/>
  <c r="P670" i="9" s="1"/>
  <c r="F669" i="9"/>
  <c r="P669" i="9" s="1"/>
  <c r="F668" i="9"/>
  <c r="P668" i="9" s="1"/>
  <c r="F667" i="9"/>
  <c r="P667" i="9" s="1"/>
  <c r="F666" i="9"/>
  <c r="P666" i="9" s="1"/>
  <c r="F657" i="9"/>
  <c r="P657" i="9" s="1"/>
  <c r="F658" i="9"/>
  <c r="P658" i="9" s="1"/>
  <c r="F659" i="9"/>
  <c r="P659" i="9" s="1"/>
  <c r="F660" i="9"/>
  <c r="P660" i="9" s="1"/>
  <c r="F661" i="9"/>
  <c r="P661" i="9" s="1"/>
  <c r="F663" i="9"/>
  <c r="P663" i="9" s="1"/>
  <c r="F664" i="9"/>
  <c r="P664" i="9" s="1"/>
  <c r="F645" i="9"/>
  <c r="P645" i="9" s="1"/>
  <c r="F647" i="9"/>
  <c r="P647" i="9" s="1"/>
  <c r="F665" i="9"/>
  <c r="P665" i="9" s="1"/>
  <c r="F656" i="9"/>
  <c r="P656" i="9" s="1"/>
  <c r="F655" i="9"/>
  <c r="P655" i="9" s="1"/>
  <c r="F654" i="9"/>
  <c r="P654" i="9" s="1"/>
  <c r="F652" i="9"/>
  <c r="P652" i="9" s="1"/>
  <c r="F651" i="9"/>
  <c r="P651" i="9" s="1"/>
  <c r="F650" i="9"/>
  <c r="P650" i="9" s="1"/>
  <c r="F649" i="9"/>
  <c r="P649" i="9" s="1"/>
  <c r="F648" i="9"/>
  <c r="P648" i="9" s="1"/>
  <c r="F644" i="9"/>
  <c r="P644" i="9" s="1"/>
  <c r="F643" i="9"/>
  <c r="P643" i="9" s="1"/>
  <c r="F642" i="9"/>
  <c r="P642" i="9" s="1"/>
  <c r="F641" i="9"/>
  <c r="P641" i="9" s="1"/>
  <c r="F640" i="9"/>
  <c r="P640" i="9" s="1"/>
  <c r="F639" i="9"/>
  <c r="P639" i="9" s="1"/>
  <c r="F638" i="9"/>
  <c r="P638" i="9" s="1"/>
  <c r="F637" i="9"/>
  <c r="P637" i="9" s="1"/>
  <c r="F636" i="9"/>
  <c r="P636" i="9" s="1"/>
  <c r="F635" i="9"/>
  <c r="P635" i="9" s="1"/>
  <c r="F634" i="9"/>
  <c r="P634" i="9" s="1"/>
  <c r="F633" i="9"/>
  <c r="P633" i="9" s="1"/>
  <c r="F632" i="9"/>
  <c r="P632" i="9" s="1"/>
  <c r="F629" i="9"/>
  <c r="P629" i="9" s="1"/>
  <c r="F628" i="9"/>
  <c r="P628" i="9" s="1"/>
  <c r="F627" i="9"/>
  <c r="P627" i="9" s="1"/>
  <c r="F626" i="9"/>
  <c r="P626" i="9" s="1"/>
  <c r="F625" i="9"/>
  <c r="P625" i="9" s="1"/>
  <c r="F624" i="9"/>
  <c r="P624" i="9" s="1"/>
  <c r="F623" i="9"/>
  <c r="P623" i="9" s="1"/>
  <c r="F622" i="9"/>
  <c r="P622" i="9" s="1"/>
  <c r="F621" i="9"/>
  <c r="P621" i="9" s="1"/>
  <c r="F620" i="9"/>
  <c r="P620" i="9" s="1"/>
  <c r="F619" i="9"/>
  <c r="P619" i="9" s="1"/>
  <c r="F618" i="9"/>
  <c r="P618" i="9" s="1"/>
  <c r="F617" i="9"/>
  <c r="P617" i="9" s="1"/>
  <c r="F616" i="9"/>
  <c r="P616" i="9" s="1"/>
  <c r="F612" i="9"/>
  <c r="P612" i="9" s="1"/>
  <c r="F611" i="9"/>
  <c r="P611" i="9" s="1"/>
  <c r="F609" i="9"/>
  <c r="P609" i="9" s="1"/>
  <c r="F608" i="9"/>
  <c r="P608" i="9" s="1"/>
  <c r="F607" i="9"/>
  <c r="P607" i="9" s="1"/>
  <c r="F606" i="9"/>
  <c r="P606" i="9" s="1"/>
  <c r="F605" i="9"/>
  <c r="P605" i="9" s="1"/>
  <c r="F604" i="9"/>
  <c r="P604" i="9" s="1"/>
  <c r="F603" i="9" l="1"/>
  <c r="P603" i="9" s="1"/>
  <c r="F602" i="9"/>
  <c r="P602" i="9" s="1"/>
  <c r="F601" i="9"/>
  <c r="P601" i="9" s="1"/>
  <c r="F600" i="9"/>
  <c r="P600" i="9" s="1"/>
  <c r="F599" i="9"/>
  <c r="P599" i="9" s="1"/>
  <c r="F598" i="9"/>
  <c r="P598" i="9" s="1"/>
  <c r="F597" i="9"/>
  <c r="P597" i="9" s="1"/>
  <c r="F596" i="9"/>
  <c r="P596" i="9" s="1"/>
  <c r="F595" i="9"/>
  <c r="P595" i="9" s="1"/>
  <c r="F594" i="9"/>
  <c r="P594" i="9" s="1"/>
  <c r="F593" i="9"/>
  <c r="P593" i="9" s="1"/>
  <c r="F592" i="9"/>
  <c r="P592" i="9" s="1"/>
  <c r="F591" i="9"/>
  <c r="P591" i="9" s="1"/>
  <c r="F590" i="9"/>
  <c r="P590" i="9" s="1"/>
  <c r="F589" i="9"/>
  <c r="P589" i="9" s="1"/>
  <c r="F588" i="9"/>
  <c r="P588" i="9" s="1"/>
  <c r="F587" i="9"/>
  <c r="P587" i="9" s="1"/>
  <c r="F586" i="9"/>
  <c r="P586" i="9" s="1"/>
  <c r="F585" i="9"/>
  <c r="P585" i="9" s="1"/>
  <c r="F584" i="9"/>
  <c r="P584" i="9" s="1"/>
  <c r="F583" i="9"/>
  <c r="P583" i="9" s="1"/>
  <c r="F582" i="9"/>
  <c r="P582" i="9" s="1"/>
  <c r="F581" i="9"/>
  <c r="P581" i="9" s="1"/>
  <c r="F580" i="9"/>
  <c r="P580" i="9" s="1"/>
  <c r="F579" i="9"/>
  <c r="P579" i="9" s="1"/>
  <c r="F578" i="9"/>
  <c r="P578" i="9" s="1"/>
  <c r="F577" i="9"/>
  <c r="P577" i="9" s="1"/>
  <c r="F576" i="9"/>
  <c r="P576" i="9" s="1"/>
  <c r="F575" i="9"/>
  <c r="P575" i="9" s="1"/>
  <c r="F574" i="9"/>
  <c r="P574" i="9" s="1"/>
  <c r="F488" i="9"/>
  <c r="F573" i="9"/>
  <c r="P573" i="9" s="1"/>
  <c r="F572" i="9"/>
  <c r="P572" i="9" s="1"/>
  <c r="F568" i="9"/>
  <c r="P568" i="9" s="1"/>
  <c r="F567" i="9"/>
  <c r="P567" i="9" s="1"/>
  <c r="F566" i="9"/>
  <c r="P566" i="9" s="1"/>
  <c r="F565" i="9"/>
  <c r="P565" i="9" s="1"/>
  <c r="F564" i="9"/>
  <c r="P564" i="9" s="1"/>
  <c r="F563" i="9"/>
  <c r="P563" i="9" s="1"/>
  <c r="F562" i="9"/>
  <c r="P562" i="9" s="1"/>
  <c r="F561" i="9"/>
  <c r="P561" i="9" s="1"/>
  <c r="F560" i="9"/>
  <c r="P560" i="9" s="1"/>
  <c r="F559" i="9"/>
  <c r="P559" i="9" s="1"/>
  <c r="F558" i="9"/>
  <c r="P558" i="9" s="1"/>
  <c r="F557" i="9"/>
  <c r="P557" i="9" s="1"/>
  <c r="F556" i="9"/>
  <c r="P556" i="9" s="1"/>
  <c r="F555" i="9"/>
  <c r="P555" i="9" s="1"/>
  <c r="F552" i="9"/>
  <c r="P552" i="9" s="1"/>
  <c r="F550" i="9"/>
  <c r="P550" i="9" s="1"/>
  <c r="F549" i="9"/>
  <c r="P549" i="9" s="1"/>
  <c r="F548" i="9"/>
  <c r="P548" i="9" s="1"/>
  <c r="F547" i="9"/>
  <c r="P547" i="9" s="1"/>
  <c r="F546" i="9"/>
  <c r="P546" i="9" s="1"/>
  <c r="F545" i="9"/>
  <c r="P545" i="9" s="1"/>
  <c r="F544" i="9"/>
  <c r="P544" i="9" s="1"/>
  <c r="F543" i="9"/>
  <c r="P543" i="9" s="1"/>
  <c r="F540" i="9"/>
  <c r="P540" i="9" s="1"/>
  <c r="F539" i="9"/>
  <c r="P539" i="9" s="1"/>
  <c r="F538" i="9"/>
  <c r="P538" i="9" s="1"/>
  <c r="F536" i="9"/>
  <c r="P536" i="9" s="1"/>
  <c r="F535" i="9"/>
  <c r="P535" i="9" s="1"/>
  <c r="F534" i="9"/>
  <c r="P534" i="9" s="1"/>
  <c r="F533" i="9"/>
  <c r="P533" i="9" s="1"/>
  <c r="F532" i="9"/>
  <c r="P532" i="9" s="1"/>
  <c r="F531" i="9"/>
  <c r="P531" i="9" s="1"/>
  <c r="F530" i="9"/>
  <c r="P530" i="9" s="1"/>
  <c r="F502" i="9"/>
  <c r="P502" i="9" s="1"/>
  <c r="F529" i="9"/>
  <c r="P529" i="9" s="1"/>
  <c r="F528" i="9"/>
  <c r="P528" i="9" s="1"/>
  <c r="F527" i="9"/>
  <c r="P527" i="9" s="1"/>
  <c r="F524" i="9"/>
  <c r="P524" i="9" s="1"/>
  <c r="F523" i="9"/>
  <c r="P523" i="9" s="1"/>
  <c r="F522" i="9"/>
  <c r="P522" i="9" s="1"/>
  <c r="F520" i="9"/>
  <c r="P520" i="9" s="1"/>
  <c r="F519" i="9"/>
  <c r="P519" i="9" s="1"/>
  <c r="F518" i="9"/>
  <c r="P518" i="9" s="1"/>
  <c r="F517" i="9"/>
  <c r="P517" i="9" s="1"/>
  <c r="F516" i="9"/>
  <c r="P516" i="9" s="1"/>
  <c r="F515" i="9"/>
  <c r="P515" i="9" s="1"/>
  <c r="F514" i="9"/>
  <c r="P514" i="9" s="1"/>
  <c r="F497" i="9"/>
  <c r="F513" i="9"/>
  <c r="P513" i="9" s="1"/>
  <c r="F512" i="9"/>
  <c r="P512" i="9" s="1"/>
  <c r="F511" i="9"/>
  <c r="P511" i="9" s="1"/>
  <c r="F508" i="9"/>
  <c r="P508" i="9" s="1"/>
  <c r="F507" i="9"/>
  <c r="P507" i="9" s="1"/>
  <c r="F506" i="9"/>
  <c r="P506" i="9" s="1"/>
  <c r="F504" i="9"/>
  <c r="P504" i="9" s="1"/>
  <c r="F503" i="9"/>
  <c r="P503" i="9" s="1"/>
  <c r="F501" i="9"/>
  <c r="P501" i="9" s="1"/>
  <c r="F500" i="9"/>
  <c r="P500" i="9" s="1"/>
  <c r="F499" i="9"/>
  <c r="F498" i="9"/>
  <c r="F496" i="9"/>
  <c r="F493" i="9"/>
  <c r="F492" i="9"/>
  <c r="F491" i="9"/>
  <c r="F490" i="9"/>
  <c r="F489" i="9"/>
  <c r="F487" i="9"/>
  <c r="F486" i="9"/>
  <c r="F485" i="9"/>
  <c r="F484" i="9"/>
  <c r="F483" i="9"/>
  <c r="F482" i="9"/>
  <c r="F481" i="9"/>
  <c r="Q764" i="9"/>
  <c r="R764" i="9" s="1"/>
  <c r="Q657" i="9"/>
  <c r="R657" i="9" s="1"/>
  <c r="Q329" i="9"/>
  <c r="R329" i="9" s="1"/>
  <c r="Q328" i="9"/>
  <c r="R328" i="9" s="1"/>
  <c r="Q327" i="9"/>
  <c r="R327" i="9" s="1"/>
  <c r="Q326" i="9"/>
  <c r="R326" i="9" s="1"/>
  <c r="Q325" i="9"/>
  <c r="R325" i="9" s="1"/>
  <c r="Q324" i="9"/>
  <c r="R324" i="9" s="1"/>
  <c r="Q323" i="9"/>
  <c r="R323" i="9" s="1"/>
  <c r="Q322" i="9"/>
  <c r="R322" i="9" s="1"/>
  <c r="Q232" i="9"/>
  <c r="R232" i="9" s="1"/>
  <c r="Q132" i="9"/>
  <c r="R132" i="9" s="1"/>
  <c r="F121" i="9"/>
  <c r="F120" i="9"/>
  <c r="F119" i="9"/>
  <c r="F118" i="9"/>
  <c r="F117" i="9"/>
  <c r="F116" i="9"/>
  <c r="F479" i="9"/>
  <c r="F478" i="9"/>
  <c r="F475" i="9"/>
  <c r="F474" i="9"/>
  <c r="F473" i="9"/>
  <c r="F472" i="9"/>
  <c r="F471" i="9"/>
  <c r="F470" i="9"/>
  <c r="F469" i="9"/>
  <c r="F468" i="9"/>
  <c r="P468" i="9" s="1"/>
  <c r="F467" i="9"/>
  <c r="P467" i="9" s="1"/>
  <c r="F466" i="9"/>
  <c r="P466" i="9" s="1"/>
  <c r="F465" i="9"/>
  <c r="P465" i="9" s="1"/>
  <c r="F464" i="9"/>
  <c r="P464" i="9" s="1"/>
  <c r="F463" i="9"/>
  <c r="P463" i="9" s="1"/>
  <c r="F462" i="9"/>
  <c r="Q500" i="9" l="1"/>
  <c r="R500" i="9" s="1"/>
  <c r="Q501" i="9"/>
  <c r="R501" i="9" s="1"/>
  <c r="Q507" i="9"/>
  <c r="R507" i="9" s="1"/>
  <c r="Q465" i="9"/>
  <c r="R465" i="9" s="1"/>
  <c r="Q466" i="9"/>
  <c r="R466" i="9" s="1"/>
  <c r="Q513" i="9"/>
  <c r="R513" i="9" s="1"/>
  <c r="Q512" i="9"/>
  <c r="R512" i="9" s="1"/>
  <c r="Q467" i="9"/>
  <c r="R467" i="9" s="1"/>
  <c r="P499" i="9"/>
  <c r="Q499" i="9" s="1"/>
  <c r="R499" i="9" s="1"/>
  <c r="Q511" i="9"/>
  <c r="R511" i="9" s="1"/>
  <c r="Q468" i="9"/>
  <c r="R468" i="9" s="1"/>
  <c r="Q508" i="9"/>
  <c r="R508" i="9" s="1"/>
  <c r="Q503" i="9"/>
  <c r="R503" i="9" s="1"/>
  <c r="Q545" i="9"/>
  <c r="R545" i="9" s="1"/>
  <c r="Q504" i="9"/>
  <c r="R504" i="9" s="1"/>
  <c r="Q506" i="9"/>
  <c r="R506" i="9" s="1"/>
  <c r="Q463" i="9"/>
  <c r="R463" i="9" s="1"/>
  <c r="Q464" i="9"/>
  <c r="R464" i="9" s="1"/>
  <c r="Q502" i="9"/>
  <c r="R502" i="9" s="1"/>
  <c r="P28" i="2" l="1"/>
  <c r="P44" i="2"/>
  <c r="P43" i="2"/>
  <c r="P42" i="2"/>
  <c r="P41" i="2"/>
  <c r="P40" i="2"/>
  <c r="P39" i="2"/>
  <c r="P38" i="2"/>
  <c r="P37" i="2"/>
  <c r="P35" i="2"/>
  <c r="P32" i="2"/>
  <c r="P27" i="2"/>
  <c r="P26" i="2"/>
  <c r="P22" i="2"/>
  <c r="P21" i="2"/>
  <c r="P20" i="2"/>
  <c r="P18" i="2"/>
  <c r="V62" i="1"/>
  <c r="V61" i="1"/>
  <c r="V44" i="1"/>
  <c r="V43" i="1"/>
  <c r="V41" i="1"/>
  <c r="V71" i="1" s="1"/>
  <c r="V68" i="1"/>
  <c r="V67" i="1"/>
  <c r="V56" i="1"/>
  <c r="V55" i="1"/>
  <c r="Q56" i="1"/>
  <c r="Q55" i="1"/>
  <c r="L56" i="1"/>
  <c r="L55" i="1"/>
  <c r="V40" i="1"/>
  <c r="Q41" i="1"/>
  <c r="Q40" i="1"/>
  <c r="L41" i="1"/>
  <c r="L40" i="1"/>
  <c r="V26" i="1"/>
  <c r="V25" i="1"/>
  <c r="Q26" i="1"/>
  <c r="Q25" i="1"/>
  <c r="L26" i="1"/>
  <c r="L25" i="1"/>
  <c r="V23" i="1"/>
  <c r="V29" i="1" s="1"/>
  <c r="V22" i="1"/>
  <c r="Q23" i="1"/>
  <c r="Q22" i="1"/>
  <c r="L23" i="1"/>
  <c r="L22" i="1"/>
  <c r="D2" i="17"/>
  <c r="C2" i="17"/>
  <c r="A2" i="17"/>
  <c r="B6" i="19"/>
  <c r="B5" i="19"/>
  <c r="Q71" i="1" l="1"/>
  <c r="V65" i="1"/>
  <c r="V47" i="1"/>
  <c r="V74" i="1" s="1"/>
  <c r="L28" i="1"/>
  <c r="L64" i="1" s="1"/>
  <c r="Q29" i="1"/>
  <c r="Q65" i="1" s="1"/>
  <c r="Q70" i="1"/>
  <c r="L71" i="1"/>
  <c r="Q28" i="1"/>
  <c r="Q64" i="1" s="1"/>
  <c r="V28" i="1"/>
  <c r="V46" i="1" s="1"/>
  <c r="V73" i="1" s="1"/>
  <c r="V70" i="1"/>
  <c r="L29" i="1"/>
  <c r="L65" i="1" s="1"/>
  <c r="L70" i="1"/>
  <c r="Q461" i="9"/>
  <c r="R461" i="9" s="1"/>
  <c r="Q460" i="9"/>
  <c r="R460" i="9" s="1"/>
  <c r="Q458" i="9"/>
  <c r="R458" i="9" s="1"/>
  <c r="Q457" i="9"/>
  <c r="R457" i="9" s="1"/>
  <c r="Q456" i="9"/>
  <c r="R456" i="9" s="1"/>
  <c r="Q453" i="9"/>
  <c r="R453" i="9" s="1"/>
  <c r="Q452" i="9"/>
  <c r="R452" i="9" s="1"/>
  <c r="Q450" i="9"/>
  <c r="R450" i="9" s="1"/>
  <c r="Q449" i="9"/>
  <c r="R449" i="9" s="1"/>
  <c r="Q445" i="9"/>
  <c r="R445" i="9" s="1"/>
  <c r="Q444" i="9"/>
  <c r="R444" i="9" s="1"/>
  <c r="Q442" i="9"/>
  <c r="R442" i="9" s="1"/>
  <c r="Q439" i="9"/>
  <c r="R439" i="9" s="1"/>
  <c r="Q438" i="9"/>
  <c r="R438" i="9" s="1"/>
  <c r="Q436" i="9"/>
  <c r="R436" i="9" s="1"/>
  <c r="Q435" i="9"/>
  <c r="R435" i="9" s="1"/>
  <c r="Q434" i="9"/>
  <c r="R434" i="9" s="1"/>
  <c r="Q431" i="9"/>
  <c r="R431" i="9" s="1"/>
  <c r="Q430" i="9"/>
  <c r="R430" i="9" s="1"/>
  <c r="Q429" i="9"/>
  <c r="R429" i="9" s="1"/>
  <c r="Q428" i="9"/>
  <c r="R428" i="9" s="1"/>
  <c r="Q427" i="9"/>
  <c r="R427" i="9" s="1"/>
  <c r="Q426" i="9"/>
  <c r="R426" i="9" s="1"/>
  <c r="Q425" i="9"/>
  <c r="R425" i="9" s="1"/>
  <c r="Q424" i="9"/>
  <c r="R424" i="9" s="1"/>
  <c r="Q423" i="9"/>
  <c r="R423" i="9" s="1"/>
  <c r="Q422" i="9"/>
  <c r="R422" i="9" s="1"/>
  <c r="Q421" i="9"/>
  <c r="R421" i="9" s="1"/>
  <c r="Q420" i="9"/>
  <c r="R420" i="9" s="1"/>
  <c r="Q419" i="9"/>
  <c r="R419" i="9" s="1"/>
  <c r="Q418" i="9"/>
  <c r="R418" i="9" s="1"/>
  <c r="Q416" i="9"/>
  <c r="R416" i="9" s="1"/>
  <c r="Q415" i="9"/>
  <c r="R415" i="9" s="1"/>
  <c r="Q414" i="9"/>
  <c r="R414" i="9" s="1"/>
  <c r="Q411" i="9"/>
  <c r="R411" i="9" s="1"/>
  <c r="Q410" i="9"/>
  <c r="R410" i="9" s="1"/>
  <c r="Q409" i="9"/>
  <c r="R409" i="9" s="1"/>
  <c r="Q408" i="9"/>
  <c r="R408" i="9" s="1"/>
  <c r="Q407" i="9"/>
  <c r="R407" i="9" s="1"/>
  <c r="Q406" i="9"/>
  <c r="R406" i="9" s="1"/>
  <c r="Q405" i="9"/>
  <c r="R405" i="9" s="1"/>
  <c r="Q404" i="9"/>
  <c r="R404" i="9" s="1"/>
  <c r="Q403" i="9"/>
  <c r="R403" i="9" s="1"/>
  <c r="Q402" i="9"/>
  <c r="R402" i="9" s="1"/>
  <c r="Q401" i="9"/>
  <c r="R401" i="9" s="1"/>
  <c r="Q400" i="9"/>
  <c r="R400" i="9" s="1"/>
  <c r="Q399" i="9"/>
  <c r="R399" i="9" s="1"/>
  <c r="Q398" i="9"/>
  <c r="R398" i="9" s="1"/>
  <c r="Q396" i="9"/>
  <c r="R396" i="9" s="1"/>
  <c r="Q395" i="9"/>
  <c r="R395" i="9" s="1"/>
  <c r="Q394" i="9"/>
  <c r="R394" i="9" s="1"/>
  <c r="Q391" i="9"/>
  <c r="R391" i="9" s="1"/>
  <c r="Q390" i="9"/>
  <c r="R390" i="9" s="1"/>
  <c r="Q388" i="9"/>
  <c r="R388" i="9" s="1"/>
  <c r="Q387" i="9"/>
  <c r="R387" i="9" s="1"/>
  <c r="Q386" i="9"/>
  <c r="R386" i="9" s="1"/>
  <c r="Q383" i="9"/>
  <c r="R383" i="9" s="1"/>
  <c r="Q382" i="9"/>
  <c r="R382" i="9" s="1"/>
  <c r="Q381" i="9"/>
  <c r="R381" i="9" s="1"/>
  <c r="Q380" i="9"/>
  <c r="R380" i="9" s="1"/>
  <c r="Q379" i="9"/>
  <c r="R379" i="9" s="1"/>
  <c r="Q378" i="9"/>
  <c r="R378" i="9" s="1"/>
  <c r="Q376" i="9"/>
  <c r="R376" i="9" s="1"/>
  <c r="Q375" i="9"/>
  <c r="R375" i="9" s="1"/>
  <c r="Q374" i="9"/>
  <c r="R374" i="9" s="1"/>
  <c r="Q371" i="9"/>
  <c r="R371" i="9" s="1"/>
  <c r="Q370" i="9"/>
  <c r="R370" i="9" s="1"/>
  <c r="V64" i="1" l="1"/>
  <c r="F445" i="9"/>
  <c r="P445" i="9" s="1"/>
  <c r="F444" i="9"/>
  <c r="P444" i="9" s="1"/>
  <c r="F443" i="9"/>
  <c r="P443" i="9" s="1"/>
  <c r="F442" i="9"/>
  <c r="P442" i="9" s="1"/>
  <c r="F441" i="9"/>
  <c r="P441" i="9" s="1"/>
  <c r="F440" i="9"/>
  <c r="P440" i="9" s="1"/>
  <c r="F431" i="9"/>
  <c r="P431" i="9" s="1"/>
  <c r="F430" i="9"/>
  <c r="P430" i="9" s="1"/>
  <c r="F429" i="9"/>
  <c r="P429" i="9" s="1"/>
  <c r="F428" i="9"/>
  <c r="P428" i="9" s="1"/>
  <c r="F427" i="9"/>
  <c r="P427" i="9" s="1"/>
  <c r="F426" i="9"/>
  <c r="P426" i="9" s="1"/>
  <c r="F425" i="9"/>
  <c r="P425" i="9" s="1"/>
  <c r="F424" i="9"/>
  <c r="P424" i="9" s="1"/>
  <c r="F423" i="9"/>
  <c r="P423" i="9" s="1"/>
  <c r="F422" i="9"/>
  <c r="P422" i="9" s="1"/>
  <c r="F421" i="9"/>
  <c r="P421" i="9" s="1"/>
  <c r="F420" i="9"/>
  <c r="P420" i="9" s="1"/>
  <c r="F411" i="9"/>
  <c r="P411" i="9" s="1"/>
  <c r="F410" i="9"/>
  <c r="P410" i="9" s="1"/>
  <c r="F409" i="9"/>
  <c r="P409" i="9" s="1"/>
  <c r="F408" i="9"/>
  <c r="P408" i="9" s="1"/>
  <c r="F407" i="9"/>
  <c r="P407" i="9" s="1"/>
  <c r="F406" i="9"/>
  <c r="P406" i="9" s="1"/>
  <c r="F405" i="9"/>
  <c r="P405" i="9" s="1"/>
  <c r="F404" i="9"/>
  <c r="P404" i="9" s="1"/>
  <c r="F403" i="9"/>
  <c r="P403" i="9" s="1"/>
  <c r="F402" i="9"/>
  <c r="P402" i="9" s="1"/>
  <c r="F401" i="9"/>
  <c r="P401" i="9" s="1"/>
  <c r="F400" i="9"/>
  <c r="P400" i="9" s="1"/>
  <c r="F383" i="9"/>
  <c r="P383" i="9" s="1"/>
  <c r="F382" i="9"/>
  <c r="P382" i="9" s="1"/>
  <c r="F381" i="9"/>
  <c r="P381" i="9" s="1"/>
  <c r="F380" i="9"/>
  <c r="P380" i="9" s="1"/>
  <c r="F461" i="9"/>
  <c r="P461" i="9" s="1"/>
  <c r="F460" i="9"/>
  <c r="P460" i="9" s="1"/>
  <c r="F459" i="9"/>
  <c r="F458" i="9"/>
  <c r="P458" i="9" s="1"/>
  <c r="F457" i="9"/>
  <c r="P457" i="9" s="1"/>
  <c r="F456" i="9"/>
  <c r="P456" i="9" s="1"/>
  <c r="F455" i="9"/>
  <c r="P455" i="9" s="1"/>
  <c r="F454" i="9"/>
  <c r="F453" i="9"/>
  <c r="P453" i="9" s="1"/>
  <c r="F452" i="9"/>
  <c r="P452" i="9" s="1"/>
  <c r="F451" i="9"/>
  <c r="F450" i="9"/>
  <c r="P450" i="9" s="1"/>
  <c r="F449" i="9"/>
  <c r="P449" i="9" s="1"/>
  <c r="F448" i="9"/>
  <c r="F447" i="9"/>
  <c r="F446" i="9"/>
  <c r="F439" i="9"/>
  <c r="P439" i="9" s="1"/>
  <c r="F438" i="9"/>
  <c r="P438" i="9" s="1"/>
  <c r="F437" i="9"/>
  <c r="P437" i="9" s="1"/>
  <c r="F436" i="9"/>
  <c r="P436" i="9" s="1"/>
  <c r="F435" i="9"/>
  <c r="P435" i="9" s="1"/>
  <c r="F434" i="9"/>
  <c r="P434" i="9" s="1"/>
  <c r="F433" i="9"/>
  <c r="F432" i="9"/>
  <c r="F419" i="9"/>
  <c r="P419" i="9" s="1"/>
  <c r="F418" i="9"/>
  <c r="P418" i="9" s="1"/>
  <c r="F417" i="9"/>
  <c r="P417" i="9" s="1"/>
  <c r="F416" i="9"/>
  <c r="P416" i="9" s="1"/>
  <c r="F415" i="9"/>
  <c r="P415" i="9" s="1"/>
  <c r="F414" i="9"/>
  <c r="P414" i="9" s="1"/>
  <c r="F413" i="9"/>
  <c r="P413" i="9" s="1"/>
  <c r="F412" i="9"/>
  <c r="P412" i="9" s="1"/>
  <c r="F399" i="9"/>
  <c r="P399" i="9" s="1"/>
  <c r="F398" i="9"/>
  <c r="P398" i="9" s="1"/>
  <c r="F397" i="9"/>
  <c r="F396" i="9"/>
  <c r="P396" i="9" s="1"/>
  <c r="F395" i="9"/>
  <c r="P395" i="9" s="1"/>
  <c r="F394" i="9"/>
  <c r="P394" i="9" s="1"/>
  <c r="F393" i="9"/>
  <c r="P393" i="9" s="1"/>
  <c r="F392" i="9"/>
  <c r="P392" i="9" s="1"/>
  <c r="F391" i="9"/>
  <c r="P391" i="9" s="1"/>
  <c r="F390" i="9"/>
  <c r="P390" i="9" s="1"/>
  <c r="F389" i="9"/>
  <c r="P389" i="9" s="1"/>
  <c r="F388" i="9"/>
  <c r="P388" i="9" s="1"/>
  <c r="F387" i="9"/>
  <c r="P387" i="9" s="1"/>
  <c r="F386" i="9"/>
  <c r="P386" i="9" s="1"/>
  <c r="F385" i="9"/>
  <c r="F384" i="9"/>
  <c r="F379" i="9"/>
  <c r="P379" i="9" s="1"/>
  <c r="F378" i="9"/>
  <c r="P378" i="9" s="1"/>
  <c r="F377" i="9"/>
  <c r="F376" i="9"/>
  <c r="P376" i="9" s="1"/>
  <c r="F375" i="9"/>
  <c r="P375" i="9" s="1"/>
  <c r="F374" i="9"/>
  <c r="P374" i="9" s="1"/>
  <c r="F373" i="9"/>
  <c r="P373" i="9" s="1"/>
  <c r="F372" i="9"/>
  <c r="F369" i="9"/>
  <c r="F370" i="9"/>
  <c r="P370" i="9" s="1"/>
  <c r="F371" i="9"/>
  <c r="P371" i="9" s="1"/>
  <c r="F368" i="9"/>
  <c r="Q367" i="9"/>
  <c r="R367" i="9" s="1"/>
  <c r="Q366" i="9"/>
  <c r="R366" i="9" s="1"/>
  <c r="Q365" i="9"/>
  <c r="R365" i="9" s="1"/>
  <c r="Q364" i="9"/>
  <c r="R364" i="9" s="1"/>
  <c r="Q361" i="9"/>
  <c r="R361" i="9" s="1"/>
  <c r="Q360" i="9"/>
  <c r="R360" i="9" s="1"/>
  <c r="Q359" i="9"/>
  <c r="R359" i="9" s="1"/>
  <c r="Q358" i="9"/>
  <c r="R358" i="9" s="1"/>
  <c r="Q349" i="9"/>
  <c r="R349" i="9" s="1"/>
  <c r="Q348" i="9"/>
  <c r="R348" i="9" s="1"/>
  <c r="Q347" i="9"/>
  <c r="R347" i="9" s="1"/>
  <c r="Q346" i="9"/>
  <c r="R346" i="9" s="1"/>
  <c r="Q343" i="9"/>
  <c r="R343" i="9" s="1"/>
  <c r="Q342" i="9"/>
  <c r="R342" i="9" s="1"/>
  <c r="Q341" i="9"/>
  <c r="R341" i="9" s="1"/>
  <c r="Q340" i="9"/>
  <c r="R340" i="9" s="1"/>
  <c r="Q331" i="9"/>
  <c r="R331" i="9" s="1"/>
  <c r="Q330" i="9"/>
  <c r="R330" i="9" s="1"/>
  <c r="Q313" i="9"/>
  <c r="R313" i="9" s="1"/>
  <c r="Q312" i="9"/>
  <c r="R312" i="9" s="1"/>
  <c r="Q311" i="9"/>
  <c r="R311" i="9" s="1"/>
  <c r="Q310" i="9"/>
  <c r="R310" i="9" s="1"/>
  <c r="Q307" i="9"/>
  <c r="R307" i="9" s="1"/>
  <c r="Q306" i="9"/>
  <c r="R306" i="9" s="1"/>
  <c r="Q305" i="9"/>
  <c r="R305" i="9" s="1"/>
  <c r="Q304" i="9"/>
  <c r="R304" i="9" s="1"/>
  <c r="Q295" i="9"/>
  <c r="R295" i="9" s="1"/>
  <c r="Q294" i="9"/>
  <c r="R294" i="9" s="1"/>
  <c r="Q293" i="9"/>
  <c r="R293" i="9" s="1"/>
  <c r="Q292" i="9"/>
  <c r="R292" i="9" s="1"/>
  <c r="Q291" i="9"/>
  <c r="R291" i="9" s="1"/>
  <c r="Q290" i="9"/>
  <c r="R290" i="9" s="1"/>
  <c r="Q289" i="9"/>
  <c r="R289" i="9" s="1"/>
  <c r="Q288" i="9"/>
  <c r="R288" i="9" s="1"/>
  <c r="Q287" i="9"/>
  <c r="R287" i="9" s="1"/>
  <c r="Q286" i="9"/>
  <c r="R286" i="9" s="1"/>
  <c r="Q277" i="9"/>
  <c r="R277" i="9" s="1"/>
  <c r="Q276" i="9"/>
  <c r="R276" i="9" s="1"/>
  <c r="Q275" i="9"/>
  <c r="R275" i="9" s="1"/>
  <c r="Q274" i="9"/>
  <c r="R274" i="9" s="1"/>
  <c r="Q273" i="9"/>
  <c r="R273" i="9" s="1"/>
  <c r="Q272" i="9"/>
  <c r="R272" i="9" s="1"/>
  <c r="Q271" i="9"/>
  <c r="R271" i="9" s="1"/>
  <c r="Q270" i="9"/>
  <c r="R270" i="9" s="1"/>
  <c r="Q269" i="9"/>
  <c r="R269" i="9" s="1"/>
  <c r="Q268" i="9"/>
  <c r="R268" i="9" s="1"/>
  <c r="Q267" i="9"/>
  <c r="R267" i="9" s="1"/>
  <c r="Q266" i="9"/>
  <c r="R266" i="9" s="1"/>
  <c r="Q265" i="9"/>
  <c r="R265" i="9" s="1"/>
  <c r="Q264" i="9"/>
  <c r="R264" i="9" s="1"/>
  <c r="Q263" i="9"/>
  <c r="R263" i="9" s="1"/>
  <c r="Q262" i="9"/>
  <c r="R262" i="9" s="1"/>
  <c r="Q261" i="9"/>
  <c r="R261" i="9" s="1"/>
  <c r="Q260" i="9"/>
  <c r="R260" i="9" s="1"/>
  <c r="Q259" i="9"/>
  <c r="R259" i="9" s="1"/>
  <c r="Q258" i="9"/>
  <c r="R258" i="9" s="1"/>
  <c r="Q257" i="9"/>
  <c r="R257" i="9" s="1"/>
  <c r="Q256" i="9"/>
  <c r="R256" i="9" s="1"/>
  <c r="Q255" i="9"/>
  <c r="R255" i="9" s="1"/>
  <c r="Q254" i="9"/>
  <c r="R254" i="9" s="1"/>
  <c r="Q253" i="9"/>
  <c r="R253" i="9" s="1"/>
  <c r="Q252" i="9"/>
  <c r="R252" i="9" s="1"/>
  <c r="Q235" i="9"/>
  <c r="R235" i="9" s="1"/>
  <c r="Q234" i="9"/>
  <c r="R234" i="9" s="1"/>
  <c r="Q233" i="9"/>
  <c r="R233" i="9" s="1"/>
  <c r="Q231" i="9"/>
  <c r="R231" i="9" s="1"/>
  <c r="Q230" i="9"/>
  <c r="R230" i="9" s="1"/>
  <c r="Q229" i="9"/>
  <c r="R229" i="9" s="1"/>
  <c r="Q228" i="9"/>
  <c r="R228" i="9" s="1"/>
  <c r="Q227" i="9"/>
  <c r="R227" i="9" s="1"/>
  <c r="Q226" i="9"/>
  <c r="R226" i="9" s="1"/>
  <c r="P432" i="9" l="1"/>
  <c r="Q432" i="9" s="1"/>
  <c r="R432" i="9" s="1"/>
  <c r="P451" i="9"/>
  <c r="Q451" i="9" s="1"/>
  <c r="R451" i="9" s="1"/>
  <c r="Q392" i="9"/>
  <c r="R392" i="9" s="1"/>
  <c r="Q393" i="9"/>
  <c r="R393" i="9" s="1"/>
  <c r="Q417" i="9"/>
  <c r="R417" i="9" s="1"/>
  <c r="P377" i="9"/>
  <c r="Q377" i="9" s="1"/>
  <c r="R377" i="9" s="1"/>
  <c r="P448" i="9"/>
  <c r="Q448" i="9" s="1"/>
  <c r="R448" i="9" s="1"/>
  <c r="P459" i="9"/>
  <c r="Q459" i="9" s="1"/>
  <c r="R459" i="9" s="1"/>
  <c r="P447" i="9"/>
  <c r="Q447" i="9" s="1"/>
  <c r="R447" i="9" s="1"/>
  <c r="P446" i="9"/>
  <c r="Q446" i="9" s="1"/>
  <c r="R446" i="9" s="1"/>
  <c r="P433" i="9"/>
  <c r="Q433" i="9" s="1"/>
  <c r="R433" i="9" s="1"/>
  <c r="P397" i="9"/>
  <c r="Q397" i="9" s="1"/>
  <c r="R397" i="9" s="1"/>
  <c r="P385" i="9"/>
  <c r="Q385" i="9" s="1"/>
  <c r="R385" i="9" s="1"/>
  <c r="P384" i="9"/>
  <c r="Q384" i="9" s="1"/>
  <c r="R384" i="9" s="1"/>
  <c r="P372" i="9"/>
  <c r="Q372" i="9" s="1"/>
  <c r="R372" i="9" s="1"/>
  <c r="Q412" i="9"/>
  <c r="R412" i="9" s="1"/>
  <c r="Q440" i="9"/>
  <c r="R440" i="9" s="1"/>
  <c r="Q443" i="9"/>
  <c r="R443" i="9" s="1"/>
  <c r="Q373" i="9"/>
  <c r="R373" i="9" s="1"/>
  <c r="Q389" i="9"/>
  <c r="R389" i="9" s="1"/>
  <c r="Q413" i="9"/>
  <c r="R413" i="9" s="1"/>
  <c r="Q437" i="9"/>
  <c r="R437" i="9" s="1"/>
  <c r="Q455" i="9"/>
  <c r="R455" i="9" s="1"/>
  <c r="Q441" i="9"/>
  <c r="R441" i="9" s="1"/>
  <c r="P454" i="9"/>
  <c r="Q454" i="9" s="1"/>
  <c r="R454" i="9" s="1"/>
  <c r="P369" i="9"/>
  <c r="Q369" i="9" s="1"/>
  <c r="R369" i="9" s="1"/>
  <c r="Q217" i="9"/>
  <c r="R217" i="9" s="1"/>
  <c r="Q216" i="9"/>
  <c r="R216" i="9" s="1"/>
  <c r="Q215" i="9"/>
  <c r="R215" i="9" s="1"/>
  <c r="Q214" i="9"/>
  <c r="R214" i="9" s="1"/>
  <c r="Q213" i="9"/>
  <c r="R213" i="9" s="1"/>
  <c r="Q212" i="9"/>
  <c r="R212" i="9" s="1"/>
  <c r="Q211" i="9"/>
  <c r="R211" i="9" s="1"/>
  <c r="Q210" i="9"/>
  <c r="R210" i="9" s="1"/>
  <c r="Q209" i="9"/>
  <c r="R209" i="9" s="1"/>
  <c r="Q208" i="9"/>
  <c r="R208" i="9" s="1"/>
  <c r="Q199" i="9"/>
  <c r="R199" i="9" s="1"/>
  <c r="Q198" i="9"/>
  <c r="R198" i="9" s="1"/>
  <c r="Q197" i="9"/>
  <c r="R197" i="9" s="1"/>
  <c r="Q196" i="9"/>
  <c r="R196" i="9" s="1"/>
  <c r="Q195" i="9"/>
  <c r="R195" i="9" s="1"/>
  <c r="Q194" i="9"/>
  <c r="R194" i="9" s="1"/>
  <c r="Q193" i="9"/>
  <c r="R193" i="9" s="1"/>
  <c r="Q192" i="9"/>
  <c r="R192" i="9" s="1"/>
  <c r="Q191" i="9"/>
  <c r="R191" i="9" s="1"/>
  <c r="Q190" i="9"/>
  <c r="R190" i="9" s="1"/>
  <c r="Q189" i="9"/>
  <c r="R189" i="9" s="1"/>
  <c r="Q188" i="9"/>
  <c r="R188" i="9" s="1"/>
  <c r="Q187" i="9"/>
  <c r="R187" i="9" s="1"/>
  <c r="Q186" i="9"/>
  <c r="R186" i="9" s="1"/>
  <c r="Q185" i="9"/>
  <c r="R185" i="9" s="1"/>
  <c r="Q184" i="9"/>
  <c r="R184" i="9" s="1"/>
  <c r="Q183" i="9"/>
  <c r="R183" i="9" s="1"/>
  <c r="Q182" i="9"/>
  <c r="R182" i="9" s="1"/>
  <c r="Q181" i="9"/>
  <c r="R181" i="9" s="1"/>
  <c r="Q180" i="9"/>
  <c r="R180" i="9" s="1"/>
  <c r="Q179" i="9"/>
  <c r="R179" i="9" s="1"/>
  <c r="Q178" i="9"/>
  <c r="R178" i="9" s="1"/>
  <c r="Q177" i="9"/>
  <c r="R177" i="9" s="1"/>
  <c r="Q176" i="9"/>
  <c r="R176" i="9" s="1"/>
  <c r="Q175" i="9"/>
  <c r="R175" i="9" s="1"/>
  <c r="Q174" i="9"/>
  <c r="R174" i="9" s="1"/>
  <c r="Q157" i="9"/>
  <c r="R157" i="9" s="1"/>
  <c r="Q156" i="9"/>
  <c r="R156" i="9" s="1"/>
  <c r="Q155" i="9"/>
  <c r="R155" i="9" s="1"/>
  <c r="Q154" i="9"/>
  <c r="R154" i="9" s="1"/>
  <c r="Q153" i="9"/>
  <c r="R153" i="9" s="1"/>
  <c r="Q152" i="9"/>
  <c r="R152" i="9" s="1"/>
  <c r="Q151" i="9"/>
  <c r="R151" i="9" s="1"/>
  <c r="Q150" i="9"/>
  <c r="R150" i="9" s="1"/>
  <c r="Q149" i="9"/>
  <c r="R149" i="9" s="1"/>
  <c r="Q148" i="9"/>
  <c r="R148" i="9" s="1"/>
  <c r="Q139" i="9"/>
  <c r="R139" i="9" s="1"/>
  <c r="Q138" i="9"/>
  <c r="R138" i="9" s="1"/>
  <c r="Q137" i="9"/>
  <c r="R137" i="9" s="1"/>
  <c r="Q136" i="9"/>
  <c r="R136" i="9" s="1"/>
  <c r="Q135" i="9"/>
  <c r="R135" i="9" s="1"/>
  <c r="Q134" i="9"/>
  <c r="R134" i="9" s="1"/>
  <c r="Q133" i="9"/>
  <c r="R133" i="9" s="1"/>
  <c r="Q131" i="9"/>
  <c r="R131" i="9" s="1"/>
  <c r="Q130" i="9"/>
  <c r="R130" i="9" s="1"/>
  <c r="Q121" i="9"/>
  <c r="R121" i="9" s="1"/>
  <c r="Q120" i="9"/>
  <c r="R120" i="9" s="1"/>
  <c r="Q119" i="9"/>
  <c r="R119" i="9" s="1"/>
  <c r="Q118" i="9"/>
  <c r="R118" i="9" s="1"/>
  <c r="Q117" i="9"/>
  <c r="Q116" i="9"/>
  <c r="R116" i="9" s="1"/>
  <c r="Q115" i="9"/>
  <c r="R115" i="9" s="1"/>
  <c r="Q114" i="9"/>
  <c r="R114" i="9" s="1"/>
  <c r="Q113" i="9"/>
  <c r="R113" i="9" s="1"/>
  <c r="Q112" i="9"/>
  <c r="R112" i="9" s="1"/>
  <c r="Q103" i="9"/>
  <c r="R103" i="9" s="1"/>
  <c r="Q102" i="9"/>
  <c r="R102" i="9" s="1"/>
  <c r="Q101" i="9"/>
  <c r="R101" i="9" s="1"/>
  <c r="Q100" i="9"/>
  <c r="R100" i="9" s="1"/>
  <c r="Q99" i="9"/>
  <c r="R99" i="9" s="1"/>
  <c r="Q98" i="9"/>
  <c r="R98" i="9" s="1"/>
  <c r="Q97" i="9"/>
  <c r="R97" i="9" s="1"/>
  <c r="Q96" i="9"/>
  <c r="R96" i="9" s="1"/>
  <c r="Q95" i="9"/>
  <c r="R95" i="9" s="1"/>
  <c r="Q94" i="9"/>
  <c r="R94" i="9" s="1"/>
  <c r="Q93" i="9"/>
  <c r="R93" i="9" s="1"/>
  <c r="Q92" i="9"/>
  <c r="R92" i="9" s="1"/>
  <c r="Q91" i="9"/>
  <c r="R91" i="9" s="1"/>
  <c r="Q90" i="9"/>
  <c r="R90" i="9" s="1"/>
  <c r="Q89" i="9"/>
  <c r="R89" i="9" s="1"/>
  <c r="Q88" i="9"/>
  <c r="R88" i="9" s="1"/>
  <c r="Q87" i="9"/>
  <c r="R87" i="9" s="1"/>
  <c r="Q86" i="9"/>
  <c r="R86" i="9" s="1"/>
  <c r="Q85" i="9"/>
  <c r="R85" i="9" s="1"/>
  <c r="Q84" i="9"/>
  <c r="R84" i="9" s="1"/>
  <c r="Q83" i="9"/>
  <c r="R83" i="9" s="1"/>
  <c r="Q82" i="9"/>
  <c r="R82" i="9" s="1"/>
  <c r="Q81" i="9"/>
  <c r="R81" i="9" s="1"/>
  <c r="Q80" i="9"/>
  <c r="R80" i="9" s="1"/>
  <c r="Q79" i="9"/>
  <c r="R79" i="9" s="1"/>
  <c r="Q78" i="9"/>
  <c r="R78" i="9" s="1"/>
  <c r="Q61" i="9"/>
  <c r="R61" i="9" s="1"/>
  <c r="Q60" i="9"/>
  <c r="R60" i="9" s="1"/>
  <c r="Q59" i="9"/>
  <c r="R59" i="9" s="1"/>
  <c r="Q58" i="9"/>
  <c r="R58" i="9" s="1"/>
  <c r="Q57" i="9"/>
  <c r="R57" i="9" s="1"/>
  <c r="Q56" i="9"/>
  <c r="R56" i="9" s="1"/>
  <c r="Q55" i="9"/>
  <c r="R55" i="9" s="1"/>
  <c r="Q54" i="9"/>
  <c r="R54" i="9" s="1"/>
  <c r="Q53" i="9"/>
  <c r="R53" i="9" s="1"/>
  <c r="Q52" i="9"/>
  <c r="R52" i="9" s="1"/>
  <c r="Q51" i="9"/>
  <c r="R51" i="9" s="1"/>
  <c r="Q50" i="9"/>
  <c r="R50" i="9" s="1"/>
  <c r="Q49" i="9"/>
  <c r="R49" i="9" s="1"/>
  <c r="Q47" i="9"/>
  <c r="R47" i="9" s="1"/>
  <c r="Q46" i="9"/>
  <c r="R46" i="9" s="1"/>
  <c r="Q45" i="9"/>
  <c r="R45" i="9" s="1"/>
  <c r="Q44" i="9"/>
  <c r="R44" i="9" s="1"/>
  <c r="Q43" i="9"/>
  <c r="R43" i="9" s="1"/>
  <c r="Q42" i="9"/>
  <c r="R42" i="9" s="1"/>
  <c r="Q41" i="9"/>
  <c r="R41" i="9" s="1"/>
  <c r="Q40" i="9"/>
  <c r="R40" i="9" s="1"/>
  <c r="Q39" i="9"/>
  <c r="R39" i="9" s="1"/>
  <c r="Q38" i="9"/>
  <c r="R38" i="9" s="1"/>
  <c r="Q37" i="9"/>
  <c r="R37" i="9" s="1"/>
  <c r="Q36" i="9"/>
  <c r="R36" i="9" s="1"/>
  <c r="Q19" i="9"/>
  <c r="R19" i="9" s="1"/>
  <c r="Q18" i="9"/>
  <c r="R18" i="9" s="1"/>
  <c r="Q17" i="9"/>
  <c r="R17" i="9" s="1"/>
  <c r="F5" i="2"/>
  <c r="F6" i="2"/>
  <c r="F7" i="2"/>
  <c r="E5" i="9"/>
  <c r="E6" i="9"/>
  <c r="E7" i="9"/>
  <c r="D5" i="10"/>
  <c r="D6" i="10"/>
  <c r="D7" i="10"/>
  <c r="D4" i="10"/>
  <c r="A2" i="10"/>
  <c r="E7" i="3"/>
  <c r="E6" i="3"/>
  <c r="E5" i="3"/>
  <c r="E4" i="3"/>
  <c r="A2" i="3"/>
  <c r="F4" i="2"/>
  <c r="A2" i="2"/>
  <c r="A2" i="9"/>
  <c r="D14" i="9"/>
  <c r="E4" i="9"/>
  <c r="A14" i="9"/>
  <c r="C14" i="9"/>
  <c r="C15" i="9" s="1"/>
  <c r="C16" i="9" s="1"/>
  <c r="C17" i="9" s="1"/>
  <c r="C18" i="9" s="1"/>
  <c r="C19" i="9" s="1"/>
  <c r="C20" i="9" s="1"/>
  <c r="C21" i="9" s="1"/>
  <c r="C22" i="9" s="1"/>
  <c r="C23" i="9" s="1"/>
  <c r="C24" i="9" s="1"/>
  <c r="C25" i="9" s="1"/>
  <c r="C26" i="9" s="1"/>
  <c r="C27" i="9" s="1"/>
  <c r="C28" i="9" s="1"/>
  <c r="C29" i="9" s="1"/>
  <c r="C30" i="9" s="1"/>
  <c r="C31" i="9" s="1"/>
  <c r="C32" i="9" s="1"/>
  <c r="C33" i="9" s="1"/>
  <c r="C34" i="9" s="1"/>
  <c r="C35" i="9" s="1"/>
  <c r="C36" i="9" s="1"/>
  <c r="C37" i="9" s="1"/>
  <c r="C38" i="9" s="1"/>
  <c r="C39" i="9" s="1"/>
  <c r="C40"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C68" i="9" s="1"/>
  <c r="C69" i="9" s="1"/>
  <c r="C70" i="9" s="1"/>
  <c r="C71" i="9" s="1"/>
  <c r="C72" i="9" s="1"/>
  <c r="C73" i="9" s="1"/>
  <c r="C74" i="9" s="1"/>
  <c r="C75" i="9" s="1"/>
  <c r="C76" i="9" s="1"/>
  <c r="C77" i="9" s="1"/>
  <c r="C78" i="9" s="1"/>
  <c r="C79" i="9" s="1"/>
  <c r="C80" i="9" s="1"/>
  <c r="C81" i="9" s="1"/>
  <c r="C82" i="9" s="1"/>
  <c r="C83" i="9" s="1"/>
  <c r="C84" i="9" s="1"/>
  <c r="C85" i="9" s="1"/>
  <c r="C86" i="9" s="1"/>
  <c r="C87" i="9" s="1"/>
  <c r="C88" i="9" s="1"/>
  <c r="C89" i="9" s="1"/>
  <c r="C90" i="9" s="1"/>
  <c r="C91" i="9" s="1"/>
  <c r="C92" i="9" s="1"/>
  <c r="C93" i="9" s="1"/>
  <c r="C94" i="9" s="1"/>
  <c r="C95" i="9" s="1"/>
  <c r="C96" i="9" s="1"/>
  <c r="C97" i="9" s="1"/>
  <c r="C98" i="9" s="1"/>
  <c r="C99" i="9" s="1"/>
  <c r="C100" i="9" s="1"/>
  <c r="C101" i="9" s="1"/>
  <c r="C102" i="9" s="1"/>
  <c r="C103" i="9" s="1"/>
  <c r="C104" i="9" s="1"/>
  <c r="C105" i="9" s="1"/>
  <c r="C106" i="9" s="1"/>
  <c r="C107" i="9" s="1"/>
  <c r="C108" i="9" s="1"/>
  <c r="C109" i="9" s="1"/>
  <c r="C110" i="9" s="1"/>
  <c r="C111" i="9" s="1"/>
  <c r="C112" i="9" s="1"/>
  <c r="C113" i="9" s="1"/>
  <c r="C114" i="9" s="1"/>
  <c r="C115" i="9" s="1"/>
  <c r="C116" i="9" s="1"/>
  <c r="C117" i="9" s="1"/>
  <c r="C118" i="9" s="1"/>
  <c r="C119" i="9" s="1"/>
  <c r="C120" i="9" s="1"/>
  <c r="C121" i="9" s="1"/>
  <c r="C122" i="9" s="1"/>
  <c r="C123" i="9" s="1"/>
  <c r="C124" i="9" s="1"/>
  <c r="C125" i="9" s="1"/>
  <c r="C126" i="9" s="1"/>
  <c r="C127" i="9" s="1"/>
  <c r="C128" i="9" s="1"/>
  <c r="C129" i="9" s="1"/>
  <c r="C130" i="9" s="1"/>
  <c r="C131" i="9" s="1"/>
  <c r="C132" i="9" s="1"/>
  <c r="C133" i="9" s="1"/>
  <c r="C134" i="9" s="1"/>
  <c r="C135" i="9" s="1"/>
  <c r="C136" i="9" s="1"/>
  <c r="C137" i="9" s="1"/>
  <c r="C138" i="9" s="1"/>
  <c r="C139" i="9" s="1"/>
  <c r="C140" i="9" s="1"/>
  <c r="C141" i="9" s="1"/>
  <c r="C142" i="9" s="1"/>
  <c r="C143" i="9" s="1"/>
  <c r="C144" i="9" s="1"/>
  <c r="C145" i="9" s="1"/>
  <c r="C146" i="9" s="1"/>
  <c r="C147" i="9" s="1"/>
  <c r="C148" i="9" s="1"/>
  <c r="C149" i="9" s="1"/>
  <c r="C150" i="9" s="1"/>
  <c r="C151" i="9" s="1"/>
  <c r="C152" i="9" s="1"/>
  <c r="C153" i="9" s="1"/>
  <c r="C154" i="9" s="1"/>
  <c r="C155" i="9" s="1"/>
  <c r="C156" i="9" s="1"/>
  <c r="C157" i="9" s="1"/>
  <c r="C158" i="9" s="1"/>
  <c r="C159" i="9" s="1"/>
  <c r="C160" i="9" s="1"/>
  <c r="C161" i="9" s="1"/>
  <c r="C162" i="9" s="1"/>
  <c r="C163" i="9" s="1"/>
  <c r="C164" i="9" s="1"/>
  <c r="C165" i="9" s="1"/>
  <c r="C166" i="9" s="1"/>
  <c r="C167" i="9" s="1"/>
  <c r="C168" i="9" s="1"/>
  <c r="C169" i="9" s="1"/>
  <c r="C170" i="9" s="1"/>
  <c r="C171" i="9" s="1"/>
  <c r="C172" i="9" s="1"/>
  <c r="C173" i="9" s="1"/>
  <c r="C174" i="9" s="1"/>
  <c r="C175" i="9" s="1"/>
  <c r="C176" i="9" s="1"/>
  <c r="C177" i="9" s="1"/>
  <c r="C178" i="9" s="1"/>
  <c r="C179" i="9" s="1"/>
  <c r="C180" i="9" s="1"/>
  <c r="C181" i="9" s="1"/>
  <c r="C182" i="9" s="1"/>
  <c r="C183" i="9" s="1"/>
  <c r="C184" i="9" s="1"/>
  <c r="C185" i="9" s="1"/>
  <c r="C186" i="9" s="1"/>
  <c r="C187" i="9" s="1"/>
  <c r="C188" i="9" s="1"/>
  <c r="C189" i="9" s="1"/>
  <c r="C190" i="9" s="1"/>
  <c r="C191" i="9" s="1"/>
  <c r="C192" i="9" s="1"/>
  <c r="C193" i="9" s="1"/>
  <c r="C194" i="9" s="1"/>
  <c r="C195" i="9" s="1"/>
  <c r="C196" i="9" s="1"/>
  <c r="C197" i="9" s="1"/>
  <c r="C198" i="9" s="1"/>
  <c r="C199" i="9" s="1"/>
  <c r="C200" i="9" s="1"/>
  <c r="C201" i="9" s="1"/>
  <c r="C202" i="9" s="1"/>
  <c r="C203" i="9" s="1"/>
  <c r="C204" i="9" s="1"/>
  <c r="C205" i="9" s="1"/>
  <c r="C206" i="9" s="1"/>
  <c r="C207" i="9" s="1"/>
  <c r="C208" i="9" s="1"/>
  <c r="C209" i="9" s="1"/>
  <c r="C210" i="9" s="1"/>
  <c r="C211" i="9" s="1"/>
  <c r="C212" i="9" s="1"/>
  <c r="C213" i="9" s="1"/>
  <c r="C214" i="9" s="1"/>
  <c r="C215" i="9" s="1"/>
  <c r="C216" i="9" s="1"/>
  <c r="C217" i="9" s="1"/>
  <c r="C218" i="9" s="1"/>
  <c r="C219" i="9" s="1"/>
  <c r="C220" i="9" s="1"/>
  <c r="C221" i="9" s="1"/>
  <c r="C222" i="9" s="1"/>
  <c r="C223" i="9" s="1"/>
  <c r="C224" i="9" s="1"/>
  <c r="C225" i="9" s="1"/>
  <c r="C226" i="9" s="1"/>
  <c r="C227" i="9" s="1"/>
  <c r="C228" i="9" s="1"/>
  <c r="C229" i="9" s="1"/>
  <c r="C230" i="9" s="1"/>
  <c r="C231" i="9" s="1"/>
  <c r="C232" i="9" s="1"/>
  <c r="C233" i="9" s="1"/>
  <c r="C234" i="9" s="1"/>
  <c r="C235" i="9" s="1"/>
  <c r="C236" i="9" s="1"/>
  <c r="C237" i="9" s="1"/>
  <c r="C238" i="9" s="1"/>
  <c r="C239" i="9" s="1"/>
  <c r="C240" i="9" s="1"/>
  <c r="C241" i="9" s="1"/>
  <c r="C242" i="9" s="1"/>
  <c r="C243" i="9" s="1"/>
  <c r="C244" i="9" s="1"/>
  <c r="C245" i="9" s="1"/>
  <c r="C246" i="9" s="1"/>
  <c r="C247" i="9" s="1"/>
  <c r="C248" i="9" s="1"/>
  <c r="C249" i="9" s="1"/>
  <c r="C250" i="9" s="1"/>
  <c r="C251" i="9" s="1"/>
  <c r="C252" i="9" s="1"/>
  <c r="C253" i="9" s="1"/>
  <c r="C254" i="9" s="1"/>
  <c r="C255" i="9" s="1"/>
  <c r="C256" i="9" s="1"/>
  <c r="C257" i="9" s="1"/>
  <c r="C258" i="9" s="1"/>
  <c r="C259" i="9" s="1"/>
  <c r="C260" i="9" s="1"/>
  <c r="C261" i="9" s="1"/>
  <c r="C262" i="9" s="1"/>
  <c r="C263" i="9" s="1"/>
  <c r="C264" i="9" s="1"/>
  <c r="C265" i="9" s="1"/>
  <c r="C266" i="9" s="1"/>
  <c r="C267" i="9" s="1"/>
  <c r="C268" i="9" s="1"/>
  <c r="C269" i="9" s="1"/>
  <c r="C270" i="9" s="1"/>
  <c r="C271" i="9" s="1"/>
  <c r="C272" i="9" s="1"/>
  <c r="C273" i="9" s="1"/>
  <c r="C274" i="9" s="1"/>
  <c r="C275" i="9" s="1"/>
  <c r="C276" i="9" s="1"/>
  <c r="C277" i="9" s="1"/>
  <c r="C278" i="9" s="1"/>
  <c r="C279" i="9" s="1"/>
  <c r="C280" i="9" s="1"/>
  <c r="C281" i="9" s="1"/>
  <c r="C282" i="9" s="1"/>
  <c r="C283" i="9" s="1"/>
  <c r="C284" i="9" s="1"/>
  <c r="C285" i="9" s="1"/>
  <c r="C286" i="9" s="1"/>
  <c r="C287" i="9" s="1"/>
  <c r="C288" i="9" s="1"/>
  <c r="C289" i="9" s="1"/>
  <c r="C290" i="9" s="1"/>
  <c r="C291" i="9" s="1"/>
  <c r="C292" i="9" s="1"/>
  <c r="C293" i="9" s="1"/>
  <c r="C294" i="9" s="1"/>
  <c r="C295" i="9" s="1"/>
  <c r="C296" i="9" s="1"/>
  <c r="C297" i="9" s="1"/>
  <c r="C298" i="9" s="1"/>
  <c r="C299" i="9" s="1"/>
  <c r="C300" i="9" s="1"/>
  <c r="C301" i="9" s="1"/>
  <c r="C302" i="9" s="1"/>
  <c r="C303" i="9" s="1"/>
  <c r="C304" i="9" s="1"/>
  <c r="C305" i="9" s="1"/>
  <c r="C306" i="9" s="1"/>
  <c r="C307" i="9" s="1"/>
  <c r="C308" i="9" s="1"/>
  <c r="C309" i="9" s="1"/>
  <c r="C310" i="9" s="1"/>
  <c r="C311" i="9" s="1"/>
  <c r="C312" i="9" s="1"/>
  <c r="C313" i="9" s="1"/>
  <c r="C314" i="9" s="1"/>
  <c r="C315" i="9" s="1"/>
  <c r="C316" i="9" s="1"/>
  <c r="C317" i="9" s="1"/>
  <c r="C318" i="9" s="1"/>
  <c r="C319" i="9" s="1"/>
  <c r="C320" i="9" s="1"/>
  <c r="C321" i="9" s="1"/>
  <c r="C322" i="9" s="1"/>
  <c r="C323" i="9" s="1"/>
  <c r="C324" i="9" s="1"/>
  <c r="C325" i="9" s="1"/>
  <c r="C326" i="9" s="1"/>
  <c r="C327" i="9" s="1"/>
  <c r="C328" i="9" s="1"/>
  <c r="C329" i="9" s="1"/>
  <c r="C330" i="9" s="1"/>
  <c r="C331" i="9" s="1"/>
  <c r="C332" i="9" s="1"/>
  <c r="C333" i="9" s="1"/>
  <c r="C334" i="9" s="1"/>
  <c r="C335" i="9" s="1"/>
  <c r="C336" i="9" s="1"/>
  <c r="C337" i="9" s="1"/>
  <c r="C338" i="9" s="1"/>
  <c r="C339" i="9" s="1"/>
  <c r="C340" i="9" s="1"/>
  <c r="C341" i="9" s="1"/>
  <c r="C342" i="9" s="1"/>
  <c r="C343" i="9" s="1"/>
  <c r="C344" i="9" s="1"/>
  <c r="C345" i="9" s="1"/>
  <c r="C346" i="9" s="1"/>
  <c r="C347" i="9" s="1"/>
  <c r="C348" i="9" s="1"/>
  <c r="C349" i="9" s="1"/>
  <c r="C350" i="9" s="1"/>
  <c r="C351" i="9" s="1"/>
  <c r="C352" i="9" s="1"/>
  <c r="C353" i="9" s="1"/>
  <c r="C354" i="9" s="1"/>
  <c r="C355" i="9" s="1"/>
  <c r="C356" i="9" s="1"/>
  <c r="C357" i="9" s="1"/>
  <c r="C358" i="9" s="1"/>
  <c r="C359" i="9" s="1"/>
  <c r="C360" i="9" s="1"/>
  <c r="C361" i="9" s="1"/>
  <c r="C362" i="9" s="1"/>
  <c r="C363" i="9" s="1"/>
  <c r="C364" i="9" s="1"/>
  <c r="C365" i="9" s="1"/>
  <c r="C366" i="9" s="1"/>
  <c r="C367" i="9" s="1"/>
  <c r="C368" i="9" s="1"/>
  <c r="C369" i="9" s="1"/>
  <c r="C370" i="9" s="1"/>
  <c r="C371" i="9" s="1"/>
  <c r="C372" i="9" s="1"/>
  <c r="C373" i="9" s="1"/>
  <c r="C374" i="9" s="1"/>
  <c r="C375" i="9" s="1"/>
  <c r="C376" i="9" s="1"/>
  <c r="C377" i="9" s="1"/>
  <c r="C378" i="9" s="1"/>
  <c r="C379" i="9" s="1"/>
  <c r="C380" i="9" s="1"/>
  <c r="C381" i="9" s="1"/>
  <c r="C382" i="9" s="1"/>
  <c r="C383" i="9" s="1"/>
  <c r="C384" i="9" s="1"/>
  <c r="C385" i="9" s="1"/>
  <c r="C386" i="9" s="1"/>
  <c r="C387" i="9" s="1"/>
  <c r="C388" i="9" s="1"/>
  <c r="C389" i="9" s="1"/>
  <c r="C390" i="9" s="1"/>
  <c r="C391" i="9" s="1"/>
  <c r="C392" i="9" s="1"/>
  <c r="C393" i="9" s="1"/>
  <c r="C394" i="9" s="1"/>
  <c r="C395" i="9" s="1"/>
  <c r="C396" i="9" s="1"/>
  <c r="C397" i="9" s="1"/>
  <c r="C398" i="9" s="1"/>
  <c r="C399" i="9" s="1"/>
  <c r="C400" i="9" s="1"/>
  <c r="C401" i="9" s="1"/>
  <c r="C402" i="9" s="1"/>
  <c r="C403" i="9" s="1"/>
  <c r="C404" i="9" s="1"/>
  <c r="C405" i="9" s="1"/>
  <c r="C406" i="9" s="1"/>
  <c r="C407" i="9" s="1"/>
  <c r="C408" i="9" s="1"/>
  <c r="C409" i="9" s="1"/>
  <c r="C410" i="9" s="1"/>
  <c r="C411" i="9" s="1"/>
  <c r="C412" i="9" s="1"/>
  <c r="C413" i="9" s="1"/>
  <c r="C414" i="9" s="1"/>
  <c r="C415" i="9" s="1"/>
  <c r="C416" i="9" s="1"/>
  <c r="C417" i="9" s="1"/>
  <c r="C418" i="9" s="1"/>
  <c r="C419" i="9" s="1"/>
  <c r="C420" i="9" s="1"/>
  <c r="C421" i="9" s="1"/>
  <c r="C422" i="9" s="1"/>
  <c r="C423" i="9" s="1"/>
  <c r="C424" i="9" s="1"/>
  <c r="C425" i="9" s="1"/>
  <c r="C426" i="9" s="1"/>
  <c r="C427" i="9" s="1"/>
  <c r="C428" i="9" s="1"/>
  <c r="C429" i="9" s="1"/>
  <c r="C430" i="9" s="1"/>
  <c r="C431" i="9" s="1"/>
  <c r="C432" i="9" s="1"/>
  <c r="C433" i="9" s="1"/>
  <c r="C434" i="9" s="1"/>
  <c r="C435" i="9" s="1"/>
  <c r="C436" i="9" s="1"/>
  <c r="C437" i="9" s="1"/>
  <c r="C438" i="9" s="1"/>
  <c r="C439" i="9" s="1"/>
  <c r="C440" i="9" s="1"/>
  <c r="C441" i="9" s="1"/>
  <c r="C442" i="9" s="1"/>
  <c r="C443" i="9" s="1"/>
  <c r="C444" i="9" s="1"/>
  <c r="C445" i="9" s="1"/>
  <c r="C446" i="9" s="1"/>
  <c r="C447" i="9" s="1"/>
  <c r="C448" i="9" s="1"/>
  <c r="C449" i="9" s="1"/>
  <c r="C450" i="9" s="1"/>
  <c r="C451" i="9" s="1"/>
  <c r="C452" i="9" s="1"/>
  <c r="C453" i="9" s="1"/>
  <c r="C454" i="9" s="1"/>
  <c r="C455" i="9" s="1"/>
  <c r="C456" i="9" s="1"/>
  <c r="C457" i="9" s="1"/>
  <c r="C458" i="9" s="1"/>
  <c r="C459" i="9" s="1"/>
  <c r="C460" i="9" s="1"/>
  <c r="C461" i="9" s="1"/>
  <c r="C462" i="9" s="1"/>
  <c r="C463" i="9" s="1"/>
  <c r="C464" i="9" s="1"/>
  <c r="C465" i="9" s="1"/>
  <c r="C466" i="9" s="1"/>
  <c r="C467" i="9" s="1"/>
  <c r="C468" i="9" s="1"/>
  <c r="C469" i="9" s="1"/>
  <c r="C470" i="9" s="1"/>
  <c r="C471" i="9" s="1"/>
  <c r="C472" i="9" s="1"/>
  <c r="C473" i="9" s="1"/>
  <c r="C474" i="9" s="1"/>
  <c r="C475" i="9" s="1"/>
  <c r="C476" i="9" s="1"/>
  <c r="C477" i="9" s="1"/>
  <c r="C478" i="9" s="1"/>
  <c r="C479" i="9" s="1"/>
  <c r="C480" i="9" s="1"/>
  <c r="C481" i="9" s="1"/>
  <c r="C482" i="9" s="1"/>
  <c r="C483" i="9" s="1"/>
  <c r="C484" i="9" s="1"/>
  <c r="C485" i="9" s="1"/>
  <c r="C486" i="9" s="1"/>
  <c r="C487" i="9" s="1"/>
  <c r="C488" i="9" s="1"/>
  <c r="C489" i="9" s="1"/>
  <c r="C490" i="9" s="1"/>
  <c r="C491" i="9" s="1"/>
  <c r="C492" i="9" s="1"/>
  <c r="C493" i="9" s="1"/>
  <c r="C494" i="9" s="1"/>
  <c r="C495" i="9" s="1"/>
  <c r="C496" i="9" s="1"/>
  <c r="C497" i="9" s="1"/>
  <c r="C498" i="9" s="1"/>
  <c r="C499" i="9" s="1"/>
  <c r="C500" i="9" s="1"/>
  <c r="C501" i="9" s="1"/>
  <c r="C502" i="9" s="1"/>
  <c r="C503" i="9" s="1"/>
  <c r="C504" i="9" s="1"/>
  <c r="C505" i="9" s="1"/>
  <c r="C506" i="9" s="1"/>
  <c r="C507" i="9" s="1"/>
  <c r="C508" i="9" s="1"/>
  <c r="C509" i="9" s="1"/>
  <c r="C510" i="9" s="1"/>
  <c r="C511" i="9" s="1"/>
  <c r="C512" i="9" s="1"/>
  <c r="C513" i="9" s="1"/>
  <c r="C514" i="9" s="1"/>
  <c r="C515" i="9" s="1"/>
  <c r="C516" i="9" s="1"/>
  <c r="C517" i="9" s="1"/>
  <c r="C518" i="9" s="1"/>
  <c r="C519" i="9" s="1"/>
  <c r="C520" i="9" s="1"/>
  <c r="C521" i="9" s="1"/>
  <c r="C522" i="9" s="1"/>
  <c r="C523" i="9" s="1"/>
  <c r="C524" i="9" s="1"/>
  <c r="C525" i="9" s="1"/>
  <c r="C526" i="9" s="1"/>
  <c r="C527" i="9" s="1"/>
  <c r="C528" i="9" s="1"/>
  <c r="C529" i="9" s="1"/>
  <c r="C530" i="9" s="1"/>
  <c r="C531" i="9" s="1"/>
  <c r="C532" i="9" s="1"/>
  <c r="C533" i="9" s="1"/>
  <c r="C534" i="9" s="1"/>
  <c r="C535" i="9" s="1"/>
  <c r="C536" i="9" s="1"/>
  <c r="C537" i="9" s="1"/>
  <c r="C538" i="9" s="1"/>
  <c r="C539" i="9" s="1"/>
  <c r="C540" i="9" s="1"/>
  <c r="C541" i="9" s="1"/>
  <c r="C542" i="9" s="1"/>
  <c r="C543" i="9" s="1"/>
  <c r="C544" i="9" s="1"/>
  <c r="C545" i="9" s="1"/>
  <c r="C546" i="9" s="1"/>
  <c r="C547" i="9" s="1"/>
  <c r="C548" i="9" s="1"/>
  <c r="C549" i="9" s="1"/>
  <c r="C550" i="9" s="1"/>
  <c r="C551" i="9" s="1"/>
  <c r="C552" i="9" s="1"/>
  <c r="C553" i="9" s="1"/>
  <c r="C554" i="9" s="1"/>
  <c r="C555" i="9" s="1"/>
  <c r="C556" i="9" s="1"/>
  <c r="C557" i="9" s="1"/>
  <c r="C558" i="9" s="1"/>
  <c r="C559" i="9" s="1"/>
  <c r="C560" i="9" s="1"/>
  <c r="C561" i="9" s="1"/>
  <c r="C562" i="9" s="1"/>
  <c r="C563" i="9" s="1"/>
  <c r="C564" i="9" s="1"/>
  <c r="C565" i="9" s="1"/>
  <c r="C566" i="9" s="1"/>
  <c r="C567" i="9" s="1"/>
  <c r="C568" i="9" s="1"/>
  <c r="C569" i="9" s="1"/>
  <c r="C570" i="9" s="1"/>
  <c r="C571" i="9" s="1"/>
  <c r="C572" i="9" s="1"/>
  <c r="C573" i="9" s="1"/>
  <c r="C574" i="9" s="1"/>
  <c r="C575" i="9" s="1"/>
  <c r="C576" i="9" s="1"/>
  <c r="C577" i="9" s="1"/>
  <c r="C578" i="9" s="1"/>
  <c r="C579" i="9" s="1"/>
  <c r="C580" i="9" s="1"/>
  <c r="C581" i="9" s="1"/>
  <c r="C582" i="9" s="1"/>
  <c r="C583" i="9" s="1"/>
  <c r="C584" i="9" s="1"/>
  <c r="C585" i="9" s="1"/>
  <c r="C586" i="9" s="1"/>
  <c r="C587" i="9" s="1"/>
  <c r="C588" i="9" s="1"/>
  <c r="C589" i="9" s="1"/>
  <c r="C590" i="9" s="1"/>
  <c r="C591" i="9" s="1"/>
  <c r="C592" i="9" s="1"/>
  <c r="C593" i="9" s="1"/>
  <c r="C594" i="9" s="1"/>
  <c r="C595" i="9" s="1"/>
  <c r="C596" i="9" s="1"/>
  <c r="C597" i="9" s="1"/>
  <c r="C598" i="9" s="1"/>
  <c r="C599" i="9" s="1"/>
  <c r="C600" i="9" s="1"/>
  <c r="C601" i="9" s="1"/>
  <c r="C602" i="9" s="1"/>
  <c r="C603" i="9" s="1"/>
  <c r="C604" i="9" s="1"/>
  <c r="C605" i="9" s="1"/>
  <c r="C606" i="9" s="1"/>
  <c r="C607" i="9" s="1"/>
  <c r="C608" i="9" s="1"/>
  <c r="C609" i="9" s="1"/>
  <c r="C610" i="9" s="1"/>
  <c r="C611" i="9" s="1"/>
  <c r="C612" i="9" s="1"/>
  <c r="C613" i="9" s="1"/>
  <c r="C614" i="9" s="1"/>
  <c r="C615" i="9" s="1"/>
  <c r="C616" i="9" s="1"/>
  <c r="C617" i="9" s="1"/>
  <c r="C618" i="9" s="1"/>
  <c r="C619" i="9" s="1"/>
  <c r="C620" i="9" s="1"/>
  <c r="C621" i="9" s="1"/>
  <c r="C622" i="9" s="1"/>
  <c r="C623" i="9" s="1"/>
  <c r="C624" i="9" s="1"/>
  <c r="C625" i="9" s="1"/>
  <c r="C626" i="9" s="1"/>
  <c r="C627" i="9" s="1"/>
  <c r="C628" i="9" s="1"/>
  <c r="C629" i="9" s="1"/>
  <c r="C630" i="9" s="1"/>
  <c r="C631" i="9" s="1"/>
  <c r="C632" i="9" s="1"/>
  <c r="C633" i="9" s="1"/>
  <c r="C634" i="9" s="1"/>
  <c r="C635" i="9" s="1"/>
  <c r="C636" i="9" s="1"/>
  <c r="C637" i="9" s="1"/>
  <c r="C638" i="9" s="1"/>
  <c r="C639" i="9" s="1"/>
  <c r="C640" i="9" s="1"/>
  <c r="C641" i="9" s="1"/>
  <c r="C642" i="9" s="1"/>
  <c r="C643" i="9" s="1"/>
  <c r="C644" i="9" s="1"/>
  <c r="C645" i="9" s="1"/>
  <c r="C646" i="9" s="1"/>
  <c r="C647" i="9" s="1"/>
  <c r="C648" i="9" s="1"/>
  <c r="C649" i="9" s="1"/>
  <c r="C650" i="9" s="1"/>
  <c r="C651" i="9" s="1"/>
  <c r="C652" i="9" s="1"/>
  <c r="C653" i="9" s="1"/>
  <c r="C654" i="9" s="1"/>
  <c r="C655" i="9" s="1"/>
  <c r="C656" i="9" s="1"/>
  <c r="C657" i="9" s="1"/>
  <c r="C658" i="9" s="1"/>
  <c r="C659" i="9" s="1"/>
  <c r="C660" i="9" s="1"/>
  <c r="C661" i="9" s="1"/>
  <c r="C662" i="9" s="1"/>
  <c r="C663" i="9" s="1"/>
  <c r="C664" i="9" s="1"/>
  <c r="C665" i="9" s="1"/>
  <c r="C666" i="9" s="1"/>
  <c r="C667" i="9" s="1"/>
  <c r="C668" i="9" s="1"/>
  <c r="C669" i="9" s="1"/>
  <c r="C670" i="9" s="1"/>
  <c r="C671" i="9" s="1"/>
  <c r="C672" i="9" s="1"/>
  <c r="C673" i="9" s="1"/>
  <c r="C674" i="9" s="1"/>
  <c r="C675" i="9" s="1"/>
  <c r="C676" i="9" s="1"/>
  <c r="C677" i="9" s="1"/>
  <c r="C678" i="9" s="1"/>
  <c r="C679" i="9" s="1"/>
  <c r="C680" i="9" s="1"/>
  <c r="C681" i="9" s="1"/>
  <c r="C682" i="9" s="1"/>
  <c r="C683" i="9" s="1"/>
  <c r="C684" i="9" s="1"/>
  <c r="C685" i="9" s="1"/>
  <c r="C686" i="9" s="1"/>
  <c r="C687" i="9" s="1"/>
  <c r="C688" i="9" s="1"/>
  <c r="C689" i="9" s="1"/>
  <c r="C690" i="9" s="1"/>
  <c r="C691" i="9" s="1"/>
  <c r="C692" i="9" s="1"/>
  <c r="C693" i="9" s="1"/>
  <c r="C694" i="9" s="1"/>
  <c r="C695" i="9" s="1"/>
  <c r="C696" i="9" s="1"/>
  <c r="C697" i="9" s="1"/>
  <c r="C698" i="9" s="1"/>
  <c r="C699" i="9" s="1"/>
  <c r="C700" i="9" s="1"/>
  <c r="C701" i="9" s="1"/>
  <c r="C702" i="9" s="1"/>
  <c r="C703" i="9" s="1"/>
  <c r="C704" i="9" s="1"/>
  <c r="C705" i="9" s="1"/>
  <c r="C706" i="9" s="1"/>
  <c r="C707" i="9" s="1"/>
  <c r="C708" i="9" s="1"/>
  <c r="C709" i="9" s="1"/>
  <c r="C710" i="9" s="1"/>
  <c r="C711" i="9" s="1"/>
  <c r="C712" i="9" s="1"/>
  <c r="C713" i="9" s="1"/>
  <c r="C714" i="9" s="1"/>
  <c r="C715" i="9" s="1"/>
  <c r="C716" i="9" s="1"/>
  <c r="C717" i="9" s="1"/>
  <c r="C718" i="9" s="1"/>
  <c r="C719" i="9" s="1"/>
  <c r="C720" i="9" s="1"/>
  <c r="C721" i="9" s="1"/>
  <c r="C722" i="9" s="1"/>
  <c r="C723" i="9" s="1"/>
  <c r="C724" i="9" s="1"/>
  <c r="C725" i="9" s="1"/>
  <c r="C726" i="9" s="1"/>
  <c r="C727" i="9" s="1"/>
  <c r="C728" i="9" s="1"/>
  <c r="C729" i="9" s="1"/>
  <c r="C730" i="9" s="1"/>
  <c r="C731" i="9" s="1"/>
  <c r="C732" i="9" s="1"/>
  <c r="C733" i="9" s="1"/>
  <c r="C734" i="9" s="1"/>
  <c r="C735" i="9" s="1"/>
  <c r="C736" i="9" s="1"/>
  <c r="C737" i="9" s="1"/>
  <c r="C738" i="9" s="1"/>
  <c r="C739" i="9" s="1"/>
  <c r="C740" i="9" s="1"/>
  <c r="C741" i="9" s="1"/>
  <c r="C742" i="9" s="1"/>
  <c r="C743" i="9" s="1"/>
  <c r="C744" i="9" s="1"/>
  <c r="C745" i="9" s="1"/>
  <c r="C746" i="9" s="1"/>
  <c r="C747" i="9" s="1"/>
  <c r="C748" i="9" s="1"/>
  <c r="C749" i="9" s="1"/>
  <c r="C750" i="9" s="1"/>
  <c r="C751" i="9" s="1"/>
  <c r="C752" i="9" s="1"/>
  <c r="C753" i="9" s="1"/>
  <c r="C754" i="9" s="1"/>
  <c r="C755" i="9" s="1"/>
  <c r="C756" i="9" s="1"/>
  <c r="C757" i="9" s="1"/>
  <c r="C758" i="9" s="1"/>
  <c r="C759" i="9" s="1"/>
  <c r="C760" i="9" s="1"/>
  <c r="C761" i="9" s="1"/>
  <c r="C762" i="9" s="1"/>
  <c r="C763" i="9" s="1"/>
  <c r="C764" i="9" s="1"/>
  <c r="C765" i="9" s="1"/>
  <c r="C766" i="9" s="1"/>
  <c r="C767" i="9" s="1"/>
  <c r="C768" i="9" s="1"/>
  <c r="C769" i="9" s="1"/>
  <c r="C770" i="9" s="1"/>
  <c r="C771" i="9" s="1"/>
  <c r="C772" i="9" s="1"/>
  <c r="C773" i="9" s="1"/>
  <c r="C774" i="9" s="1"/>
  <c r="C775" i="9" s="1"/>
  <c r="C776" i="9" s="1"/>
  <c r="C777" i="9" s="1"/>
  <c r="R117" i="9" l="1"/>
  <c r="F367" i="9"/>
  <c r="F366" i="9"/>
  <c r="F365" i="9"/>
  <c r="F364" i="9"/>
  <c r="F363" i="9"/>
  <c r="F362" i="9"/>
  <c r="F361" i="9"/>
  <c r="F360" i="9"/>
  <c r="F359" i="9"/>
  <c r="F358" i="9"/>
  <c r="F357" i="9"/>
  <c r="F356" i="9"/>
  <c r="F355" i="9"/>
  <c r="F354" i="9"/>
  <c r="F353" i="9"/>
  <c r="F352" i="9"/>
  <c r="F351" i="9"/>
  <c r="F350" i="9"/>
  <c r="F349" i="9"/>
  <c r="F348" i="9"/>
  <c r="F347" i="9"/>
  <c r="F346" i="9"/>
  <c r="F345" i="9"/>
  <c r="F344" i="9"/>
  <c r="F343" i="9"/>
  <c r="F342" i="9"/>
  <c r="F341" i="9"/>
  <c r="F340" i="9"/>
  <c r="F339" i="9"/>
  <c r="F338" i="9"/>
  <c r="F337" i="9"/>
  <c r="F336" i="9"/>
  <c r="F335" i="9"/>
  <c r="F334" i="9"/>
  <c r="F333" i="9"/>
  <c r="F332" i="9"/>
  <c r="F331" i="9"/>
  <c r="F330" i="9"/>
  <c r="F329" i="9"/>
  <c r="P329" i="9" s="1"/>
  <c r="F328" i="9"/>
  <c r="P328" i="9" s="1"/>
  <c r="F327" i="9"/>
  <c r="P327" i="9" s="1"/>
  <c r="F326" i="9"/>
  <c r="P326" i="9" s="1"/>
  <c r="F325" i="9"/>
  <c r="P325" i="9" s="1"/>
  <c r="F324" i="9"/>
  <c r="P324" i="9" s="1"/>
  <c r="F323" i="9"/>
  <c r="P323" i="9" s="1"/>
  <c r="F322" i="9"/>
  <c r="P322" i="9" s="1"/>
  <c r="F321" i="9"/>
  <c r="F320" i="9"/>
  <c r="F319" i="9"/>
  <c r="F318" i="9"/>
  <c r="F317" i="9"/>
  <c r="F316" i="9"/>
  <c r="F315" i="9"/>
  <c r="F314" i="9"/>
  <c r="F313" i="9"/>
  <c r="F312" i="9"/>
  <c r="F311" i="9"/>
  <c r="F310" i="9"/>
  <c r="F309" i="9"/>
  <c r="F308" i="9"/>
  <c r="F307" i="9"/>
  <c r="F306" i="9"/>
  <c r="F305" i="9"/>
  <c r="F304" i="9"/>
  <c r="F303" i="9"/>
  <c r="F302" i="9"/>
  <c r="F301" i="9"/>
  <c r="F300" i="9"/>
  <c r="F299" i="9"/>
  <c r="F298" i="9"/>
  <c r="F297" i="9"/>
  <c r="F296" i="9"/>
  <c r="F295" i="9"/>
  <c r="F294" i="9"/>
  <c r="F293" i="9"/>
  <c r="F292" i="9"/>
  <c r="F291" i="9"/>
  <c r="F290" i="9"/>
  <c r="F289" i="9"/>
  <c r="F288" i="9"/>
  <c r="F287" i="9"/>
  <c r="F286" i="9"/>
  <c r="F285" i="9"/>
  <c r="F284" i="9"/>
  <c r="F283" i="9"/>
  <c r="F282" i="9"/>
  <c r="F281" i="9"/>
  <c r="F280" i="9"/>
  <c r="F279" i="9"/>
  <c r="F278" i="9"/>
  <c r="F235" i="9"/>
  <c r="F234" i="9"/>
  <c r="F233" i="9"/>
  <c r="F232" i="9"/>
  <c r="P232" i="9" s="1"/>
  <c r="F231" i="9"/>
  <c r="F230" i="9"/>
  <c r="F229" i="9"/>
  <c r="F228" i="9"/>
  <c r="F227" i="9"/>
  <c r="F226" i="9"/>
  <c r="F225" i="9"/>
  <c r="F224" i="9"/>
  <c r="F223" i="9"/>
  <c r="F222" i="9"/>
  <c r="F221" i="9"/>
  <c r="F220" i="9"/>
  <c r="F219" i="9"/>
  <c r="F218" i="9"/>
  <c r="F217" i="9"/>
  <c r="F216" i="9"/>
  <c r="F215" i="9"/>
  <c r="F214" i="9"/>
  <c r="F213" i="9"/>
  <c r="F212" i="9"/>
  <c r="F211" i="9"/>
  <c r="F210" i="9"/>
  <c r="F209" i="9"/>
  <c r="F208" i="9"/>
  <c r="F207" i="9"/>
  <c r="F206" i="9"/>
  <c r="F205" i="9"/>
  <c r="F204" i="9"/>
  <c r="F203" i="9"/>
  <c r="F202" i="9"/>
  <c r="F201" i="9"/>
  <c r="F200" i="9"/>
  <c r="F157" i="9"/>
  <c r="F156" i="9"/>
  <c r="F155" i="9"/>
  <c r="F154" i="9"/>
  <c r="F153" i="9"/>
  <c r="F152" i="9"/>
  <c r="F151" i="9"/>
  <c r="F150" i="9"/>
  <c r="F149" i="9"/>
  <c r="F148" i="9"/>
  <c r="F147" i="9"/>
  <c r="F146" i="9"/>
  <c r="F145" i="9"/>
  <c r="F144" i="9"/>
  <c r="F143" i="9"/>
  <c r="F142" i="9"/>
  <c r="F141" i="9"/>
  <c r="F140" i="9"/>
  <c r="F139" i="9"/>
  <c r="F138" i="9"/>
  <c r="F137" i="9"/>
  <c r="F136" i="9"/>
  <c r="F135" i="9"/>
  <c r="F134" i="9"/>
  <c r="F133" i="9"/>
  <c r="F132" i="9"/>
  <c r="P132" i="9" s="1"/>
  <c r="F131" i="9"/>
  <c r="F130" i="9"/>
  <c r="F129" i="9"/>
  <c r="F128" i="9"/>
  <c r="F127" i="9"/>
  <c r="F126" i="9"/>
  <c r="F125" i="9"/>
  <c r="F124" i="9"/>
  <c r="F123" i="9"/>
  <c r="F122" i="9"/>
  <c r="F115" i="9"/>
  <c r="F114" i="9"/>
  <c r="F113" i="9"/>
  <c r="F112" i="9"/>
  <c r="F111" i="9"/>
  <c r="F110" i="9"/>
  <c r="F109" i="9"/>
  <c r="F108" i="9"/>
  <c r="F107" i="9"/>
  <c r="F106" i="9"/>
  <c r="F105" i="9"/>
  <c r="F104" i="9"/>
  <c r="F277" i="9"/>
  <c r="F276" i="9"/>
  <c r="F275" i="9"/>
  <c r="F274" i="9"/>
  <c r="F273" i="9"/>
  <c r="F272" i="9"/>
  <c r="F271" i="9"/>
  <c r="F270" i="9"/>
  <c r="F269" i="9"/>
  <c r="F268" i="9"/>
  <c r="F267" i="9"/>
  <c r="F266" i="9"/>
  <c r="F265" i="9"/>
  <c r="F264" i="9"/>
  <c r="F263" i="9"/>
  <c r="F262" i="9"/>
  <c r="F261" i="9"/>
  <c r="F260" i="9"/>
  <c r="F259" i="9"/>
  <c r="F258" i="9"/>
  <c r="F257" i="9"/>
  <c r="F256" i="9"/>
  <c r="F255" i="9"/>
  <c r="F254" i="9"/>
  <c r="F253" i="9"/>
  <c r="F252" i="9"/>
  <c r="F251" i="9"/>
  <c r="F250" i="9"/>
  <c r="F249" i="9"/>
  <c r="F248" i="9"/>
  <c r="F247" i="9"/>
  <c r="F246" i="9"/>
  <c r="F245" i="9"/>
  <c r="F244" i="9"/>
  <c r="F243" i="9"/>
  <c r="F242" i="9"/>
  <c r="F241" i="9"/>
  <c r="F240" i="9"/>
  <c r="F239" i="9"/>
  <c r="F238" i="9"/>
  <c r="F237" i="9"/>
  <c r="F236" i="9"/>
  <c r="F199" i="9"/>
  <c r="F198" i="9"/>
  <c r="F197" i="9"/>
  <c r="F196" i="9"/>
  <c r="F195" i="9"/>
  <c r="F194" i="9"/>
  <c r="F193" i="9"/>
  <c r="F192" i="9"/>
  <c r="F191"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F160" i="9"/>
  <c r="F159" i="9"/>
  <c r="F158" i="9"/>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5" i="9"/>
  <c r="F16" i="9"/>
  <c r="F17" i="9"/>
  <c r="F18" i="9"/>
  <c r="F19" i="9"/>
  <c r="F14" i="9"/>
  <c r="P32" i="9" l="1"/>
  <c r="Q32" i="9" s="1"/>
  <c r="R32" i="9" s="1"/>
  <c r="P320" i="9"/>
  <c r="Q320" i="9" s="1"/>
  <c r="R320" i="9" s="1"/>
  <c r="P332" i="9"/>
  <c r="Q332" i="9" s="1"/>
  <c r="R332" i="9" s="1"/>
  <c r="P321" i="9"/>
  <c r="Q321" i="9" s="1"/>
  <c r="R321" i="9" s="1"/>
  <c r="P44" i="9"/>
  <c r="P80" i="9"/>
  <c r="P182" i="9"/>
  <c r="P104" i="9"/>
  <c r="Q104" i="9" s="1"/>
  <c r="R104" i="9" s="1"/>
  <c r="P140" i="9"/>
  <c r="Q140" i="9" s="1"/>
  <c r="R140" i="9" s="1"/>
  <c r="P218" i="9"/>
  <c r="Q218" i="9" s="1"/>
  <c r="R218" i="9" s="1"/>
  <c r="P296" i="9"/>
  <c r="Q296" i="9" s="1"/>
  <c r="R296" i="9" s="1"/>
  <c r="P344" i="9"/>
  <c r="Q344" i="9" s="1"/>
  <c r="R344" i="9" s="1"/>
  <c r="P57" i="9"/>
  <c r="P171" i="9"/>
  <c r="Q171" i="9" s="1"/>
  <c r="R171" i="9" s="1"/>
  <c r="P255" i="9"/>
  <c r="P153" i="9"/>
  <c r="P208" i="9"/>
  <c r="P220" i="9"/>
  <c r="Q220" i="9" s="1"/>
  <c r="R220" i="9" s="1"/>
  <c r="P286" i="9"/>
  <c r="P298" i="9"/>
  <c r="Q298" i="9" s="1"/>
  <c r="R298" i="9" s="1"/>
  <c r="P310" i="9"/>
  <c r="P334" i="9"/>
  <c r="Q334" i="9" s="1"/>
  <c r="R334" i="9" s="1"/>
  <c r="P346" i="9"/>
  <c r="P358" i="9"/>
  <c r="P18" i="9"/>
  <c r="P23" i="9"/>
  <c r="Q23" i="9" s="1"/>
  <c r="R23" i="9" s="1"/>
  <c r="P35" i="9"/>
  <c r="Q35" i="9" s="1"/>
  <c r="R35" i="9" s="1"/>
  <c r="P47" i="9"/>
  <c r="P59" i="9"/>
  <c r="P71" i="9"/>
  <c r="Q71" i="9" s="1"/>
  <c r="R71" i="9" s="1"/>
  <c r="P83" i="9"/>
  <c r="P95" i="9"/>
  <c r="P161" i="9"/>
  <c r="Q161" i="9" s="1"/>
  <c r="R161" i="9" s="1"/>
  <c r="P173" i="9"/>
  <c r="Q173" i="9" s="1"/>
  <c r="R173" i="9" s="1"/>
  <c r="P185" i="9"/>
  <c r="P197" i="9"/>
  <c r="P245" i="9"/>
  <c r="Q245" i="9" s="1"/>
  <c r="R245" i="9" s="1"/>
  <c r="P257" i="9"/>
  <c r="P269" i="9"/>
  <c r="P107" i="9"/>
  <c r="Q107" i="9" s="1"/>
  <c r="R107" i="9" s="1"/>
  <c r="P119" i="9"/>
  <c r="P131" i="9"/>
  <c r="P143" i="9"/>
  <c r="Q143" i="9" s="1"/>
  <c r="R143" i="9" s="1"/>
  <c r="P155" i="9"/>
  <c r="P209" i="9"/>
  <c r="P221" i="9"/>
  <c r="Q221" i="9" s="1"/>
  <c r="R221" i="9" s="1"/>
  <c r="P233" i="9"/>
  <c r="P287" i="9"/>
  <c r="P299" i="9"/>
  <c r="Q299" i="9" s="1"/>
  <c r="R299" i="9" s="1"/>
  <c r="P311" i="9"/>
  <c r="P335" i="9"/>
  <c r="Q335" i="9" s="1"/>
  <c r="R335" i="9" s="1"/>
  <c r="P347" i="9"/>
  <c r="P359" i="9"/>
  <c r="P20" i="9"/>
  <c r="Q20" i="9" s="1"/>
  <c r="R20" i="9" s="1"/>
  <c r="P116" i="9"/>
  <c r="P33" i="9"/>
  <c r="Q33" i="9" s="1"/>
  <c r="R33" i="9" s="1"/>
  <c r="P92" i="9"/>
  <c r="P254" i="9"/>
  <c r="P230" i="9"/>
  <c r="P345" i="9"/>
  <c r="Q345" i="9" s="1"/>
  <c r="R345" i="9" s="1"/>
  <c r="P19" i="9"/>
  <c r="P46" i="9"/>
  <c r="P82" i="9"/>
  <c r="P172" i="9"/>
  <c r="Q172" i="9" s="1"/>
  <c r="R172" i="9" s="1"/>
  <c r="P196" i="9"/>
  <c r="P268" i="9"/>
  <c r="P118" i="9"/>
  <c r="P154" i="9"/>
  <c r="P36" i="9"/>
  <c r="P84" i="9"/>
  <c r="P186" i="9"/>
  <c r="P246" i="9"/>
  <c r="Q246" i="9" s="1"/>
  <c r="R246" i="9" s="1"/>
  <c r="P120" i="9"/>
  <c r="P156" i="9"/>
  <c r="P288" i="9"/>
  <c r="P16" i="9"/>
  <c r="Q16" i="9" s="1"/>
  <c r="R16" i="9" s="1"/>
  <c r="P85" i="9"/>
  <c r="P187" i="9"/>
  <c r="P109" i="9"/>
  <c r="Q109" i="9" s="1"/>
  <c r="R109" i="9" s="1"/>
  <c r="P157" i="9"/>
  <c r="P223" i="9"/>
  <c r="Q223" i="9" s="1"/>
  <c r="R223" i="9" s="1"/>
  <c r="P289" i="9"/>
  <c r="P301" i="9"/>
  <c r="Q301" i="9" s="1"/>
  <c r="R301" i="9" s="1"/>
  <c r="P361" i="9"/>
  <c r="P15" i="9"/>
  <c r="Q15" i="9" s="1"/>
  <c r="R15" i="9" s="1"/>
  <c r="P26" i="9"/>
  <c r="Q26" i="9" s="1"/>
  <c r="R26" i="9" s="1"/>
  <c r="P38" i="9"/>
  <c r="P50" i="9"/>
  <c r="P62" i="9"/>
  <c r="Q62" i="9" s="1"/>
  <c r="R62" i="9" s="1"/>
  <c r="P74" i="9"/>
  <c r="Q74" i="9" s="1"/>
  <c r="R74" i="9" s="1"/>
  <c r="P86" i="9"/>
  <c r="P98" i="9"/>
  <c r="P164" i="9"/>
  <c r="Q164" i="9" s="1"/>
  <c r="R164" i="9" s="1"/>
  <c r="P176" i="9"/>
  <c r="P188" i="9"/>
  <c r="P236" i="9"/>
  <c r="Q236" i="9" s="1"/>
  <c r="R236" i="9" s="1"/>
  <c r="P248" i="9"/>
  <c r="Q248" i="9" s="1"/>
  <c r="R248" i="9" s="1"/>
  <c r="P260" i="9"/>
  <c r="P272" i="9"/>
  <c r="P110" i="9"/>
  <c r="Q110" i="9" s="1"/>
  <c r="R110" i="9" s="1"/>
  <c r="P122" i="9"/>
  <c r="Q122" i="9" s="1"/>
  <c r="R122" i="9" s="1"/>
  <c r="P134" i="9"/>
  <c r="P146" i="9"/>
  <c r="Q146" i="9" s="1"/>
  <c r="R146" i="9" s="1"/>
  <c r="P200" i="9"/>
  <c r="Q200" i="9" s="1"/>
  <c r="R200" i="9" s="1"/>
  <c r="P212" i="9"/>
  <c r="P224" i="9"/>
  <c r="Q224" i="9" s="1"/>
  <c r="R224" i="9" s="1"/>
  <c r="P278" i="9"/>
  <c r="Q278" i="9" s="1"/>
  <c r="R278" i="9" s="1"/>
  <c r="P290" i="9"/>
  <c r="P302" i="9"/>
  <c r="Q302" i="9" s="1"/>
  <c r="R302" i="9" s="1"/>
  <c r="P314" i="9"/>
  <c r="Q314" i="9" s="1"/>
  <c r="R314" i="9" s="1"/>
  <c r="P338" i="9"/>
  <c r="Q338" i="9" s="1"/>
  <c r="R338" i="9" s="1"/>
  <c r="P350" i="9"/>
  <c r="Q350" i="9" s="1"/>
  <c r="R350" i="9" s="1"/>
  <c r="P362" i="9"/>
  <c r="Q362" i="9" s="1"/>
  <c r="R362" i="9" s="1"/>
  <c r="P68" i="9"/>
  <c r="Q68" i="9" s="1"/>
  <c r="R68" i="9" s="1"/>
  <c r="P194" i="9"/>
  <c r="P128" i="9"/>
  <c r="Q128" i="9" s="1"/>
  <c r="R128" i="9" s="1"/>
  <c r="P69" i="9"/>
  <c r="Q69" i="9" s="1"/>
  <c r="R69" i="9" s="1"/>
  <c r="P159" i="9"/>
  <c r="Q159" i="9" s="1"/>
  <c r="R159" i="9" s="1"/>
  <c r="P183" i="9"/>
  <c r="P243" i="9"/>
  <c r="Q243" i="9" s="1"/>
  <c r="R243" i="9" s="1"/>
  <c r="P105" i="9"/>
  <c r="Q105" i="9" s="1"/>
  <c r="R105" i="9" s="1"/>
  <c r="P129" i="9"/>
  <c r="Q129" i="9" s="1"/>
  <c r="R129" i="9" s="1"/>
  <c r="P141" i="9"/>
  <c r="Q141" i="9" s="1"/>
  <c r="R141" i="9" s="1"/>
  <c r="P219" i="9"/>
  <c r="Q219" i="9" s="1"/>
  <c r="R219" i="9" s="1"/>
  <c r="P231" i="9"/>
  <c r="P297" i="9"/>
  <c r="Q297" i="9" s="1"/>
  <c r="R297" i="9" s="1"/>
  <c r="P309" i="9"/>
  <c r="Q309" i="9" s="1"/>
  <c r="R309" i="9" s="1"/>
  <c r="P357" i="9"/>
  <c r="Q357" i="9" s="1"/>
  <c r="R357" i="9" s="1"/>
  <c r="P34" i="9"/>
  <c r="Q34" i="9" s="1"/>
  <c r="R34" i="9" s="1"/>
  <c r="P70" i="9"/>
  <c r="Q70" i="9" s="1"/>
  <c r="R70" i="9" s="1"/>
  <c r="P160" i="9"/>
  <c r="Q160" i="9" s="1"/>
  <c r="R160" i="9" s="1"/>
  <c r="P184" i="9"/>
  <c r="P106" i="9"/>
  <c r="Q106" i="9" s="1"/>
  <c r="R106" i="9" s="1"/>
  <c r="P130" i="9"/>
  <c r="P17" i="9"/>
  <c r="P60" i="9"/>
  <c r="P96" i="9"/>
  <c r="P198" i="9"/>
  <c r="P258" i="9"/>
  <c r="P108" i="9"/>
  <c r="Q108" i="9" s="1"/>
  <c r="R108" i="9" s="1"/>
  <c r="P144" i="9"/>
  <c r="Q144" i="9" s="1"/>
  <c r="R144" i="9" s="1"/>
  <c r="P234" i="9"/>
  <c r="P336" i="9"/>
  <c r="Q336" i="9" s="1"/>
  <c r="R336" i="9" s="1"/>
  <c r="P25" i="9"/>
  <c r="Q25" i="9" s="1"/>
  <c r="R25" i="9" s="1"/>
  <c r="P73" i="9"/>
  <c r="Q73" i="9" s="1"/>
  <c r="R73" i="9" s="1"/>
  <c r="P175" i="9"/>
  <c r="P259" i="9"/>
  <c r="P133" i="9"/>
  <c r="P211" i="9"/>
  <c r="P235" i="9"/>
  <c r="P313" i="9"/>
  <c r="P349" i="9"/>
  <c r="P27" i="9"/>
  <c r="Q27" i="9" s="1"/>
  <c r="R27" i="9" s="1"/>
  <c r="P39" i="9"/>
  <c r="P51" i="9"/>
  <c r="P63" i="9"/>
  <c r="Q63" i="9" s="1"/>
  <c r="R63" i="9" s="1"/>
  <c r="P75" i="9"/>
  <c r="Q75" i="9" s="1"/>
  <c r="R75" i="9" s="1"/>
  <c r="P87" i="9"/>
  <c r="P99" i="9"/>
  <c r="P165" i="9"/>
  <c r="Q165" i="9" s="1"/>
  <c r="R165" i="9" s="1"/>
  <c r="P177" i="9"/>
  <c r="P189" i="9"/>
  <c r="P237" i="9"/>
  <c r="Q237" i="9" s="1"/>
  <c r="R237" i="9" s="1"/>
  <c r="P249" i="9"/>
  <c r="Q249" i="9" s="1"/>
  <c r="R249" i="9" s="1"/>
  <c r="P261" i="9"/>
  <c r="P273" i="9"/>
  <c r="P111" i="9"/>
  <c r="Q111" i="9" s="1"/>
  <c r="R111" i="9" s="1"/>
  <c r="P123" i="9"/>
  <c r="Q123" i="9" s="1"/>
  <c r="R123" i="9" s="1"/>
  <c r="P135" i="9"/>
  <c r="P147" i="9"/>
  <c r="Q147" i="9" s="1"/>
  <c r="R147" i="9" s="1"/>
  <c r="P201" i="9"/>
  <c r="Q201" i="9" s="1"/>
  <c r="R201" i="9" s="1"/>
  <c r="P213" i="9"/>
  <c r="P225" i="9"/>
  <c r="Q225" i="9" s="1"/>
  <c r="R225" i="9" s="1"/>
  <c r="P279" i="9"/>
  <c r="Q279" i="9" s="1"/>
  <c r="R279" i="9" s="1"/>
  <c r="P291" i="9"/>
  <c r="P303" i="9"/>
  <c r="Q303" i="9" s="1"/>
  <c r="R303" i="9" s="1"/>
  <c r="P315" i="9"/>
  <c r="Q315" i="9" s="1"/>
  <c r="R315" i="9" s="1"/>
  <c r="P339" i="9"/>
  <c r="Q339" i="9" s="1"/>
  <c r="R339" i="9" s="1"/>
  <c r="P351" i="9"/>
  <c r="Q351" i="9" s="1"/>
  <c r="R351" i="9" s="1"/>
  <c r="P363" i="9"/>
  <c r="Q363" i="9" s="1"/>
  <c r="R363" i="9" s="1"/>
  <c r="P170" i="9"/>
  <c r="Q170" i="9" s="1"/>
  <c r="R170" i="9" s="1"/>
  <c r="P206" i="9"/>
  <c r="Q206" i="9" s="1"/>
  <c r="R206" i="9" s="1"/>
  <c r="P21" i="9"/>
  <c r="Q21" i="9" s="1"/>
  <c r="R21" i="9" s="1"/>
  <c r="P81" i="9"/>
  <c r="P267" i="9"/>
  <c r="P22" i="9"/>
  <c r="Q22" i="9" s="1"/>
  <c r="R22" i="9" s="1"/>
  <c r="P94" i="9"/>
  <c r="P256" i="9"/>
  <c r="P162" i="9"/>
  <c r="Q162" i="9" s="1"/>
  <c r="R162" i="9" s="1"/>
  <c r="P312" i="9"/>
  <c r="P271" i="9"/>
  <c r="P76" i="9"/>
  <c r="Q76" i="9" s="1"/>
  <c r="R76" i="9" s="1"/>
  <c r="P166" i="9"/>
  <c r="Q166" i="9" s="1"/>
  <c r="R166" i="9" s="1"/>
  <c r="P178" i="9"/>
  <c r="P190" i="9"/>
  <c r="P238" i="9"/>
  <c r="Q238" i="9" s="1"/>
  <c r="R238" i="9" s="1"/>
  <c r="P250" i="9"/>
  <c r="Q250" i="9" s="1"/>
  <c r="R250" i="9" s="1"/>
  <c r="P262" i="9"/>
  <c r="P274" i="9"/>
  <c r="P112" i="9"/>
  <c r="P124" i="9"/>
  <c r="Q124" i="9" s="1"/>
  <c r="R124" i="9" s="1"/>
  <c r="P136" i="9"/>
  <c r="P148" i="9"/>
  <c r="P202" i="9"/>
  <c r="Q202" i="9" s="1"/>
  <c r="R202" i="9" s="1"/>
  <c r="P214" i="9"/>
  <c r="P226" i="9"/>
  <c r="P280" i="9"/>
  <c r="Q280" i="9" s="1"/>
  <c r="R280" i="9" s="1"/>
  <c r="P292" i="9"/>
  <c r="P304" i="9"/>
  <c r="P316" i="9"/>
  <c r="Q316" i="9" s="1"/>
  <c r="R316" i="9" s="1"/>
  <c r="P340" i="9"/>
  <c r="P352" i="9"/>
  <c r="Q352" i="9" s="1"/>
  <c r="R352" i="9" s="1"/>
  <c r="P364" i="9"/>
  <c r="P56" i="9"/>
  <c r="P158" i="9"/>
  <c r="Q158" i="9" s="1"/>
  <c r="R158" i="9" s="1"/>
  <c r="P242" i="9"/>
  <c r="Q242" i="9" s="1"/>
  <c r="R242" i="9" s="1"/>
  <c r="P266" i="9"/>
  <c r="P152" i="9"/>
  <c r="P284" i="9"/>
  <c r="Q284" i="9" s="1"/>
  <c r="R284" i="9" s="1"/>
  <c r="P308" i="9"/>
  <c r="Q308" i="9" s="1"/>
  <c r="R308" i="9" s="1"/>
  <c r="P356" i="9"/>
  <c r="Q356" i="9" s="1"/>
  <c r="R356" i="9" s="1"/>
  <c r="P45" i="9"/>
  <c r="P93" i="9"/>
  <c r="P195" i="9"/>
  <c r="P117" i="9"/>
  <c r="P207" i="9"/>
  <c r="Q207" i="9" s="1"/>
  <c r="R207" i="9" s="1"/>
  <c r="P285" i="9"/>
  <c r="Q285" i="9" s="1"/>
  <c r="R285" i="9" s="1"/>
  <c r="P333" i="9"/>
  <c r="Q333" i="9" s="1"/>
  <c r="R333" i="9" s="1"/>
  <c r="P58" i="9"/>
  <c r="P244" i="9"/>
  <c r="Q244" i="9" s="1"/>
  <c r="R244" i="9" s="1"/>
  <c r="P142" i="9"/>
  <c r="Q142" i="9" s="1"/>
  <c r="R142" i="9" s="1"/>
  <c r="P24" i="9"/>
  <c r="Q24" i="9" s="1"/>
  <c r="R24" i="9" s="1"/>
  <c r="P48" i="9"/>
  <c r="Q48" i="9" s="1"/>
  <c r="R48" i="9" s="1"/>
  <c r="P72" i="9"/>
  <c r="Q72" i="9" s="1"/>
  <c r="R72" i="9" s="1"/>
  <c r="P174" i="9"/>
  <c r="P270" i="9"/>
  <c r="P210" i="9"/>
  <c r="P360" i="9"/>
  <c r="P49" i="9"/>
  <c r="P163" i="9"/>
  <c r="Q163" i="9" s="1"/>
  <c r="R163" i="9" s="1"/>
  <c r="P199" i="9"/>
  <c r="P121" i="9"/>
  <c r="P52" i="9"/>
  <c r="P100" i="9"/>
  <c r="P29" i="9"/>
  <c r="Q29" i="9" s="1"/>
  <c r="R29" i="9" s="1"/>
  <c r="P41" i="9"/>
  <c r="P53" i="9"/>
  <c r="P65" i="9"/>
  <c r="Q65" i="9" s="1"/>
  <c r="R65" i="9" s="1"/>
  <c r="P77" i="9"/>
  <c r="Q77" i="9" s="1"/>
  <c r="R77" i="9" s="1"/>
  <c r="P89" i="9"/>
  <c r="P101" i="9"/>
  <c r="P167" i="9"/>
  <c r="Q167" i="9" s="1"/>
  <c r="R167" i="9" s="1"/>
  <c r="P179" i="9"/>
  <c r="P191" i="9"/>
  <c r="P239" i="9"/>
  <c r="Q239" i="9" s="1"/>
  <c r="R239" i="9" s="1"/>
  <c r="P251" i="9"/>
  <c r="Q251" i="9" s="1"/>
  <c r="R251" i="9" s="1"/>
  <c r="P263" i="9"/>
  <c r="P275" i="9"/>
  <c r="P113" i="9"/>
  <c r="P125" i="9"/>
  <c r="Q125" i="9" s="1"/>
  <c r="R125" i="9" s="1"/>
  <c r="P137" i="9"/>
  <c r="P149" i="9"/>
  <c r="P203" i="9"/>
  <c r="Q203" i="9" s="1"/>
  <c r="R203" i="9" s="1"/>
  <c r="P215" i="9"/>
  <c r="P227" i="9"/>
  <c r="P281" i="9"/>
  <c r="Q281" i="9" s="1"/>
  <c r="R281" i="9" s="1"/>
  <c r="P293" i="9"/>
  <c r="P305" i="9"/>
  <c r="P317" i="9"/>
  <c r="Q317" i="9" s="1"/>
  <c r="R317" i="9" s="1"/>
  <c r="P341" i="9"/>
  <c r="P353" i="9"/>
  <c r="Q353" i="9" s="1"/>
  <c r="R353" i="9" s="1"/>
  <c r="P365" i="9"/>
  <c r="P222" i="9"/>
  <c r="Q222" i="9" s="1"/>
  <c r="R222" i="9" s="1"/>
  <c r="P300" i="9"/>
  <c r="Q300" i="9" s="1"/>
  <c r="R300" i="9" s="1"/>
  <c r="P348" i="9"/>
  <c r="P37" i="9"/>
  <c r="P61" i="9"/>
  <c r="P97" i="9"/>
  <c r="P247" i="9"/>
  <c r="Q247" i="9" s="1"/>
  <c r="R247" i="9" s="1"/>
  <c r="P145" i="9"/>
  <c r="Q145" i="9" s="1"/>
  <c r="R145" i="9" s="1"/>
  <c r="P337" i="9"/>
  <c r="Q337" i="9" s="1"/>
  <c r="R337" i="9" s="1"/>
  <c r="P28" i="9"/>
  <c r="Q28" i="9" s="1"/>
  <c r="R28" i="9" s="1"/>
  <c r="P40" i="9"/>
  <c r="P64" i="9"/>
  <c r="Q64" i="9" s="1"/>
  <c r="R64" i="9" s="1"/>
  <c r="P88" i="9"/>
  <c r="P30" i="9"/>
  <c r="Q30" i="9" s="1"/>
  <c r="R30" i="9" s="1"/>
  <c r="P42" i="9"/>
  <c r="P54" i="9"/>
  <c r="P66" i="9"/>
  <c r="Q66" i="9" s="1"/>
  <c r="R66" i="9" s="1"/>
  <c r="P78" i="9"/>
  <c r="P90" i="9"/>
  <c r="P102" i="9"/>
  <c r="P168" i="9"/>
  <c r="Q168" i="9" s="1"/>
  <c r="R168" i="9" s="1"/>
  <c r="P180" i="9"/>
  <c r="P192" i="9"/>
  <c r="P240" i="9"/>
  <c r="Q240" i="9" s="1"/>
  <c r="R240" i="9" s="1"/>
  <c r="P252" i="9"/>
  <c r="P264" i="9"/>
  <c r="P276" i="9"/>
  <c r="P114" i="9"/>
  <c r="P126" i="9"/>
  <c r="Q126" i="9" s="1"/>
  <c r="R126" i="9" s="1"/>
  <c r="P138" i="9"/>
  <c r="P150" i="9"/>
  <c r="P204" i="9"/>
  <c r="Q204" i="9" s="1"/>
  <c r="R204" i="9" s="1"/>
  <c r="P216" i="9"/>
  <c r="P228" i="9"/>
  <c r="P282" i="9"/>
  <c r="Q282" i="9" s="1"/>
  <c r="R282" i="9" s="1"/>
  <c r="P294" i="9"/>
  <c r="P306" i="9"/>
  <c r="P318" i="9"/>
  <c r="Q318" i="9" s="1"/>
  <c r="R318" i="9" s="1"/>
  <c r="P330" i="9"/>
  <c r="P342" i="9"/>
  <c r="P354" i="9"/>
  <c r="Q354" i="9" s="1"/>
  <c r="R354" i="9" s="1"/>
  <c r="P366" i="9"/>
  <c r="P31" i="9"/>
  <c r="Q31" i="9" s="1"/>
  <c r="R31" i="9" s="1"/>
  <c r="P43" i="9"/>
  <c r="P55" i="9"/>
  <c r="P67" i="9"/>
  <c r="Q67" i="9" s="1"/>
  <c r="R67" i="9" s="1"/>
  <c r="P79" i="9"/>
  <c r="P91" i="9"/>
  <c r="P103" i="9"/>
  <c r="P169" i="9"/>
  <c r="Q169" i="9" s="1"/>
  <c r="R169" i="9" s="1"/>
  <c r="P181" i="9"/>
  <c r="P193" i="9"/>
  <c r="P241" i="9"/>
  <c r="Q241" i="9" s="1"/>
  <c r="R241" i="9" s="1"/>
  <c r="P253" i="9"/>
  <c r="P265" i="9"/>
  <c r="P277" i="9"/>
  <c r="P115" i="9"/>
  <c r="P127" i="9"/>
  <c r="Q127" i="9" s="1"/>
  <c r="R127" i="9" s="1"/>
  <c r="P139" i="9"/>
  <c r="P151" i="9"/>
  <c r="P205" i="9"/>
  <c r="Q205" i="9" s="1"/>
  <c r="R205" i="9" s="1"/>
  <c r="P217" i="9"/>
  <c r="P229" i="9"/>
  <c r="P283" i="9"/>
  <c r="Q283" i="9" s="1"/>
  <c r="R283" i="9" s="1"/>
  <c r="P295" i="9"/>
  <c r="P307" i="9"/>
  <c r="P319" i="9"/>
  <c r="Q319" i="9" s="1"/>
  <c r="R319" i="9" s="1"/>
  <c r="P331" i="9"/>
  <c r="P343" i="9"/>
  <c r="P355" i="9"/>
  <c r="Q355" i="9" s="1"/>
  <c r="R355" i="9" s="1"/>
  <c r="P367" i="9"/>
  <c r="L21" i="2" l="1"/>
  <c r="H21" i="2"/>
  <c r="Q715" i="9" l="1"/>
  <c r="R715" i="9" s="1"/>
  <c r="Q566" i="9"/>
  <c r="R566" i="9" s="1"/>
  <c r="Q552" i="9"/>
  <c r="R552" i="9" s="1"/>
  <c r="Q538" i="9"/>
  <c r="R538" i="9" s="1"/>
  <c r="Q732" i="9" l="1"/>
  <c r="R732" i="9" s="1"/>
  <c r="Q626" i="9"/>
  <c r="R626" i="9" s="1"/>
  <c r="Q522" i="9"/>
  <c r="R522" i="9" s="1"/>
  <c r="F1193" i="17" l="1"/>
  <c r="F1194" i="17"/>
  <c r="F1185" i="17"/>
  <c r="F1176" i="17"/>
  <c r="F1177" i="17"/>
  <c r="F1178" i="17"/>
  <c r="F1179" i="17"/>
  <c r="F1180" i="17"/>
  <c r="G1173" i="17"/>
  <c r="G1174" i="17"/>
  <c r="G1175" i="17"/>
  <c r="G1176" i="17"/>
  <c r="G1177" i="17"/>
  <c r="G1178" i="17"/>
  <c r="G1179" i="17"/>
  <c r="G1180" i="17"/>
  <c r="G1181" i="17"/>
  <c r="G1182" i="17"/>
  <c r="G1183" i="17"/>
  <c r="G1185" i="17"/>
  <c r="G1186" i="17"/>
  <c r="G1187" i="17"/>
  <c r="G1188" i="17"/>
  <c r="G1189" i="17"/>
  <c r="G1190" i="17"/>
  <c r="G1191" i="17"/>
  <c r="G1192" i="17"/>
  <c r="G1193" i="17"/>
  <c r="G1194" i="17"/>
  <c r="O32" i="3"/>
  <c r="F1181" i="17"/>
  <c r="O15" i="3"/>
  <c r="F1190" i="17" l="1"/>
  <c r="F1173" i="17"/>
  <c r="Q728" i="9" l="1"/>
  <c r="R728" i="9" s="1"/>
  <c r="Q671" i="9"/>
  <c r="R671" i="9" s="1"/>
  <c r="Q594" i="9"/>
  <c r="R594" i="9" s="1"/>
  <c r="Q519" i="9"/>
  <c r="R519" i="9" s="1"/>
  <c r="J32" i="3"/>
  <c r="J31" i="3"/>
  <c r="J23" i="3"/>
  <c r="J15" i="3"/>
  <c r="J41" i="3" s="1"/>
  <c r="J14" i="3"/>
  <c r="J40" i="3" s="1"/>
  <c r="J30" i="3" l="1"/>
  <c r="P485" i="9"/>
  <c r="Q485" i="9" s="1"/>
  <c r="R485" i="9" s="1"/>
  <c r="Q655" i="9"/>
  <c r="R655" i="9" s="1"/>
  <c r="Q535" i="9"/>
  <c r="R535" i="9" s="1"/>
  <c r="Q691" i="9"/>
  <c r="R691" i="9" s="1"/>
  <c r="Q639" i="9"/>
  <c r="R639" i="9" s="1"/>
  <c r="Q549" i="9"/>
  <c r="R549" i="9" s="1"/>
  <c r="Q711" i="9"/>
  <c r="R711" i="9" s="1"/>
  <c r="Q563" i="9"/>
  <c r="R563" i="9" s="1"/>
  <c r="Q579" i="9"/>
  <c r="R579" i="9" s="1"/>
  <c r="Q745" i="9"/>
  <c r="R745" i="9" s="1"/>
  <c r="Q608" i="9"/>
  <c r="R608" i="9" s="1"/>
  <c r="Q623" i="9"/>
  <c r="R623" i="9" s="1"/>
  <c r="J13" i="3"/>
  <c r="J39" i="3" s="1"/>
  <c r="J38" i="3" s="1"/>
  <c r="G7" i="1" l="1"/>
  <c r="G6" i="1"/>
  <c r="G5" i="1"/>
  <c r="G4" i="1"/>
  <c r="A2" i="1"/>
  <c r="L21" i="1" l="1"/>
  <c r="Q21" i="1"/>
  <c r="V21" i="1"/>
  <c r="L24" i="1"/>
  <c r="Q24" i="1"/>
  <c r="V24" i="1"/>
  <c r="G27" i="1"/>
  <c r="G63" i="1" s="1"/>
  <c r="H27" i="1"/>
  <c r="I27" i="1"/>
  <c r="I63" i="1" s="1"/>
  <c r="J27" i="1"/>
  <c r="J63" i="1" s="1"/>
  <c r="K27" i="1"/>
  <c r="K63" i="1" s="1"/>
  <c r="M27" i="1"/>
  <c r="M63" i="1" s="1"/>
  <c r="N27" i="1"/>
  <c r="N63" i="1" s="1"/>
  <c r="O27" i="1"/>
  <c r="O63" i="1" s="1"/>
  <c r="P27" i="1"/>
  <c r="P63" i="1" s="1"/>
  <c r="R27" i="1"/>
  <c r="R63" i="1" s="1"/>
  <c r="S27" i="1"/>
  <c r="S63" i="1" s="1"/>
  <c r="T27" i="1"/>
  <c r="T63" i="1" s="1"/>
  <c r="U27" i="1"/>
  <c r="U63" i="1" s="1"/>
  <c r="W27" i="1"/>
  <c r="W63" i="1" s="1"/>
  <c r="G28" i="1"/>
  <c r="H28" i="1"/>
  <c r="H64" i="1" s="1"/>
  <c r="I28" i="1"/>
  <c r="I64" i="1" s="1"/>
  <c r="J28" i="1"/>
  <c r="J64" i="1" s="1"/>
  <c r="K28" i="1"/>
  <c r="K64" i="1" s="1"/>
  <c r="M28" i="1"/>
  <c r="N28" i="1"/>
  <c r="N64" i="1" s="1"/>
  <c r="O28" i="1"/>
  <c r="O64" i="1" s="1"/>
  <c r="P28" i="1"/>
  <c r="P64" i="1" s="1"/>
  <c r="R28" i="1"/>
  <c r="R64" i="1" s="1"/>
  <c r="S28" i="1"/>
  <c r="S64" i="1" s="1"/>
  <c r="T28" i="1"/>
  <c r="T64" i="1" s="1"/>
  <c r="U28" i="1"/>
  <c r="U64" i="1" s="1"/>
  <c r="W28" i="1"/>
  <c r="W64" i="1" s="1"/>
  <c r="G29" i="1"/>
  <c r="G65" i="1" s="1"/>
  <c r="H29" i="1"/>
  <c r="H65" i="1" s="1"/>
  <c r="I29" i="1"/>
  <c r="I65" i="1" s="1"/>
  <c r="J29" i="1"/>
  <c r="J65" i="1" s="1"/>
  <c r="K29" i="1"/>
  <c r="K65" i="1" s="1"/>
  <c r="M29" i="1"/>
  <c r="N29" i="1"/>
  <c r="N65" i="1" s="1"/>
  <c r="O29" i="1"/>
  <c r="O65" i="1" s="1"/>
  <c r="P29" i="1"/>
  <c r="P65" i="1" s="1"/>
  <c r="R29" i="1"/>
  <c r="R65" i="1" s="1"/>
  <c r="S29" i="1"/>
  <c r="S65" i="1" s="1"/>
  <c r="T29" i="1"/>
  <c r="T65" i="1" s="1"/>
  <c r="U29" i="1"/>
  <c r="U65" i="1" s="1"/>
  <c r="W29" i="1"/>
  <c r="W65" i="1" s="1"/>
  <c r="L39" i="1"/>
  <c r="Q39" i="1"/>
  <c r="V39" i="1"/>
  <c r="G42" i="1"/>
  <c r="H42" i="1"/>
  <c r="M42" i="1"/>
  <c r="R42" i="1"/>
  <c r="V42" i="1"/>
  <c r="W42" i="1"/>
  <c r="G43" i="1"/>
  <c r="H43" i="1"/>
  <c r="M43" i="1"/>
  <c r="R43" i="1"/>
  <c r="W43" i="1"/>
  <c r="G44" i="1"/>
  <c r="H44" i="1"/>
  <c r="M44" i="1"/>
  <c r="R44" i="1"/>
  <c r="W44" i="1"/>
  <c r="L54" i="1"/>
  <c r="Q54" i="1"/>
  <c r="V54" i="1"/>
  <c r="G60" i="1"/>
  <c r="H60" i="1"/>
  <c r="M60" i="1"/>
  <c r="R60" i="1"/>
  <c r="V60" i="1"/>
  <c r="W60" i="1"/>
  <c r="G61" i="1"/>
  <c r="H61" i="1"/>
  <c r="M61" i="1"/>
  <c r="R61" i="1"/>
  <c r="W61" i="1"/>
  <c r="G62" i="1"/>
  <c r="H62" i="1"/>
  <c r="M62" i="1"/>
  <c r="R62" i="1"/>
  <c r="W62" i="1"/>
  <c r="G66" i="1"/>
  <c r="H66" i="1"/>
  <c r="M66" i="1"/>
  <c r="R66" i="1"/>
  <c r="V66" i="1"/>
  <c r="W66" i="1"/>
  <c r="G67" i="1"/>
  <c r="H67" i="1"/>
  <c r="M67" i="1"/>
  <c r="R67" i="1"/>
  <c r="W67" i="1"/>
  <c r="G68" i="1"/>
  <c r="H68" i="1"/>
  <c r="M68" i="1"/>
  <c r="R68" i="1"/>
  <c r="W68" i="1"/>
  <c r="G69" i="1"/>
  <c r="H69" i="1"/>
  <c r="I69" i="1"/>
  <c r="J69" i="1"/>
  <c r="K69" i="1"/>
  <c r="M69" i="1"/>
  <c r="N69" i="1"/>
  <c r="O69" i="1"/>
  <c r="P69" i="1"/>
  <c r="R69" i="1"/>
  <c r="S69" i="1"/>
  <c r="T69" i="1"/>
  <c r="U69" i="1"/>
  <c r="W69" i="1"/>
  <c r="G70" i="1"/>
  <c r="H70" i="1"/>
  <c r="I70" i="1"/>
  <c r="J70" i="1"/>
  <c r="K70" i="1"/>
  <c r="M70" i="1"/>
  <c r="N70" i="1"/>
  <c r="O70" i="1"/>
  <c r="P70" i="1"/>
  <c r="R70" i="1"/>
  <c r="S70" i="1"/>
  <c r="T70" i="1"/>
  <c r="U70" i="1"/>
  <c r="W70" i="1"/>
  <c r="G71" i="1"/>
  <c r="H71" i="1"/>
  <c r="I71" i="1"/>
  <c r="J71" i="1"/>
  <c r="K71" i="1"/>
  <c r="M71" i="1"/>
  <c r="N71" i="1"/>
  <c r="O71" i="1"/>
  <c r="P71" i="1"/>
  <c r="R71" i="1"/>
  <c r="S71" i="1"/>
  <c r="T71" i="1"/>
  <c r="U71" i="1"/>
  <c r="W71" i="1"/>
  <c r="L69" i="1" l="1"/>
  <c r="R47" i="1"/>
  <c r="R74" i="1" s="1"/>
  <c r="W46" i="1"/>
  <c r="Q27" i="1"/>
  <c r="Q63" i="1" s="1"/>
  <c r="L27" i="1"/>
  <c r="L63" i="1" s="1"/>
  <c r="W47" i="1"/>
  <c r="W74" i="1" s="1"/>
  <c r="H46" i="1"/>
  <c r="H73" i="1" s="1"/>
  <c r="G54" i="18" s="1"/>
  <c r="Q69" i="1"/>
  <c r="P50" i="18" s="1"/>
  <c r="R45" i="1"/>
  <c r="R72" i="1" s="1"/>
  <c r="F449" i="17" s="1"/>
  <c r="W45" i="1"/>
  <c r="V26" i="18" s="1"/>
  <c r="V27" i="1"/>
  <c r="V63" i="1" s="1"/>
  <c r="G45" i="1"/>
  <c r="G72" i="1" s="1"/>
  <c r="G47" i="1"/>
  <c r="G74" i="1" s="1"/>
  <c r="H47" i="1"/>
  <c r="H74" i="1" s="1"/>
  <c r="F127" i="17" s="1"/>
  <c r="W73" i="1"/>
  <c r="M47" i="1"/>
  <c r="M74" i="1" s="1"/>
  <c r="L55" i="18" s="1"/>
  <c r="M46" i="1"/>
  <c r="M73" i="1" s="1"/>
  <c r="M45" i="1"/>
  <c r="M72" i="1" s="1"/>
  <c r="L53" i="18" s="1"/>
  <c r="M65" i="1"/>
  <c r="F280" i="17" s="1"/>
  <c r="V69" i="1"/>
  <c r="U50" i="18" s="1"/>
  <c r="H45" i="1"/>
  <c r="H72" i="1" s="1"/>
  <c r="F125" i="17" s="1"/>
  <c r="G46" i="1"/>
  <c r="G73" i="1" s="1"/>
  <c r="F54" i="18" s="1"/>
  <c r="R46" i="1"/>
  <c r="R73" i="1" s="1"/>
  <c r="Q54" i="18" s="1"/>
  <c r="M64" i="1"/>
  <c r="F279" i="17" s="1"/>
  <c r="G64" i="1"/>
  <c r="H63" i="1"/>
  <c r="F116" i="17" s="1"/>
  <c r="Q777" i="9"/>
  <c r="R777" i="9" s="1"/>
  <c r="A15" i="9"/>
  <c r="A16" i="9" s="1"/>
  <c r="A17" i="9" s="1"/>
  <c r="A18" i="9" s="1"/>
  <c r="A19" i="9" s="1"/>
  <c r="A20" i="9" s="1"/>
  <c r="A21" i="9" s="1"/>
  <c r="A22" i="9" s="1"/>
  <c r="A23" i="9" s="1"/>
  <c r="A24" i="9" s="1"/>
  <c r="A25" i="9" s="1"/>
  <c r="A26" i="9" s="1"/>
  <c r="A27" i="9" s="1"/>
  <c r="A28" i="9" s="1"/>
  <c r="A29" i="9" s="1"/>
  <c r="A30" i="9" s="1"/>
  <c r="A31" i="9" s="1"/>
  <c r="A32" i="9" s="1"/>
  <c r="AC127" i="18"/>
  <c r="AB127" i="18"/>
  <c r="AA127" i="18"/>
  <c r="Z127" i="18"/>
  <c r="Y127" i="18"/>
  <c r="X127" i="18"/>
  <c r="W127" i="18"/>
  <c r="V127" i="18"/>
  <c r="U127" i="18"/>
  <c r="T127" i="18"/>
  <c r="S127" i="18"/>
  <c r="R127" i="18"/>
  <c r="Q127" i="18"/>
  <c r="P127" i="18"/>
  <c r="O127" i="18"/>
  <c r="N127" i="18"/>
  <c r="M127" i="18"/>
  <c r="L127" i="18"/>
  <c r="K127" i="18"/>
  <c r="J127" i="18"/>
  <c r="I127" i="18"/>
  <c r="H127" i="18"/>
  <c r="G127" i="18"/>
  <c r="F127" i="18"/>
  <c r="AC126" i="18"/>
  <c r="AB126" i="18"/>
  <c r="AA126" i="18"/>
  <c r="Z126" i="18"/>
  <c r="Y126" i="18"/>
  <c r="X126" i="18"/>
  <c r="W126" i="18"/>
  <c r="V126" i="18"/>
  <c r="U126" i="18"/>
  <c r="T126" i="18"/>
  <c r="S126" i="18"/>
  <c r="R126" i="18"/>
  <c r="Q126" i="18"/>
  <c r="P126" i="18"/>
  <c r="O126" i="18"/>
  <c r="N126" i="18"/>
  <c r="M126" i="18"/>
  <c r="L126" i="18"/>
  <c r="K126" i="18"/>
  <c r="J126" i="18"/>
  <c r="I126" i="18"/>
  <c r="H126" i="18"/>
  <c r="G126" i="18"/>
  <c r="F126" i="18"/>
  <c r="AC125" i="18"/>
  <c r="AB125" i="18"/>
  <c r="AA125" i="18"/>
  <c r="Z125" i="18"/>
  <c r="Y125" i="18"/>
  <c r="X125" i="18"/>
  <c r="W125" i="18"/>
  <c r="V125" i="18"/>
  <c r="U125" i="18"/>
  <c r="T125" i="18"/>
  <c r="S125" i="18"/>
  <c r="R125" i="18"/>
  <c r="Q125" i="18"/>
  <c r="P125" i="18"/>
  <c r="O125" i="18"/>
  <c r="N125" i="18"/>
  <c r="M125" i="18"/>
  <c r="L125" i="18"/>
  <c r="K125" i="18"/>
  <c r="J125" i="18"/>
  <c r="I125" i="18"/>
  <c r="H125" i="18"/>
  <c r="G125" i="18"/>
  <c r="F125" i="18"/>
  <c r="AC124" i="18"/>
  <c r="AB124" i="18"/>
  <c r="AA124" i="18"/>
  <c r="Z124" i="18"/>
  <c r="Y124" i="18"/>
  <c r="X124" i="18"/>
  <c r="W124" i="18"/>
  <c r="V124" i="18"/>
  <c r="U124" i="18"/>
  <c r="T124" i="18"/>
  <c r="S124" i="18"/>
  <c r="R124" i="18"/>
  <c r="Q124" i="18"/>
  <c r="P124" i="18"/>
  <c r="O124" i="18"/>
  <c r="N124" i="18"/>
  <c r="M124" i="18"/>
  <c r="L124" i="18"/>
  <c r="K124" i="18"/>
  <c r="J124" i="18"/>
  <c r="I124" i="18"/>
  <c r="H124" i="18"/>
  <c r="G124" i="18"/>
  <c r="F124" i="18"/>
  <c r="S123" i="18"/>
  <c r="R123" i="18"/>
  <c r="Q123" i="18"/>
  <c r="O123" i="18"/>
  <c r="M123" i="18"/>
  <c r="K123" i="18"/>
  <c r="X122" i="18"/>
  <c r="K122" i="18"/>
  <c r="K121" i="18"/>
  <c r="K120" i="18"/>
  <c r="AB119" i="18"/>
  <c r="Y119" i="18"/>
  <c r="X119" i="18"/>
  <c r="W119" i="18"/>
  <c r="V119" i="18"/>
  <c r="U119" i="18"/>
  <c r="T119" i="18"/>
  <c r="S119" i="18"/>
  <c r="R119" i="18"/>
  <c r="Q119" i="18"/>
  <c r="P119" i="18"/>
  <c r="O119" i="18"/>
  <c r="N119" i="18"/>
  <c r="M119" i="18"/>
  <c r="L119" i="18"/>
  <c r="K119" i="18"/>
  <c r="J119" i="18"/>
  <c r="I119" i="18"/>
  <c r="H119" i="18"/>
  <c r="G119" i="18"/>
  <c r="F119" i="18"/>
  <c r="AB118" i="18"/>
  <c r="Y118" i="18"/>
  <c r="X118" i="18"/>
  <c r="W118" i="18"/>
  <c r="V118" i="18"/>
  <c r="U118" i="18"/>
  <c r="T118" i="18"/>
  <c r="S118" i="18"/>
  <c r="R118" i="18"/>
  <c r="Q118" i="18"/>
  <c r="P118" i="18"/>
  <c r="O118" i="18"/>
  <c r="N118" i="18"/>
  <c r="M118" i="18"/>
  <c r="L118" i="18"/>
  <c r="K118" i="18"/>
  <c r="J118" i="18"/>
  <c r="I118" i="18"/>
  <c r="H118" i="18"/>
  <c r="G118" i="18"/>
  <c r="F118" i="18"/>
  <c r="AB117" i="18"/>
  <c r="Y117" i="18"/>
  <c r="X117" i="18"/>
  <c r="W117" i="18"/>
  <c r="V117" i="18"/>
  <c r="U117" i="18"/>
  <c r="T117" i="18"/>
  <c r="S117" i="18"/>
  <c r="R117" i="18"/>
  <c r="Q117" i="18"/>
  <c r="P117" i="18"/>
  <c r="O117" i="18"/>
  <c r="N117" i="18"/>
  <c r="M117" i="18"/>
  <c r="L117" i="18"/>
  <c r="K117" i="18"/>
  <c r="J117" i="18"/>
  <c r="I117" i="18"/>
  <c r="H117" i="18"/>
  <c r="G117" i="18"/>
  <c r="F117" i="18"/>
  <c r="AB116" i="18"/>
  <c r="Y116" i="18"/>
  <c r="X116" i="18"/>
  <c r="W116" i="18"/>
  <c r="V116" i="18"/>
  <c r="U116" i="18"/>
  <c r="T116" i="18"/>
  <c r="S116" i="18"/>
  <c r="R116" i="18"/>
  <c r="Q116" i="18"/>
  <c r="P116" i="18"/>
  <c r="O116" i="18"/>
  <c r="N116" i="18"/>
  <c r="M116" i="18"/>
  <c r="L116" i="18"/>
  <c r="K116" i="18"/>
  <c r="J116" i="18"/>
  <c r="I116" i="18"/>
  <c r="H116" i="18"/>
  <c r="G116" i="18"/>
  <c r="F116" i="18"/>
  <c r="AB115" i="18"/>
  <c r="Y115" i="18"/>
  <c r="X115" i="18"/>
  <c r="W115" i="18"/>
  <c r="V115" i="18"/>
  <c r="U115" i="18"/>
  <c r="T115" i="18"/>
  <c r="S115" i="18"/>
  <c r="R115" i="18"/>
  <c r="Q115" i="18"/>
  <c r="P115" i="18"/>
  <c r="O115" i="18"/>
  <c r="N115" i="18"/>
  <c r="M115" i="18"/>
  <c r="L115" i="18"/>
  <c r="K115" i="18"/>
  <c r="J115" i="18"/>
  <c r="I115" i="18"/>
  <c r="H115" i="18"/>
  <c r="G115" i="18"/>
  <c r="F115" i="18"/>
  <c r="S114" i="18"/>
  <c r="R114" i="18"/>
  <c r="Q114" i="18"/>
  <c r="P114" i="18"/>
  <c r="O114" i="18"/>
  <c r="M114" i="18"/>
  <c r="K114" i="18"/>
  <c r="X113" i="18"/>
  <c r="K113" i="18"/>
  <c r="K112" i="18"/>
  <c r="AB111" i="18"/>
  <c r="Y111" i="18"/>
  <c r="X111" i="18"/>
  <c r="W111" i="18"/>
  <c r="V111" i="18"/>
  <c r="U111" i="18"/>
  <c r="T111" i="18"/>
  <c r="S111" i="18"/>
  <c r="R111" i="18"/>
  <c r="Q111" i="18"/>
  <c r="P111" i="18"/>
  <c r="O111" i="18"/>
  <c r="N111" i="18"/>
  <c r="M111" i="18"/>
  <c r="L111" i="18"/>
  <c r="K111" i="18"/>
  <c r="J111" i="18"/>
  <c r="I111" i="18"/>
  <c r="H111" i="18"/>
  <c r="G111" i="18"/>
  <c r="F111" i="18"/>
  <c r="AB110" i="18"/>
  <c r="Y110" i="18"/>
  <c r="X110" i="18"/>
  <c r="W110" i="18"/>
  <c r="V110" i="18"/>
  <c r="U110" i="18"/>
  <c r="T110" i="18"/>
  <c r="S110" i="18"/>
  <c r="R110" i="18"/>
  <c r="Q110" i="18"/>
  <c r="P110" i="18"/>
  <c r="O110" i="18"/>
  <c r="N110" i="18"/>
  <c r="M110" i="18"/>
  <c r="L110" i="18"/>
  <c r="K110" i="18"/>
  <c r="J110" i="18"/>
  <c r="I110" i="18"/>
  <c r="H110" i="18"/>
  <c r="G110" i="18"/>
  <c r="F110" i="18"/>
  <c r="AB109" i="18"/>
  <c r="Y109" i="18"/>
  <c r="X109" i="18"/>
  <c r="W109" i="18"/>
  <c r="V109" i="18"/>
  <c r="U109" i="18"/>
  <c r="T109" i="18"/>
  <c r="S109" i="18"/>
  <c r="R109" i="18"/>
  <c r="Q109" i="18"/>
  <c r="P109" i="18"/>
  <c r="O109" i="18"/>
  <c r="N109" i="18"/>
  <c r="M109" i="18"/>
  <c r="L109" i="18"/>
  <c r="K109" i="18"/>
  <c r="J109" i="18"/>
  <c r="I109" i="18"/>
  <c r="H109" i="18"/>
  <c r="G109" i="18"/>
  <c r="F109" i="18"/>
  <c r="AB108" i="18"/>
  <c r="Y108" i="18"/>
  <c r="X108" i="18"/>
  <c r="W108" i="18"/>
  <c r="V108" i="18"/>
  <c r="U108" i="18"/>
  <c r="T108" i="18"/>
  <c r="S108" i="18"/>
  <c r="R108" i="18"/>
  <c r="Q108" i="18"/>
  <c r="P108" i="18"/>
  <c r="O108" i="18"/>
  <c r="N108" i="18"/>
  <c r="M108" i="18"/>
  <c r="L108" i="18"/>
  <c r="K108" i="18"/>
  <c r="J108" i="18"/>
  <c r="I108" i="18"/>
  <c r="H108" i="18"/>
  <c r="G108" i="18"/>
  <c r="F108" i="18"/>
  <c r="AB107" i="18"/>
  <c r="Y107" i="18"/>
  <c r="X107" i="18"/>
  <c r="W107" i="18"/>
  <c r="V107" i="18"/>
  <c r="U107" i="18"/>
  <c r="T107" i="18"/>
  <c r="S107" i="18"/>
  <c r="R107" i="18"/>
  <c r="Q107" i="18"/>
  <c r="P107" i="18"/>
  <c r="O107" i="18"/>
  <c r="N107" i="18"/>
  <c r="M107" i="18"/>
  <c r="L107" i="18"/>
  <c r="K107" i="18"/>
  <c r="J107" i="18"/>
  <c r="I107" i="18"/>
  <c r="H107" i="18"/>
  <c r="G107" i="18"/>
  <c r="F107" i="18"/>
  <c r="AB106" i="18"/>
  <c r="Y106" i="18"/>
  <c r="X106" i="18"/>
  <c r="W106" i="18"/>
  <c r="V106" i="18"/>
  <c r="U106" i="18"/>
  <c r="T106" i="18"/>
  <c r="S106" i="18"/>
  <c r="R106" i="18"/>
  <c r="Q106" i="18"/>
  <c r="P106" i="18"/>
  <c r="O106" i="18"/>
  <c r="N106" i="18"/>
  <c r="M106" i="18"/>
  <c r="L106" i="18"/>
  <c r="K106" i="18"/>
  <c r="J106" i="18"/>
  <c r="I106" i="18"/>
  <c r="H106" i="18"/>
  <c r="G106" i="18"/>
  <c r="F106" i="18"/>
  <c r="S105" i="18"/>
  <c r="R105" i="18"/>
  <c r="Q105" i="18"/>
  <c r="N105" i="18"/>
  <c r="M105" i="18"/>
  <c r="K105" i="18"/>
  <c r="AB104" i="18"/>
  <c r="Y104" i="18"/>
  <c r="X104" i="18"/>
  <c r="W104" i="18"/>
  <c r="V104" i="18"/>
  <c r="U104" i="18"/>
  <c r="T104" i="18"/>
  <c r="S104" i="18"/>
  <c r="R104" i="18"/>
  <c r="Q104" i="18"/>
  <c r="P104" i="18"/>
  <c r="O104" i="18"/>
  <c r="N104" i="18"/>
  <c r="M104" i="18"/>
  <c r="L104" i="18"/>
  <c r="K104" i="18"/>
  <c r="J104" i="18"/>
  <c r="I104" i="18"/>
  <c r="H104" i="18"/>
  <c r="G104" i="18"/>
  <c r="F104" i="18"/>
  <c r="AB103" i="18"/>
  <c r="Y103" i="18"/>
  <c r="X103" i="18"/>
  <c r="W103" i="18"/>
  <c r="V103" i="18"/>
  <c r="U103" i="18"/>
  <c r="T103" i="18"/>
  <c r="S103" i="18"/>
  <c r="R103" i="18"/>
  <c r="Q103" i="18"/>
  <c r="P103" i="18"/>
  <c r="O103" i="18"/>
  <c r="N103" i="18"/>
  <c r="M103" i="18"/>
  <c r="L103" i="18"/>
  <c r="K103" i="18"/>
  <c r="J103" i="18"/>
  <c r="I103" i="18"/>
  <c r="H103" i="18"/>
  <c r="G103" i="18"/>
  <c r="F103" i="18"/>
  <c r="AB102" i="18"/>
  <c r="Y102" i="18"/>
  <c r="X102" i="18"/>
  <c r="W102" i="18"/>
  <c r="V102" i="18"/>
  <c r="U102" i="18"/>
  <c r="T102" i="18"/>
  <c r="S102" i="18"/>
  <c r="R102" i="18"/>
  <c r="Q102" i="18"/>
  <c r="P102" i="18"/>
  <c r="O102" i="18"/>
  <c r="N102" i="18"/>
  <c r="M102" i="18"/>
  <c r="L102" i="18"/>
  <c r="K102" i="18"/>
  <c r="J102" i="18"/>
  <c r="I102" i="18"/>
  <c r="H102" i="18"/>
  <c r="G102" i="18"/>
  <c r="F102" i="18"/>
  <c r="AB101" i="18"/>
  <c r="Y101" i="18"/>
  <c r="X101" i="18"/>
  <c r="W101" i="18"/>
  <c r="V101" i="18"/>
  <c r="U101" i="18"/>
  <c r="T101" i="18"/>
  <c r="S101" i="18"/>
  <c r="R101" i="18"/>
  <c r="Q101" i="18"/>
  <c r="P101" i="18"/>
  <c r="O101" i="18"/>
  <c r="N101" i="18"/>
  <c r="M101" i="18"/>
  <c r="L101" i="18"/>
  <c r="K101" i="18"/>
  <c r="J101" i="18"/>
  <c r="I101" i="18"/>
  <c r="H101" i="18"/>
  <c r="G101" i="18"/>
  <c r="F101" i="18"/>
  <c r="AB100" i="18"/>
  <c r="Y100" i="18"/>
  <c r="X100" i="18"/>
  <c r="W100" i="18"/>
  <c r="V100" i="18"/>
  <c r="U100" i="18"/>
  <c r="T100" i="18"/>
  <c r="S100" i="18"/>
  <c r="R100" i="18"/>
  <c r="Q100" i="18"/>
  <c r="P100" i="18"/>
  <c r="O100" i="18"/>
  <c r="N100" i="18"/>
  <c r="M100" i="18"/>
  <c r="L100" i="18"/>
  <c r="K100" i="18"/>
  <c r="J100" i="18"/>
  <c r="I100" i="18"/>
  <c r="H100" i="18"/>
  <c r="G100" i="18"/>
  <c r="F100" i="18"/>
  <c r="AB99" i="18"/>
  <c r="Y99" i="18"/>
  <c r="X99" i="18"/>
  <c r="W99" i="18"/>
  <c r="V99" i="18"/>
  <c r="U99" i="18"/>
  <c r="T99" i="18"/>
  <c r="S99" i="18"/>
  <c r="R99" i="18"/>
  <c r="Q99" i="18"/>
  <c r="P99" i="18"/>
  <c r="O99" i="18"/>
  <c r="N99" i="18"/>
  <c r="M99" i="18"/>
  <c r="L99" i="18"/>
  <c r="K99" i="18"/>
  <c r="J99" i="18"/>
  <c r="I99" i="18"/>
  <c r="H99" i="18"/>
  <c r="G99" i="18"/>
  <c r="F99" i="18"/>
  <c r="AB98" i="18"/>
  <c r="Y98" i="18"/>
  <c r="X98" i="18"/>
  <c r="W98" i="18"/>
  <c r="V98" i="18"/>
  <c r="U98" i="18"/>
  <c r="T98" i="18"/>
  <c r="S98" i="18"/>
  <c r="R98" i="18"/>
  <c r="Q98" i="18"/>
  <c r="P98" i="18"/>
  <c r="O98" i="18"/>
  <c r="N98" i="18"/>
  <c r="M98" i="18"/>
  <c r="L98" i="18"/>
  <c r="K98" i="18"/>
  <c r="J98" i="18"/>
  <c r="I98" i="18"/>
  <c r="H98" i="18"/>
  <c r="G98" i="18"/>
  <c r="F98" i="18"/>
  <c r="W97" i="18"/>
  <c r="V97" i="18"/>
  <c r="S97" i="18"/>
  <c r="R97" i="18"/>
  <c r="Q97" i="18"/>
  <c r="P97" i="18"/>
  <c r="O97" i="18"/>
  <c r="N97" i="18"/>
  <c r="M97" i="18"/>
  <c r="K97" i="18"/>
  <c r="X96" i="18"/>
  <c r="W96" i="18"/>
  <c r="V96" i="18"/>
  <c r="N96" i="18"/>
  <c r="M96" i="18"/>
  <c r="K96" i="18"/>
  <c r="W95" i="18"/>
  <c r="V95" i="18"/>
  <c r="N95" i="18"/>
  <c r="M95" i="18"/>
  <c r="K95" i="18"/>
  <c r="R94" i="18"/>
  <c r="M94" i="18"/>
  <c r="L94" i="18"/>
  <c r="K94" i="18"/>
  <c r="J94" i="18"/>
  <c r="I94" i="18"/>
  <c r="H94" i="18"/>
  <c r="G94" i="18"/>
  <c r="F94" i="18"/>
  <c r="R93" i="18"/>
  <c r="M93" i="18"/>
  <c r="L93" i="18"/>
  <c r="K93" i="18"/>
  <c r="J93" i="18"/>
  <c r="I93" i="18"/>
  <c r="H93" i="18"/>
  <c r="G93" i="18"/>
  <c r="F93" i="18"/>
  <c r="R92" i="18"/>
  <c r="J92" i="18"/>
  <c r="I92" i="18"/>
  <c r="R91" i="18"/>
  <c r="M91" i="18"/>
  <c r="L91" i="18"/>
  <c r="K91" i="18"/>
  <c r="J91" i="18"/>
  <c r="I91" i="18"/>
  <c r="H91" i="18"/>
  <c r="G91" i="18"/>
  <c r="F91" i="18"/>
  <c r="R90" i="18"/>
  <c r="R89" i="18"/>
  <c r="M89" i="18"/>
  <c r="L89" i="18"/>
  <c r="K89" i="18"/>
  <c r="J89" i="18"/>
  <c r="I89" i="18"/>
  <c r="H89" i="18"/>
  <c r="G89" i="18"/>
  <c r="F89" i="18"/>
  <c r="R88" i="18"/>
  <c r="R87" i="18"/>
  <c r="R86" i="18"/>
  <c r="R85" i="18"/>
  <c r="R84" i="18"/>
  <c r="R83" i="18"/>
  <c r="R82" i="18"/>
  <c r="R81" i="18"/>
  <c r="M81" i="18"/>
  <c r="J81" i="18"/>
  <c r="I81" i="18"/>
  <c r="H81" i="18"/>
  <c r="R80" i="18"/>
  <c r="M80" i="18"/>
  <c r="J80" i="18"/>
  <c r="I80" i="18"/>
  <c r="H80" i="18"/>
  <c r="R79" i="18"/>
  <c r="M79" i="18"/>
  <c r="J79" i="18"/>
  <c r="I79" i="18"/>
  <c r="H79" i="18"/>
  <c r="R78" i="18"/>
  <c r="M78" i="18"/>
  <c r="L78" i="18"/>
  <c r="K78" i="18"/>
  <c r="J78" i="18"/>
  <c r="I78" i="18"/>
  <c r="H78" i="18"/>
  <c r="G78" i="18"/>
  <c r="F78" i="18"/>
  <c r="R77" i="18"/>
  <c r="R76" i="18"/>
  <c r="M75" i="18"/>
  <c r="J75" i="18"/>
  <c r="I75" i="18"/>
  <c r="H75" i="18"/>
  <c r="M74" i="18"/>
  <c r="J74" i="18"/>
  <c r="I74" i="18"/>
  <c r="H74" i="18"/>
  <c r="M73" i="18"/>
  <c r="J73" i="18"/>
  <c r="I73" i="18"/>
  <c r="H73" i="18"/>
  <c r="M72" i="18"/>
  <c r="L72" i="18"/>
  <c r="K72" i="18"/>
  <c r="J72" i="18"/>
  <c r="I72" i="18"/>
  <c r="H72" i="18"/>
  <c r="G72" i="18"/>
  <c r="F72" i="18"/>
  <c r="M70" i="18"/>
  <c r="L70" i="18"/>
  <c r="K70" i="18"/>
  <c r="J70" i="18"/>
  <c r="I70" i="18"/>
  <c r="H70" i="18"/>
  <c r="G70" i="18"/>
  <c r="F70" i="18"/>
  <c r="M69" i="18"/>
  <c r="J69" i="18"/>
  <c r="I69" i="18"/>
  <c r="H69" i="18"/>
  <c r="M68" i="18"/>
  <c r="L68" i="18"/>
  <c r="K68" i="18"/>
  <c r="J68" i="18"/>
  <c r="I68" i="18"/>
  <c r="H68" i="18"/>
  <c r="G68" i="18"/>
  <c r="F68" i="18"/>
  <c r="V67" i="18"/>
  <c r="U67" i="18"/>
  <c r="T67" i="18"/>
  <c r="S67" i="18"/>
  <c r="R67" i="18"/>
  <c r="Q67" i="18"/>
  <c r="P67" i="18"/>
  <c r="O67" i="18"/>
  <c r="N67" i="18"/>
  <c r="M67" i="18"/>
  <c r="L67" i="18"/>
  <c r="K67" i="18"/>
  <c r="J67" i="18"/>
  <c r="I67" i="18"/>
  <c r="H67" i="18"/>
  <c r="G67" i="18"/>
  <c r="F67" i="18"/>
  <c r="V66" i="18"/>
  <c r="U66" i="18"/>
  <c r="T66" i="18"/>
  <c r="S66" i="18"/>
  <c r="R66" i="18"/>
  <c r="Q66" i="18"/>
  <c r="P66" i="18"/>
  <c r="O66" i="18"/>
  <c r="N66" i="18"/>
  <c r="M66" i="18"/>
  <c r="L66" i="18"/>
  <c r="K66" i="18"/>
  <c r="J66" i="18"/>
  <c r="I66" i="18"/>
  <c r="H66" i="18"/>
  <c r="G66" i="18"/>
  <c r="F66" i="18"/>
  <c r="V65" i="18"/>
  <c r="U65" i="18"/>
  <c r="T65" i="18"/>
  <c r="S65" i="18"/>
  <c r="R65" i="18"/>
  <c r="Q65" i="18"/>
  <c r="P65" i="18"/>
  <c r="O65" i="18"/>
  <c r="N65" i="18"/>
  <c r="M65" i="18"/>
  <c r="L65" i="18"/>
  <c r="K65" i="18"/>
  <c r="J65" i="18"/>
  <c r="I65" i="18"/>
  <c r="H65" i="18"/>
  <c r="G65" i="18"/>
  <c r="F65" i="18"/>
  <c r="V64" i="18"/>
  <c r="U64" i="18"/>
  <c r="T64" i="18"/>
  <c r="S64" i="18"/>
  <c r="R64" i="18"/>
  <c r="Q64" i="18"/>
  <c r="P64" i="18"/>
  <c r="O64" i="18"/>
  <c r="N64" i="18"/>
  <c r="M64" i="18"/>
  <c r="L64" i="18"/>
  <c r="K64" i="18"/>
  <c r="J64" i="18"/>
  <c r="I64" i="18"/>
  <c r="H64" i="18"/>
  <c r="G64" i="18"/>
  <c r="F64" i="18"/>
  <c r="V63" i="18"/>
  <c r="U63" i="18"/>
  <c r="T63" i="18"/>
  <c r="S63" i="18"/>
  <c r="R63" i="18"/>
  <c r="Q63" i="18"/>
  <c r="P63" i="18"/>
  <c r="O63" i="18"/>
  <c r="N63" i="18"/>
  <c r="M63" i="18"/>
  <c r="L63" i="18"/>
  <c r="K63" i="18"/>
  <c r="J63" i="18"/>
  <c r="I63" i="18"/>
  <c r="H63" i="18"/>
  <c r="G63" i="18"/>
  <c r="F63" i="18"/>
  <c r="V62" i="18"/>
  <c r="U62" i="18"/>
  <c r="T62" i="18"/>
  <c r="S62" i="18"/>
  <c r="R62" i="18"/>
  <c r="Q62" i="18"/>
  <c r="P62" i="18"/>
  <c r="O62" i="18"/>
  <c r="N62" i="18"/>
  <c r="M62" i="18"/>
  <c r="L62" i="18"/>
  <c r="K62" i="18"/>
  <c r="J62" i="18"/>
  <c r="I62" i="18"/>
  <c r="H62" i="18"/>
  <c r="G62" i="18"/>
  <c r="F62" i="18"/>
  <c r="V61" i="18"/>
  <c r="U61" i="18"/>
  <c r="T61" i="18"/>
  <c r="S61" i="18"/>
  <c r="R61" i="18"/>
  <c r="Q61" i="18"/>
  <c r="P61" i="18"/>
  <c r="O61" i="18"/>
  <c r="N61" i="18"/>
  <c r="M61" i="18"/>
  <c r="L61" i="18"/>
  <c r="K61" i="18"/>
  <c r="J61" i="18"/>
  <c r="I61" i="18"/>
  <c r="H61" i="18"/>
  <c r="G61" i="18"/>
  <c r="F61" i="18"/>
  <c r="V60" i="18"/>
  <c r="U60" i="18"/>
  <c r="T60" i="18"/>
  <c r="S60" i="18"/>
  <c r="R60" i="18"/>
  <c r="Q60" i="18"/>
  <c r="P60" i="18"/>
  <c r="O60" i="18"/>
  <c r="N60" i="18"/>
  <c r="M60" i="18"/>
  <c r="L60" i="18"/>
  <c r="K60" i="18"/>
  <c r="J60" i="18"/>
  <c r="I60" i="18"/>
  <c r="H60" i="18"/>
  <c r="G60" i="18"/>
  <c r="F60" i="18"/>
  <c r="V59" i="18"/>
  <c r="U59" i="18"/>
  <c r="T59" i="18"/>
  <c r="S59" i="18"/>
  <c r="R59" i="18"/>
  <c r="Q59" i="18"/>
  <c r="P59" i="18"/>
  <c r="O59" i="18"/>
  <c r="N59" i="18"/>
  <c r="M59" i="18"/>
  <c r="L59" i="18"/>
  <c r="K59" i="18"/>
  <c r="J59" i="18"/>
  <c r="I59" i="18"/>
  <c r="H59" i="18"/>
  <c r="G59" i="18"/>
  <c r="F59" i="18"/>
  <c r="V58" i="18"/>
  <c r="U58" i="18"/>
  <c r="T58" i="18"/>
  <c r="S58" i="18"/>
  <c r="R58" i="18"/>
  <c r="Q58" i="18"/>
  <c r="P58" i="18"/>
  <c r="O58" i="18"/>
  <c r="N58" i="18"/>
  <c r="M58" i="18"/>
  <c r="L58" i="18"/>
  <c r="K58" i="18"/>
  <c r="J58" i="18"/>
  <c r="I58" i="18"/>
  <c r="H58" i="18"/>
  <c r="G58" i="18"/>
  <c r="F58" i="18"/>
  <c r="V57" i="18"/>
  <c r="U57" i="18"/>
  <c r="T57" i="18"/>
  <c r="S57" i="18"/>
  <c r="R57" i="18"/>
  <c r="Q57" i="18"/>
  <c r="P57" i="18"/>
  <c r="O57" i="18"/>
  <c r="N57" i="18"/>
  <c r="M57" i="18"/>
  <c r="L57" i="18"/>
  <c r="K57" i="18"/>
  <c r="J57" i="18"/>
  <c r="I57" i="18"/>
  <c r="H57" i="18"/>
  <c r="G57" i="18"/>
  <c r="F57" i="18"/>
  <c r="V56" i="18"/>
  <c r="U56" i="18"/>
  <c r="T56" i="18"/>
  <c r="S56" i="18"/>
  <c r="R56" i="18"/>
  <c r="Q56" i="18"/>
  <c r="P56" i="18"/>
  <c r="O56" i="18"/>
  <c r="N56" i="18"/>
  <c r="M56" i="18"/>
  <c r="L56" i="18"/>
  <c r="K56" i="18"/>
  <c r="J56" i="18"/>
  <c r="I56" i="18"/>
  <c r="H56" i="18"/>
  <c r="G56" i="18"/>
  <c r="F56" i="18"/>
  <c r="V55" i="18"/>
  <c r="T55" i="18"/>
  <c r="S55" i="18"/>
  <c r="R55" i="18"/>
  <c r="P55" i="18"/>
  <c r="O55" i="18"/>
  <c r="N55" i="18"/>
  <c r="M55" i="18"/>
  <c r="K55" i="18"/>
  <c r="J55" i="18"/>
  <c r="I55" i="18"/>
  <c r="H55" i="18"/>
  <c r="G55" i="18"/>
  <c r="T54" i="18"/>
  <c r="S54" i="18"/>
  <c r="R54" i="18"/>
  <c r="P54" i="18"/>
  <c r="O54" i="18"/>
  <c r="N54" i="18"/>
  <c r="M54" i="18"/>
  <c r="K54" i="18"/>
  <c r="J54" i="18"/>
  <c r="I54" i="18"/>
  <c r="H54" i="18"/>
  <c r="T53" i="18"/>
  <c r="S53" i="18"/>
  <c r="R53" i="18"/>
  <c r="P53" i="18"/>
  <c r="O53" i="18"/>
  <c r="N53" i="18"/>
  <c r="M53" i="18"/>
  <c r="K53" i="18"/>
  <c r="J53" i="18"/>
  <c r="I53" i="18"/>
  <c r="H53" i="18"/>
  <c r="V52" i="18"/>
  <c r="T52" i="18"/>
  <c r="S52" i="18"/>
  <c r="R52" i="18"/>
  <c r="Q52" i="18"/>
  <c r="O52" i="18"/>
  <c r="N52" i="18"/>
  <c r="M52" i="18"/>
  <c r="L52" i="18"/>
  <c r="J52" i="18"/>
  <c r="I52" i="18"/>
  <c r="H52" i="18"/>
  <c r="G52" i="18"/>
  <c r="F52" i="18"/>
  <c r="V51" i="18"/>
  <c r="T51" i="18"/>
  <c r="S51" i="18"/>
  <c r="R51" i="18"/>
  <c r="Q51" i="18"/>
  <c r="O51" i="18"/>
  <c r="N51" i="18"/>
  <c r="M51" i="18"/>
  <c r="L51" i="18"/>
  <c r="J51" i="18"/>
  <c r="I51" i="18"/>
  <c r="H51" i="18"/>
  <c r="G51" i="18"/>
  <c r="F51" i="18"/>
  <c r="V50" i="18"/>
  <c r="T50" i="18"/>
  <c r="S50" i="18"/>
  <c r="R50" i="18"/>
  <c r="Q50" i="18"/>
  <c r="O50" i="18"/>
  <c r="N50" i="18"/>
  <c r="M50" i="18"/>
  <c r="L50" i="18"/>
  <c r="K50" i="18"/>
  <c r="J50" i="18"/>
  <c r="I50" i="18"/>
  <c r="H50" i="18"/>
  <c r="G50" i="18"/>
  <c r="F50" i="18"/>
  <c r="V49" i="18"/>
  <c r="T49" i="18"/>
  <c r="S49" i="18"/>
  <c r="R49" i="18"/>
  <c r="Q49" i="18"/>
  <c r="P49" i="18"/>
  <c r="O49" i="18"/>
  <c r="N49" i="18"/>
  <c r="M49" i="18"/>
  <c r="L49" i="18"/>
  <c r="K49" i="18"/>
  <c r="J49" i="18"/>
  <c r="I49" i="18"/>
  <c r="H49" i="18"/>
  <c r="G49" i="18"/>
  <c r="F49" i="18"/>
  <c r="V48" i="18"/>
  <c r="T48" i="18"/>
  <c r="S48" i="18"/>
  <c r="R48" i="18"/>
  <c r="Q48" i="18"/>
  <c r="P48" i="18"/>
  <c r="O48" i="18"/>
  <c r="N48" i="18"/>
  <c r="M48" i="18"/>
  <c r="L48" i="18"/>
  <c r="K48" i="18"/>
  <c r="J48" i="18"/>
  <c r="I48" i="18"/>
  <c r="H48" i="18"/>
  <c r="G48" i="18"/>
  <c r="F48" i="18"/>
  <c r="V47" i="18"/>
  <c r="T47" i="18"/>
  <c r="S47" i="18"/>
  <c r="R47" i="18"/>
  <c r="Q47" i="18"/>
  <c r="P47" i="18"/>
  <c r="O47" i="18"/>
  <c r="N47" i="18"/>
  <c r="M47" i="18"/>
  <c r="L47" i="18"/>
  <c r="K47" i="18"/>
  <c r="J47" i="18"/>
  <c r="I47" i="18"/>
  <c r="H47" i="18"/>
  <c r="G47" i="18"/>
  <c r="F47" i="18"/>
  <c r="V46" i="18"/>
  <c r="T46" i="18"/>
  <c r="S46" i="18"/>
  <c r="R46" i="18"/>
  <c r="Q46" i="18"/>
  <c r="O46" i="18"/>
  <c r="N46" i="18"/>
  <c r="M46" i="18"/>
  <c r="J46" i="18"/>
  <c r="I46" i="18"/>
  <c r="H46" i="18"/>
  <c r="G46" i="18"/>
  <c r="F46" i="18"/>
  <c r="V45" i="18"/>
  <c r="T45" i="18"/>
  <c r="S45" i="18"/>
  <c r="R45" i="18"/>
  <c r="Q45" i="18"/>
  <c r="O45" i="18"/>
  <c r="N45" i="18"/>
  <c r="M45" i="18"/>
  <c r="J45" i="18"/>
  <c r="I45" i="18"/>
  <c r="H45" i="18"/>
  <c r="G45" i="18"/>
  <c r="V44" i="18"/>
  <c r="T44" i="18"/>
  <c r="S44" i="18"/>
  <c r="R44" i="18"/>
  <c r="Q44" i="18"/>
  <c r="O44" i="18"/>
  <c r="N44" i="18"/>
  <c r="M44" i="18"/>
  <c r="L44" i="18"/>
  <c r="J44" i="18"/>
  <c r="I44" i="18"/>
  <c r="H44" i="18"/>
  <c r="F44" i="18"/>
  <c r="V43" i="18"/>
  <c r="T43" i="18"/>
  <c r="S43" i="18"/>
  <c r="R43" i="18"/>
  <c r="Q43" i="18"/>
  <c r="P43" i="18"/>
  <c r="O43" i="18"/>
  <c r="N43" i="18"/>
  <c r="M43" i="18"/>
  <c r="L43" i="18"/>
  <c r="K43" i="18"/>
  <c r="J43" i="18"/>
  <c r="I43" i="18"/>
  <c r="H43" i="18"/>
  <c r="G43" i="18"/>
  <c r="F43" i="18"/>
  <c r="V42" i="18"/>
  <c r="T42" i="18"/>
  <c r="S42" i="18"/>
  <c r="R42" i="18"/>
  <c r="Q42" i="18"/>
  <c r="P42" i="18"/>
  <c r="O42" i="18"/>
  <c r="N42" i="18"/>
  <c r="M42" i="18"/>
  <c r="L42" i="18"/>
  <c r="K42" i="18"/>
  <c r="J42" i="18"/>
  <c r="I42" i="18"/>
  <c r="H42" i="18"/>
  <c r="G42" i="18"/>
  <c r="F42" i="18"/>
  <c r="V41" i="18"/>
  <c r="U41" i="18"/>
  <c r="T41" i="18"/>
  <c r="S41" i="18"/>
  <c r="R41" i="18"/>
  <c r="Q41" i="18"/>
  <c r="P41" i="18"/>
  <c r="O41" i="18"/>
  <c r="N41" i="18"/>
  <c r="M41" i="18"/>
  <c r="L41" i="18"/>
  <c r="K41" i="18"/>
  <c r="J41" i="18"/>
  <c r="I41" i="18"/>
  <c r="H41" i="18"/>
  <c r="G41" i="18"/>
  <c r="F41" i="18"/>
  <c r="V40" i="18"/>
  <c r="U40" i="18"/>
  <c r="T40" i="18"/>
  <c r="S40" i="18"/>
  <c r="R40" i="18"/>
  <c r="Q40" i="18"/>
  <c r="P40" i="18"/>
  <c r="O40" i="18"/>
  <c r="N40" i="18"/>
  <c r="M40" i="18"/>
  <c r="L40" i="18"/>
  <c r="K40" i="18"/>
  <c r="J40" i="18"/>
  <c r="I40" i="18"/>
  <c r="H40" i="18"/>
  <c r="G40" i="18"/>
  <c r="F40" i="18"/>
  <c r="V39" i="18"/>
  <c r="U39" i="18"/>
  <c r="T39" i="18"/>
  <c r="S39" i="18"/>
  <c r="R39" i="18"/>
  <c r="Q39" i="18"/>
  <c r="P39" i="18"/>
  <c r="O39" i="18"/>
  <c r="N39" i="18"/>
  <c r="M39" i="18"/>
  <c r="L39" i="18"/>
  <c r="K39" i="18"/>
  <c r="J39" i="18"/>
  <c r="I39" i="18"/>
  <c r="H39" i="18"/>
  <c r="G39" i="18"/>
  <c r="F39" i="18"/>
  <c r="V38" i="18"/>
  <c r="U38" i="18"/>
  <c r="T38" i="18"/>
  <c r="S38" i="18"/>
  <c r="R38" i="18"/>
  <c r="Q38" i="18"/>
  <c r="P38" i="18"/>
  <c r="O38" i="18"/>
  <c r="N38" i="18"/>
  <c r="M38" i="18"/>
  <c r="L38" i="18"/>
  <c r="K38" i="18"/>
  <c r="J38" i="18"/>
  <c r="I38" i="18"/>
  <c r="H38" i="18"/>
  <c r="G38" i="18"/>
  <c r="F38" i="18"/>
  <c r="V37" i="18"/>
  <c r="T37" i="18"/>
  <c r="S37" i="18"/>
  <c r="R37" i="18"/>
  <c r="Q37" i="18"/>
  <c r="O37" i="18"/>
  <c r="N37" i="18"/>
  <c r="M37" i="18"/>
  <c r="L37" i="18"/>
  <c r="J37" i="18"/>
  <c r="I37" i="18"/>
  <c r="H37" i="18"/>
  <c r="G37" i="18"/>
  <c r="F37" i="18"/>
  <c r="V36" i="18"/>
  <c r="T36" i="18"/>
  <c r="S36" i="18"/>
  <c r="R36" i="18"/>
  <c r="Q36" i="18"/>
  <c r="O36" i="18"/>
  <c r="N36" i="18"/>
  <c r="M36" i="18"/>
  <c r="L36" i="18"/>
  <c r="J36" i="18"/>
  <c r="I36" i="18"/>
  <c r="H36" i="18"/>
  <c r="G36" i="18"/>
  <c r="F36" i="18"/>
  <c r="V35" i="18"/>
  <c r="U35" i="18"/>
  <c r="T35" i="18"/>
  <c r="S35" i="18"/>
  <c r="R35" i="18"/>
  <c r="Q35" i="18"/>
  <c r="P35" i="18"/>
  <c r="O35" i="18"/>
  <c r="N35" i="18"/>
  <c r="M35" i="18"/>
  <c r="L35" i="18"/>
  <c r="K35" i="18"/>
  <c r="J35" i="18"/>
  <c r="I35" i="18"/>
  <c r="H35" i="18"/>
  <c r="G35" i="18"/>
  <c r="F35" i="18"/>
  <c r="V34" i="18"/>
  <c r="U34" i="18"/>
  <c r="T34" i="18"/>
  <c r="S34" i="18"/>
  <c r="R34" i="18"/>
  <c r="Q34" i="18"/>
  <c r="P34" i="18"/>
  <c r="O34" i="18"/>
  <c r="N34" i="18"/>
  <c r="M34" i="18"/>
  <c r="L34" i="18"/>
  <c r="K34" i="18"/>
  <c r="J34" i="18"/>
  <c r="I34" i="18"/>
  <c r="H34" i="18"/>
  <c r="G34" i="18"/>
  <c r="F34" i="18"/>
  <c r="V33" i="18"/>
  <c r="U33" i="18"/>
  <c r="T33" i="18"/>
  <c r="S33" i="18"/>
  <c r="R33" i="18"/>
  <c r="Q33" i="18"/>
  <c r="P33" i="18"/>
  <c r="O33" i="18"/>
  <c r="N33" i="18"/>
  <c r="M33" i="18"/>
  <c r="L33" i="18"/>
  <c r="K33" i="18"/>
  <c r="J33" i="18"/>
  <c r="I33" i="18"/>
  <c r="H33" i="18"/>
  <c r="G33" i="18"/>
  <c r="F33" i="18"/>
  <c r="V32" i="18"/>
  <c r="U32" i="18"/>
  <c r="T32" i="18"/>
  <c r="S32" i="18"/>
  <c r="R32" i="18"/>
  <c r="Q32" i="18"/>
  <c r="P32" i="18"/>
  <c r="O32" i="18"/>
  <c r="N32" i="18"/>
  <c r="M32" i="18"/>
  <c r="L32" i="18"/>
  <c r="K32" i="18"/>
  <c r="J32" i="18"/>
  <c r="I32" i="18"/>
  <c r="H32" i="18"/>
  <c r="G32" i="18"/>
  <c r="F32" i="18"/>
  <c r="V31" i="18"/>
  <c r="U31" i="18"/>
  <c r="T31" i="18"/>
  <c r="S31" i="18"/>
  <c r="R31" i="18"/>
  <c r="Q31" i="18"/>
  <c r="P31" i="18"/>
  <c r="O31" i="18"/>
  <c r="N31" i="18"/>
  <c r="M31" i="18"/>
  <c r="L31" i="18"/>
  <c r="K31" i="18"/>
  <c r="J31" i="18"/>
  <c r="I31" i="18"/>
  <c r="H31" i="18"/>
  <c r="G31" i="18"/>
  <c r="F31" i="18"/>
  <c r="V30" i="18"/>
  <c r="U30" i="18"/>
  <c r="T30" i="18"/>
  <c r="S30" i="18"/>
  <c r="R30" i="18"/>
  <c r="Q30" i="18"/>
  <c r="P30" i="18"/>
  <c r="O30" i="18"/>
  <c r="N30" i="18"/>
  <c r="M30" i="18"/>
  <c r="L30" i="18"/>
  <c r="K30" i="18"/>
  <c r="J30" i="18"/>
  <c r="I30" i="18"/>
  <c r="H30" i="18"/>
  <c r="G30" i="18"/>
  <c r="F30" i="18"/>
  <c r="V29" i="18"/>
  <c r="U29" i="18"/>
  <c r="T29" i="18"/>
  <c r="S29" i="18"/>
  <c r="R29" i="18"/>
  <c r="Q29" i="18"/>
  <c r="P29" i="18"/>
  <c r="O29" i="18"/>
  <c r="N29" i="18"/>
  <c r="M29" i="18"/>
  <c r="L29" i="18"/>
  <c r="K29" i="18"/>
  <c r="J29" i="18"/>
  <c r="I29" i="18"/>
  <c r="H29" i="18"/>
  <c r="G29" i="18"/>
  <c r="F29" i="18"/>
  <c r="T28" i="18"/>
  <c r="S28" i="18"/>
  <c r="R28" i="18"/>
  <c r="Q28" i="18"/>
  <c r="P28" i="18"/>
  <c r="O28" i="18"/>
  <c r="N28" i="18"/>
  <c r="M28" i="18"/>
  <c r="K28" i="18"/>
  <c r="J28" i="18"/>
  <c r="I28" i="18"/>
  <c r="H28" i="18"/>
  <c r="V27" i="18"/>
  <c r="T27" i="18"/>
  <c r="S27" i="18"/>
  <c r="R27" i="18"/>
  <c r="P27" i="18"/>
  <c r="O27" i="18"/>
  <c r="N27" i="18"/>
  <c r="M27" i="18"/>
  <c r="K27" i="18"/>
  <c r="J27" i="18"/>
  <c r="I27" i="18"/>
  <c r="H27" i="18"/>
  <c r="G27" i="18"/>
  <c r="T26" i="18"/>
  <c r="S26" i="18"/>
  <c r="R26" i="18"/>
  <c r="P26" i="18"/>
  <c r="O26" i="18"/>
  <c r="N26" i="18"/>
  <c r="M26" i="18"/>
  <c r="K26" i="18"/>
  <c r="J26" i="18"/>
  <c r="I26" i="18"/>
  <c r="H26" i="18"/>
  <c r="V25" i="18"/>
  <c r="T25" i="18"/>
  <c r="S25" i="18"/>
  <c r="R25" i="18"/>
  <c r="Q25" i="18"/>
  <c r="P25" i="18"/>
  <c r="O25" i="18"/>
  <c r="N25" i="18"/>
  <c r="M25" i="18"/>
  <c r="L25" i="18"/>
  <c r="K25" i="18"/>
  <c r="J25" i="18"/>
  <c r="I25" i="18"/>
  <c r="H25" i="18"/>
  <c r="G25" i="18"/>
  <c r="F25" i="18"/>
  <c r="V24" i="18"/>
  <c r="T24" i="18"/>
  <c r="S24" i="18"/>
  <c r="R24" i="18"/>
  <c r="Q24" i="18"/>
  <c r="P24" i="18"/>
  <c r="O24" i="18"/>
  <c r="N24" i="18"/>
  <c r="M24" i="18"/>
  <c r="L24" i="18"/>
  <c r="K24" i="18"/>
  <c r="J24" i="18"/>
  <c r="I24" i="18"/>
  <c r="H24" i="18"/>
  <c r="G24" i="18"/>
  <c r="F24" i="18"/>
  <c r="V23" i="18"/>
  <c r="T23" i="18"/>
  <c r="S23" i="18"/>
  <c r="R23" i="18"/>
  <c r="Q23" i="18"/>
  <c r="P23" i="18"/>
  <c r="O23" i="18"/>
  <c r="N23" i="18"/>
  <c r="M23" i="18"/>
  <c r="L23" i="18"/>
  <c r="K23" i="18"/>
  <c r="J23" i="18"/>
  <c r="I23" i="18"/>
  <c r="H23" i="18"/>
  <c r="G23" i="18"/>
  <c r="F23" i="18"/>
  <c r="V22" i="18"/>
  <c r="T22" i="18"/>
  <c r="S22" i="18"/>
  <c r="R22" i="18"/>
  <c r="Q22" i="18"/>
  <c r="O22" i="18"/>
  <c r="N22" i="18"/>
  <c r="M22" i="18"/>
  <c r="L22" i="18"/>
  <c r="J22" i="18"/>
  <c r="I22" i="18"/>
  <c r="H22" i="18"/>
  <c r="G22" i="18"/>
  <c r="F22" i="18"/>
  <c r="V21" i="18"/>
  <c r="T21" i="18"/>
  <c r="S21" i="18"/>
  <c r="R21" i="18"/>
  <c r="Q21" i="18"/>
  <c r="O21" i="18"/>
  <c r="N21" i="18"/>
  <c r="M21" i="18"/>
  <c r="L21" i="18"/>
  <c r="J21" i="18"/>
  <c r="I21" i="18"/>
  <c r="H21" i="18"/>
  <c r="G21" i="18"/>
  <c r="F21" i="18"/>
  <c r="V20" i="18"/>
  <c r="U20" i="18"/>
  <c r="T20" i="18"/>
  <c r="S20" i="18"/>
  <c r="R20" i="18"/>
  <c r="Q20" i="18"/>
  <c r="P20" i="18"/>
  <c r="O20" i="18"/>
  <c r="N20" i="18"/>
  <c r="M20" i="18"/>
  <c r="L20" i="18"/>
  <c r="K20" i="18"/>
  <c r="J20" i="18"/>
  <c r="I20" i="18"/>
  <c r="H20" i="18"/>
  <c r="G20" i="18"/>
  <c r="F20" i="18"/>
  <c r="V19" i="18"/>
  <c r="U19" i="18"/>
  <c r="T19" i="18"/>
  <c r="S19" i="18"/>
  <c r="R19" i="18"/>
  <c r="Q19" i="18"/>
  <c r="P19" i="18"/>
  <c r="O19" i="18"/>
  <c r="N19" i="18"/>
  <c r="M19" i="18"/>
  <c r="L19" i="18"/>
  <c r="K19" i="18"/>
  <c r="J19" i="18"/>
  <c r="I19" i="18"/>
  <c r="H19" i="18"/>
  <c r="G19" i="18"/>
  <c r="F19" i="18"/>
  <c r="V18" i="18"/>
  <c r="U18" i="18"/>
  <c r="T18" i="18"/>
  <c r="S18" i="18"/>
  <c r="R18" i="18"/>
  <c r="Q18" i="18"/>
  <c r="P18" i="18"/>
  <c r="O18" i="18"/>
  <c r="N18" i="18"/>
  <c r="M18" i="18"/>
  <c r="L18" i="18"/>
  <c r="K18" i="18"/>
  <c r="J18" i="18"/>
  <c r="I18" i="18"/>
  <c r="H18" i="18"/>
  <c r="G18" i="18"/>
  <c r="F18" i="18"/>
  <c r="V17" i="18"/>
  <c r="U17" i="18"/>
  <c r="T17" i="18"/>
  <c r="S17" i="18"/>
  <c r="R17" i="18"/>
  <c r="Q17" i="18"/>
  <c r="P17" i="18"/>
  <c r="O17" i="18"/>
  <c r="N17" i="18"/>
  <c r="M17" i="18"/>
  <c r="L17" i="18"/>
  <c r="K17" i="18"/>
  <c r="J17" i="18"/>
  <c r="I17" i="18"/>
  <c r="H17" i="18"/>
  <c r="G17" i="18"/>
  <c r="F17" i="18"/>
  <c r="V16" i="18"/>
  <c r="U16" i="18"/>
  <c r="T16" i="18"/>
  <c r="S16" i="18"/>
  <c r="R16" i="18"/>
  <c r="Q16" i="18"/>
  <c r="P16" i="18"/>
  <c r="O16" i="18"/>
  <c r="N16" i="18"/>
  <c r="M16" i="18"/>
  <c r="L16" i="18"/>
  <c r="K16" i="18"/>
  <c r="J16" i="18"/>
  <c r="I16" i="18"/>
  <c r="H16" i="18"/>
  <c r="G16" i="18"/>
  <c r="F16" i="18"/>
  <c r="V15" i="18"/>
  <c r="U15" i="18"/>
  <c r="T15" i="18"/>
  <c r="S15" i="18"/>
  <c r="R15" i="18"/>
  <c r="Q15" i="18"/>
  <c r="P15" i="18"/>
  <c r="O15" i="18"/>
  <c r="N15" i="18"/>
  <c r="M15" i="18"/>
  <c r="L15" i="18"/>
  <c r="K15" i="18"/>
  <c r="J15" i="18"/>
  <c r="I15" i="18"/>
  <c r="H15" i="18"/>
  <c r="G15" i="18"/>
  <c r="F15" i="18"/>
  <c r="V14" i="18"/>
  <c r="U14" i="18"/>
  <c r="T14" i="18"/>
  <c r="S14" i="18"/>
  <c r="R14" i="18"/>
  <c r="Q14" i="18"/>
  <c r="P14" i="18"/>
  <c r="O14" i="18"/>
  <c r="N14" i="18"/>
  <c r="M14" i="18"/>
  <c r="L14" i="18"/>
  <c r="K14" i="18"/>
  <c r="J14" i="18"/>
  <c r="I14" i="18"/>
  <c r="H14" i="18"/>
  <c r="G14" i="18"/>
  <c r="F14" i="18"/>
  <c r="V13" i="18"/>
  <c r="U13" i="18"/>
  <c r="T13" i="18"/>
  <c r="S13" i="18"/>
  <c r="R13" i="18"/>
  <c r="Q13" i="18"/>
  <c r="P13" i="18"/>
  <c r="O13" i="18"/>
  <c r="N13" i="18"/>
  <c r="M13" i="18"/>
  <c r="L13" i="18"/>
  <c r="K13" i="18"/>
  <c r="J13" i="18"/>
  <c r="I13" i="18"/>
  <c r="H13" i="18"/>
  <c r="G13" i="18"/>
  <c r="F13" i="18"/>
  <c r="V12" i="18"/>
  <c r="U12" i="18"/>
  <c r="T12" i="18"/>
  <c r="S12" i="18"/>
  <c r="R12" i="18"/>
  <c r="Q12" i="18"/>
  <c r="P12" i="18"/>
  <c r="O12" i="18"/>
  <c r="N12" i="18"/>
  <c r="M12" i="18"/>
  <c r="L12" i="18"/>
  <c r="K12" i="18"/>
  <c r="J12" i="18"/>
  <c r="I12" i="18"/>
  <c r="H12" i="18"/>
  <c r="G12" i="18"/>
  <c r="F12" i="18"/>
  <c r="V11" i="18"/>
  <c r="U11" i="18"/>
  <c r="T11" i="18"/>
  <c r="S11" i="18"/>
  <c r="R11" i="18"/>
  <c r="Q11" i="18"/>
  <c r="P11" i="18"/>
  <c r="O11" i="18"/>
  <c r="N11" i="18"/>
  <c r="M11" i="18"/>
  <c r="L11" i="18"/>
  <c r="K11" i="18"/>
  <c r="J11" i="18"/>
  <c r="I11" i="18"/>
  <c r="H11" i="18"/>
  <c r="G11" i="18"/>
  <c r="F11" i="18"/>
  <c r="V10" i="18"/>
  <c r="T10" i="18"/>
  <c r="S10" i="18"/>
  <c r="R10" i="18"/>
  <c r="Q10" i="18"/>
  <c r="O10" i="18"/>
  <c r="N10" i="18"/>
  <c r="M10" i="18"/>
  <c r="L10" i="18"/>
  <c r="J10" i="18"/>
  <c r="I10" i="18"/>
  <c r="H10" i="18"/>
  <c r="G10" i="18"/>
  <c r="F10" i="18"/>
  <c r="V9" i="18"/>
  <c r="T9" i="18"/>
  <c r="S9" i="18"/>
  <c r="R9" i="18"/>
  <c r="Q9" i="18"/>
  <c r="O9" i="18"/>
  <c r="N9" i="18"/>
  <c r="M9" i="18"/>
  <c r="L9" i="18"/>
  <c r="J9" i="18"/>
  <c r="I9" i="18"/>
  <c r="H9" i="18"/>
  <c r="G9" i="18"/>
  <c r="F9" i="18"/>
  <c r="V8" i="18"/>
  <c r="T8" i="18"/>
  <c r="S8" i="18"/>
  <c r="R8" i="18"/>
  <c r="Q8" i="18"/>
  <c r="O8" i="18"/>
  <c r="N8" i="18"/>
  <c r="M8" i="18"/>
  <c r="L8" i="18"/>
  <c r="J8" i="18"/>
  <c r="I8" i="18"/>
  <c r="H8" i="18"/>
  <c r="G8" i="18"/>
  <c r="F8" i="18"/>
  <c r="V7" i="18"/>
  <c r="T7" i="18"/>
  <c r="S7" i="18"/>
  <c r="R7" i="18"/>
  <c r="Q7" i="18"/>
  <c r="O7" i="18"/>
  <c r="N7" i="18"/>
  <c r="M7" i="18"/>
  <c r="L7" i="18"/>
  <c r="J7" i="18"/>
  <c r="I7" i="18"/>
  <c r="H7" i="18"/>
  <c r="G7" i="18"/>
  <c r="F7" i="18"/>
  <c r="V6" i="18"/>
  <c r="T6" i="18"/>
  <c r="S6" i="18"/>
  <c r="R6" i="18"/>
  <c r="Q6" i="18"/>
  <c r="O6" i="18"/>
  <c r="N6" i="18"/>
  <c r="M6" i="18"/>
  <c r="L6" i="18"/>
  <c r="J6" i="18"/>
  <c r="I6" i="18"/>
  <c r="H6" i="18"/>
  <c r="G6" i="18"/>
  <c r="F6" i="18"/>
  <c r="V5" i="18"/>
  <c r="T5" i="18"/>
  <c r="S5" i="18"/>
  <c r="R5" i="18"/>
  <c r="Q5" i="18"/>
  <c r="O5" i="18"/>
  <c r="N5" i="18"/>
  <c r="M5" i="18"/>
  <c r="L5" i="18"/>
  <c r="J5" i="18"/>
  <c r="I5" i="18"/>
  <c r="H5" i="18"/>
  <c r="G5" i="18"/>
  <c r="F5" i="18"/>
  <c r="V4" i="18"/>
  <c r="T4" i="18"/>
  <c r="S4" i="18"/>
  <c r="R4" i="18"/>
  <c r="Q4" i="18"/>
  <c r="O4" i="18"/>
  <c r="N4" i="18"/>
  <c r="M4" i="18"/>
  <c r="L4" i="18"/>
  <c r="J4" i="18"/>
  <c r="I4" i="18"/>
  <c r="H4" i="18"/>
  <c r="G4" i="18"/>
  <c r="F4" i="18"/>
  <c r="V3" i="18"/>
  <c r="T3" i="18"/>
  <c r="S3" i="18"/>
  <c r="R3" i="18"/>
  <c r="Q3" i="18"/>
  <c r="O3" i="18"/>
  <c r="N3" i="18"/>
  <c r="M3" i="18"/>
  <c r="L3" i="18"/>
  <c r="J3" i="18"/>
  <c r="I3" i="18"/>
  <c r="H3" i="18"/>
  <c r="G3" i="18"/>
  <c r="F3" i="18"/>
  <c r="V2" i="18"/>
  <c r="U2" i="18"/>
  <c r="T2" i="18"/>
  <c r="S2" i="18"/>
  <c r="R2" i="18"/>
  <c r="Q2" i="18"/>
  <c r="P2" i="18"/>
  <c r="O2" i="18"/>
  <c r="N2" i="18"/>
  <c r="M2" i="18"/>
  <c r="L2" i="18"/>
  <c r="K2" i="18"/>
  <c r="J2" i="18"/>
  <c r="I2" i="18"/>
  <c r="H2" i="18"/>
  <c r="G2" i="18"/>
  <c r="F2" i="18"/>
  <c r="C3" i="18"/>
  <c r="C4" i="18" s="1"/>
  <c r="C5" i="18" s="1"/>
  <c r="C6" i="18" s="1"/>
  <c r="C7" i="18" s="1"/>
  <c r="C8" i="18" s="1"/>
  <c r="C9" i="18" s="1"/>
  <c r="C10" i="18" s="1"/>
  <c r="C11" i="18" s="1"/>
  <c r="C12" i="18" s="1"/>
  <c r="C13" i="18" s="1"/>
  <c r="C14" i="18" s="1"/>
  <c r="C15" i="18" s="1"/>
  <c r="C16" i="18" s="1"/>
  <c r="C17" i="18" s="1"/>
  <c r="C18" i="18" s="1"/>
  <c r="C19" i="18" s="1"/>
  <c r="C20" i="18" s="1"/>
  <c r="C21" i="18" s="1"/>
  <c r="C22" i="18" s="1"/>
  <c r="C23" i="18" s="1"/>
  <c r="C24" i="18" s="1"/>
  <c r="C25" i="18" s="1"/>
  <c r="C26" i="18" s="1"/>
  <c r="C27" i="18" s="1"/>
  <c r="C28" i="18" s="1"/>
  <c r="C29" i="18" s="1"/>
  <c r="C30" i="18" s="1"/>
  <c r="C31" i="18" s="1"/>
  <c r="C32" i="18" s="1"/>
  <c r="C33" i="18" s="1"/>
  <c r="C34" i="18" s="1"/>
  <c r="C35" i="18" s="1"/>
  <c r="C36" i="18" s="1"/>
  <c r="C37" i="18" s="1"/>
  <c r="C38" i="18" s="1"/>
  <c r="C39" i="18" s="1"/>
  <c r="C40" i="18" s="1"/>
  <c r="C41" i="18" s="1"/>
  <c r="C42" i="18" s="1"/>
  <c r="C43" i="18" s="1"/>
  <c r="C44" i="18" s="1"/>
  <c r="C45" i="18" s="1"/>
  <c r="C46" i="18" s="1"/>
  <c r="C47" i="18" s="1"/>
  <c r="C48" i="18" s="1"/>
  <c r="C49" i="18" s="1"/>
  <c r="C50" i="18" s="1"/>
  <c r="C51" i="18" s="1"/>
  <c r="C52" i="18" s="1"/>
  <c r="C53" i="18" s="1"/>
  <c r="C54" i="18" s="1"/>
  <c r="C55" i="18" s="1"/>
  <c r="C56" i="18" s="1"/>
  <c r="C57" i="18" s="1"/>
  <c r="C58" i="18" s="1"/>
  <c r="C59" i="18" s="1"/>
  <c r="C60" i="18" s="1"/>
  <c r="C61" i="18" s="1"/>
  <c r="C62" i="18" s="1"/>
  <c r="C63" i="18" s="1"/>
  <c r="C64" i="18" s="1"/>
  <c r="C65" i="18" s="1"/>
  <c r="C66" i="18" s="1"/>
  <c r="C67" i="18" s="1"/>
  <c r="C68" i="18" s="1"/>
  <c r="C69" i="18" s="1"/>
  <c r="C70" i="18" s="1"/>
  <c r="C71" i="18" s="1"/>
  <c r="C72" i="18" s="1"/>
  <c r="C73" i="18" s="1"/>
  <c r="C74" i="18" s="1"/>
  <c r="C75" i="18" s="1"/>
  <c r="C76" i="18" s="1"/>
  <c r="C77" i="18" s="1"/>
  <c r="C78" i="18" s="1"/>
  <c r="C79" i="18" s="1"/>
  <c r="C80" i="18" s="1"/>
  <c r="C81" i="18" s="1"/>
  <c r="C82" i="18" s="1"/>
  <c r="C83" i="18" s="1"/>
  <c r="C84" i="18" s="1"/>
  <c r="C85" i="18" s="1"/>
  <c r="C86" i="18" s="1"/>
  <c r="C87" i="18" s="1"/>
  <c r="C88" i="18" s="1"/>
  <c r="C89" i="18" s="1"/>
  <c r="C90" i="18" s="1"/>
  <c r="C91" i="18" s="1"/>
  <c r="C92" i="18" s="1"/>
  <c r="C93" i="18" s="1"/>
  <c r="C94" i="18" s="1"/>
  <c r="C95" i="18" s="1"/>
  <c r="C96" i="18" s="1"/>
  <c r="C97" i="18" s="1"/>
  <c r="C98" i="18" s="1"/>
  <c r="C99" i="18" s="1"/>
  <c r="C100" i="18" s="1"/>
  <c r="C101" i="18" s="1"/>
  <c r="C102" i="18" s="1"/>
  <c r="C103" i="18" s="1"/>
  <c r="C104" i="18" s="1"/>
  <c r="C105" i="18" s="1"/>
  <c r="C106" i="18" s="1"/>
  <c r="C107" i="18" s="1"/>
  <c r="C108" i="18" s="1"/>
  <c r="C109" i="18" s="1"/>
  <c r="C110" i="18" s="1"/>
  <c r="C111" i="18" s="1"/>
  <c r="C112" i="18" s="1"/>
  <c r="C113" i="18" s="1"/>
  <c r="C114" i="18" s="1"/>
  <c r="C115" i="18" s="1"/>
  <c r="C116" i="18" s="1"/>
  <c r="C117" i="18" s="1"/>
  <c r="C118" i="18" s="1"/>
  <c r="C119" i="18" s="1"/>
  <c r="C120" i="18" s="1"/>
  <c r="C121" i="18" s="1"/>
  <c r="C122" i="18" s="1"/>
  <c r="C123" i="18" s="1"/>
  <c r="C124" i="18" s="1"/>
  <c r="C125" i="18" s="1"/>
  <c r="C126" i="18" s="1"/>
  <c r="C127" i="18" s="1"/>
  <c r="F1506" i="17"/>
  <c r="F1505" i="17"/>
  <c r="F1504" i="17"/>
  <c r="F1503" i="17"/>
  <c r="F1502" i="17"/>
  <c r="F1498" i="17"/>
  <c r="F1497" i="17"/>
  <c r="F1496" i="17"/>
  <c r="F1495" i="17"/>
  <c r="F1494" i="17"/>
  <c r="F1493" i="17"/>
  <c r="F1491" i="17"/>
  <c r="F1490" i="17"/>
  <c r="F1489" i="17"/>
  <c r="F1488" i="17"/>
  <c r="F1487" i="17"/>
  <c r="F1486" i="17"/>
  <c r="F1485" i="17"/>
  <c r="F1423" i="17"/>
  <c r="F1422" i="17"/>
  <c r="F1421" i="17"/>
  <c r="F1420" i="17"/>
  <c r="F1415" i="17"/>
  <c r="F1414" i="17"/>
  <c r="F1413" i="17"/>
  <c r="F1412" i="17"/>
  <c r="F1411" i="17"/>
  <c r="F1407" i="17"/>
  <c r="F1406" i="17"/>
  <c r="F1405" i="17"/>
  <c r="F1404" i="17"/>
  <c r="F1403" i="17"/>
  <c r="F1402" i="17"/>
  <c r="F1400" i="17"/>
  <c r="F1399" i="17"/>
  <c r="F1398" i="17"/>
  <c r="F1397" i="17"/>
  <c r="F1396" i="17"/>
  <c r="F1395" i="17"/>
  <c r="F1394" i="17"/>
  <c r="F1390" i="17"/>
  <c r="F1389" i="17"/>
  <c r="F1388" i="17"/>
  <c r="F1387" i="17"/>
  <c r="F1382" i="17"/>
  <c r="F1381" i="17"/>
  <c r="F1380" i="17"/>
  <c r="F1374" i="17"/>
  <c r="F1373" i="17"/>
  <c r="F1370" i="17"/>
  <c r="F1367" i="17"/>
  <c r="F1366" i="17"/>
  <c r="F1365" i="17"/>
  <c r="F1364" i="17"/>
  <c r="F1361" i="17"/>
  <c r="F1360" i="17"/>
  <c r="F1359" i="17"/>
  <c r="F1358" i="17"/>
  <c r="F1353" i="17"/>
  <c r="F1352" i="17"/>
  <c r="F1351" i="17"/>
  <c r="F1343" i="17"/>
  <c r="F1342" i="17"/>
  <c r="F1341" i="17"/>
  <c r="F1329" i="17"/>
  <c r="F1328" i="17"/>
  <c r="F1327" i="17"/>
  <c r="F1326" i="17"/>
  <c r="F1321" i="17"/>
  <c r="F1320" i="17"/>
  <c r="F1319" i="17"/>
  <c r="F1318" i="17"/>
  <c r="F1317" i="17"/>
  <c r="F1313" i="17"/>
  <c r="F1312" i="17"/>
  <c r="F1311" i="17"/>
  <c r="F1309" i="17"/>
  <c r="F1308" i="17"/>
  <c r="F1296" i="17"/>
  <c r="F1295" i="17"/>
  <c r="F1294" i="17"/>
  <c r="F1293" i="17"/>
  <c r="F1288" i="17"/>
  <c r="F1287" i="17"/>
  <c r="F1286" i="17"/>
  <c r="F1285" i="17"/>
  <c r="F1284" i="17"/>
  <c r="F1280" i="17"/>
  <c r="F1279" i="17"/>
  <c r="F1278" i="17"/>
  <c r="F1277" i="17"/>
  <c r="F1276" i="17"/>
  <c r="F1275" i="17"/>
  <c r="F1273" i="17"/>
  <c r="F1272" i="17"/>
  <c r="F1271" i="17"/>
  <c r="F1270" i="17"/>
  <c r="F1269" i="17"/>
  <c r="F1268" i="17"/>
  <c r="F1264" i="17"/>
  <c r="F1263" i="17"/>
  <c r="F1262" i="17"/>
  <c r="F1261" i="17"/>
  <c r="F1256" i="17"/>
  <c r="F1255" i="17"/>
  <c r="F1254" i="17"/>
  <c r="F1253" i="17"/>
  <c r="F1252" i="17"/>
  <c r="F1248" i="17"/>
  <c r="F1247" i="17"/>
  <c r="F1246" i="17"/>
  <c r="F1245" i="17"/>
  <c r="F1244" i="17"/>
  <c r="F1243" i="17"/>
  <c r="F1241" i="17"/>
  <c r="F1240" i="17"/>
  <c r="F1239" i="17"/>
  <c r="F1238" i="17"/>
  <c r="F1237" i="17"/>
  <c r="F1236" i="17"/>
  <c r="F1229" i="17"/>
  <c r="F1228" i="17"/>
  <c r="F1225" i="17"/>
  <c r="F1224" i="17"/>
  <c r="F1218" i="17"/>
  <c r="F1217" i="17"/>
  <c r="F1214" i="17"/>
  <c r="F1213" i="17"/>
  <c r="F1207" i="17"/>
  <c r="F1206" i="17"/>
  <c r="F1203" i="17"/>
  <c r="F1202" i="17"/>
  <c r="F1195" i="17"/>
  <c r="F1192" i="17"/>
  <c r="F1191" i="17"/>
  <c r="F1187" i="17"/>
  <c r="F1186" i="17"/>
  <c r="F1183" i="17"/>
  <c r="F1182" i="17"/>
  <c r="F1175" i="17"/>
  <c r="F1174" i="17"/>
  <c r="F1163" i="17"/>
  <c r="F1162" i="17"/>
  <c r="F1158" i="17"/>
  <c r="F1157" i="17"/>
  <c r="F1156" i="17"/>
  <c r="F1155" i="17"/>
  <c r="F1153" i="17"/>
  <c r="F1148" i="17"/>
  <c r="F1147" i="17"/>
  <c r="F1139" i="17"/>
  <c r="F1138" i="17"/>
  <c r="F1137" i="17"/>
  <c r="F1130" i="17"/>
  <c r="F1123" i="17"/>
  <c r="F1122" i="17"/>
  <c r="F1121" i="17"/>
  <c r="F1120" i="17"/>
  <c r="F1116" i="17"/>
  <c r="F1115" i="17"/>
  <c r="F1114" i="17"/>
  <c r="F1113" i="17"/>
  <c r="F1112" i="17"/>
  <c r="F1111" i="17"/>
  <c r="F1109" i="17"/>
  <c r="F1108" i="17"/>
  <c r="F1107" i="17"/>
  <c r="F1106" i="17"/>
  <c r="F1105" i="17"/>
  <c r="F1104" i="17"/>
  <c r="F1103" i="17"/>
  <c r="F1099" i="17"/>
  <c r="F1098" i="17"/>
  <c r="F1097" i="17"/>
  <c r="F1096" i="17"/>
  <c r="F1095" i="17"/>
  <c r="F1094" i="17"/>
  <c r="F1093" i="17"/>
  <c r="F1092" i="17"/>
  <c r="F1091" i="17"/>
  <c r="F1090" i="17"/>
  <c r="F1089" i="17"/>
  <c r="F1088" i="17"/>
  <c r="F1087" i="17"/>
  <c r="F1086" i="17"/>
  <c r="F1085" i="17"/>
  <c r="F1084" i="17"/>
  <c r="F1083" i="17"/>
  <c r="F1082" i="17"/>
  <c r="F1081" i="17"/>
  <c r="F1080" i="17"/>
  <c r="F1079" i="17"/>
  <c r="F1078" i="17"/>
  <c r="F1077" i="17"/>
  <c r="F1076" i="17"/>
  <c r="F1075" i="17"/>
  <c r="F1074" i="17"/>
  <c r="F1073" i="17"/>
  <c r="F1072" i="17"/>
  <c r="F1071" i="17"/>
  <c r="F1066" i="17"/>
  <c r="F1065" i="17"/>
  <c r="F1064" i="17"/>
  <c r="F1063" i="17"/>
  <c r="F1062" i="17"/>
  <c r="F1058" i="17"/>
  <c r="F1057" i="17"/>
  <c r="F1056" i="17"/>
  <c r="F1055" i="17"/>
  <c r="F1054" i="17"/>
  <c r="F1053" i="17"/>
  <c r="F1051" i="17"/>
  <c r="F1050" i="17"/>
  <c r="F1049" i="17"/>
  <c r="F1048" i="17"/>
  <c r="F1047" i="17"/>
  <c r="F1046" i="17"/>
  <c r="F1038" i="17"/>
  <c r="F1037" i="17"/>
  <c r="F1036" i="17"/>
  <c r="F1035" i="17"/>
  <c r="F1034" i="17"/>
  <c r="F1030" i="17"/>
  <c r="F1029" i="17"/>
  <c r="F1028" i="17"/>
  <c r="F1027" i="17"/>
  <c r="F1026" i="17"/>
  <c r="F1024" i="17"/>
  <c r="F1023" i="17"/>
  <c r="F1022" i="17"/>
  <c r="F1021" i="17"/>
  <c r="F1020" i="17"/>
  <c r="F1019" i="17"/>
  <c r="F1011" i="17"/>
  <c r="F1010" i="17"/>
  <c r="F1009" i="17"/>
  <c r="F1008" i="17"/>
  <c r="F1007" i="17"/>
  <c r="F1003" i="17"/>
  <c r="F1002" i="17"/>
  <c r="F1001" i="17"/>
  <c r="F1000" i="17"/>
  <c r="F999" i="17"/>
  <c r="F998" i="17"/>
  <c r="F996" i="17"/>
  <c r="F995" i="17"/>
  <c r="F994" i="17"/>
  <c r="F993" i="17"/>
  <c r="F992" i="17"/>
  <c r="F991" i="17"/>
  <c r="F990" i="17"/>
  <c r="F982" i="17"/>
  <c r="F981" i="17"/>
  <c r="F980" i="17"/>
  <c r="F979" i="17"/>
  <c r="F978" i="17"/>
  <c r="F974" i="17"/>
  <c r="F973" i="17"/>
  <c r="F972" i="17"/>
  <c r="F971" i="17"/>
  <c r="F970" i="17"/>
  <c r="F969" i="17"/>
  <c r="F967" i="17"/>
  <c r="F966" i="17"/>
  <c r="F965" i="17"/>
  <c r="F964" i="17"/>
  <c r="F963" i="17"/>
  <c r="F962" i="17"/>
  <c r="F961" i="17"/>
  <c r="F953" i="17"/>
  <c r="F952" i="17"/>
  <c r="F951" i="17"/>
  <c r="F950" i="17"/>
  <c r="F949" i="17"/>
  <c r="F945" i="17"/>
  <c r="F944" i="17"/>
  <c r="F943" i="17"/>
  <c r="F942" i="17"/>
  <c r="F941" i="17"/>
  <c r="F940" i="17"/>
  <c r="F938" i="17"/>
  <c r="F937" i="17"/>
  <c r="F936" i="17"/>
  <c r="F935" i="17"/>
  <c r="F934" i="17"/>
  <c r="F933" i="17"/>
  <c r="F932" i="17"/>
  <c r="F847" i="17"/>
  <c r="F846" i="17"/>
  <c r="F844" i="17"/>
  <c r="F842" i="17"/>
  <c r="F834" i="17"/>
  <c r="F833" i="17"/>
  <c r="F832" i="17"/>
  <c r="F831" i="17"/>
  <c r="F828" i="17"/>
  <c r="F827" i="17"/>
  <c r="F826" i="17"/>
  <c r="F825" i="17"/>
  <c r="F823" i="17"/>
  <c r="F822" i="17"/>
  <c r="F821" i="17"/>
  <c r="F820" i="17"/>
  <c r="F819" i="17"/>
  <c r="F817" i="17"/>
  <c r="F815" i="17"/>
  <c r="F809" i="17"/>
  <c r="F806" i="17"/>
  <c r="F804" i="17"/>
  <c r="F803" i="17"/>
  <c r="F802" i="17"/>
  <c r="F801" i="17"/>
  <c r="F799" i="17"/>
  <c r="F797" i="17"/>
  <c r="F791" i="17"/>
  <c r="F788" i="17"/>
  <c r="F786" i="17"/>
  <c r="F785" i="17"/>
  <c r="F784" i="17"/>
  <c r="F783" i="17"/>
  <c r="F781" i="17"/>
  <c r="F773" i="17"/>
  <c r="F772" i="17"/>
  <c r="F771" i="17"/>
  <c r="F770" i="17"/>
  <c r="F767" i="17"/>
  <c r="F766" i="17"/>
  <c r="F765" i="17"/>
  <c r="F764" i="17"/>
  <c r="F762" i="17"/>
  <c r="F761" i="17"/>
  <c r="F760" i="17"/>
  <c r="F759" i="17"/>
  <c r="F758" i="17"/>
  <c r="F756" i="17"/>
  <c r="F748" i="17"/>
  <c r="F747" i="17"/>
  <c r="F746" i="17"/>
  <c r="F745" i="17"/>
  <c r="F742" i="17"/>
  <c r="F741" i="17"/>
  <c r="F740" i="17"/>
  <c r="F739" i="17"/>
  <c r="F737" i="17"/>
  <c r="F736" i="17"/>
  <c r="F735" i="17"/>
  <c r="F734" i="17"/>
  <c r="F733" i="17"/>
  <c r="F731" i="17"/>
  <c r="F729" i="17"/>
  <c r="F721" i="17"/>
  <c r="F720" i="17"/>
  <c r="F719" i="17"/>
  <c r="F718" i="17"/>
  <c r="F715" i="17"/>
  <c r="F714" i="17"/>
  <c r="F713" i="17"/>
  <c r="F712" i="17"/>
  <c r="F710" i="17"/>
  <c r="F709" i="17"/>
  <c r="F708" i="17"/>
  <c r="F707" i="17"/>
  <c r="F706" i="17"/>
  <c r="F704" i="17"/>
  <c r="F702" i="17"/>
  <c r="F696" i="17"/>
  <c r="F693" i="17"/>
  <c r="F691" i="17"/>
  <c r="F690" i="17"/>
  <c r="F689" i="17"/>
  <c r="F688" i="17"/>
  <c r="F686" i="17"/>
  <c r="F684" i="17"/>
  <c r="F678" i="17"/>
  <c r="F675" i="17"/>
  <c r="F673" i="17"/>
  <c r="F672" i="17"/>
  <c r="F671" i="17"/>
  <c r="F670" i="17"/>
  <c r="F669" i="17"/>
  <c r="F668" i="17"/>
  <c r="F667" i="17"/>
  <c r="F666" i="17"/>
  <c r="F665" i="17"/>
  <c r="F664" i="17"/>
  <c r="F663" i="17"/>
  <c r="F662" i="17"/>
  <c r="F661" i="17"/>
  <c r="F660" i="17"/>
  <c r="F659" i="17"/>
  <c r="F658" i="17"/>
  <c r="F657" i="17"/>
  <c r="F656" i="17"/>
  <c r="F655" i="17"/>
  <c r="F652" i="17"/>
  <c r="F651" i="17"/>
  <c r="F650" i="17"/>
  <c r="F649" i="17"/>
  <c r="F648" i="17"/>
  <c r="F647" i="17"/>
  <c r="F646" i="17"/>
  <c r="F645" i="17"/>
  <c r="F644" i="17"/>
  <c r="F643" i="17"/>
  <c r="F642" i="17"/>
  <c r="F641" i="17"/>
  <c r="F640" i="17"/>
  <c r="F639" i="17"/>
  <c r="F638" i="17"/>
  <c r="F637" i="17"/>
  <c r="F636" i="17"/>
  <c r="F635" i="17"/>
  <c r="F634" i="17"/>
  <c r="F633" i="17"/>
  <c r="F632" i="17"/>
  <c r="F631" i="17"/>
  <c r="F630" i="17"/>
  <c r="F629" i="17"/>
  <c r="F627" i="17"/>
  <c r="F625" i="17"/>
  <c r="F624" i="17"/>
  <c r="F623" i="17"/>
  <c r="F622" i="17"/>
  <c r="F621" i="17"/>
  <c r="F620" i="17"/>
  <c r="F619" i="17"/>
  <c r="F618" i="17"/>
  <c r="F617" i="17"/>
  <c r="F616" i="17"/>
  <c r="F615" i="17"/>
  <c r="F614" i="17"/>
  <c r="F613" i="17"/>
  <c r="F612" i="17"/>
  <c r="F611" i="17"/>
  <c r="F610" i="17"/>
  <c r="F609" i="17"/>
  <c r="F608" i="17"/>
  <c r="F607" i="17"/>
  <c r="F606" i="17"/>
  <c r="F605" i="17"/>
  <c r="F604" i="17"/>
  <c r="F603" i="17"/>
  <c r="F602" i="17"/>
  <c r="F601" i="17"/>
  <c r="F600" i="17"/>
  <c r="F599" i="17"/>
  <c r="F598" i="17"/>
  <c r="F597" i="17"/>
  <c r="F596" i="17"/>
  <c r="F595" i="17"/>
  <c r="F594" i="17"/>
  <c r="F593" i="17"/>
  <c r="F592" i="17"/>
  <c r="F591" i="17"/>
  <c r="F590" i="17"/>
  <c r="F584" i="17"/>
  <c r="F575" i="17"/>
  <c r="F574" i="17"/>
  <c r="F573" i="17"/>
  <c r="F572" i="17"/>
  <c r="F569" i="17"/>
  <c r="F568" i="17"/>
  <c r="F567" i="17"/>
  <c r="F566" i="17"/>
  <c r="F565" i="17"/>
  <c r="F564" i="17"/>
  <c r="F563" i="17"/>
  <c r="F554" i="17"/>
  <c r="F553" i="17"/>
  <c r="F552" i="17"/>
  <c r="F551" i="17"/>
  <c r="F550" i="17"/>
  <c r="F549" i="17"/>
  <c r="F548" i="17"/>
  <c r="F547" i="17"/>
  <c r="F546" i="17"/>
  <c r="F545" i="17"/>
  <c r="F536" i="17"/>
  <c r="F535" i="17"/>
  <c r="F534" i="17"/>
  <c r="F533" i="17"/>
  <c r="F532" i="17"/>
  <c r="F531" i="17"/>
  <c r="F530" i="17"/>
  <c r="F529" i="17"/>
  <c r="F528" i="17"/>
  <c r="F527" i="17"/>
  <c r="F526" i="17"/>
  <c r="F525" i="17"/>
  <c r="F524" i="17"/>
  <c r="F523" i="17"/>
  <c r="F522" i="17"/>
  <c r="F521" i="17"/>
  <c r="F520" i="17"/>
  <c r="F519" i="17"/>
  <c r="F518" i="17"/>
  <c r="F517" i="17"/>
  <c r="F516" i="17"/>
  <c r="F515" i="17"/>
  <c r="F514" i="17"/>
  <c r="F513" i="17"/>
  <c r="F512" i="17"/>
  <c r="F511" i="17"/>
  <c r="F510" i="17"/>
  <c r="F509" i="17"/>
  <c r="F508" i="17"/>
  <c r="F507" i="17"/>
  <c r="F506" i="17"/>
  <c r="F505" i="17"/>
  <c r="F504" i="17"/>
  <c r="F503" i="17"/>
  <c r="F502" i="17"/>
  <c r="F501" i="17"/>
  <c r="F500" i="17"/>
  <c r="F499" i="17"/>
  <c r="F498" i="17"/>
  <c r="F497" i="17"/>
  <c r="F496" i="17"/>
  <c r="F495" i="17"/>
  <c r="F494" i="17"/>
  <c r="F493" i="17"/>
  <c r="F492" i="17"/>
  <c r="F491" i="17"/>
  <c r="F490" i="17"/>
  <c r="F489" i="17"/>
  <c r="F488" i="17"/>
  <c r="F487" i="17"/>
  <c r="F486" i="17"/>
  <c r="F485" i="17"/>
  <c r="F484" i="17"/>
  <c r="F483" i="17"/>
  <c r="F482" i="17"/>
  <c r="F481" i="17"/>
  <c r="F480" i="17"/>
  <c r="F479" i="17"/>
  <c r="F478" i="17"/>
  <c r="F477" i="17"/>
  <c r="F476" i="17"/>
  <c r="F475" i="17"/>
  <c r="F474" i="17"/>
  <c r="F473" i="17"/>
  <c r="F472" i="17"/>
  <c r="F471" i="17"/>
  <c r="F470" i="17"/>
  <c r="F469" i="17"/>
  <c r="F468" i="17"/>
  <c r="F467" i="17"/>
  <c r="F466" i="17"/>
  <c r="F465" i="17"/>
  <c r="F464" i="17"/>
  <c r="F463" i="17"/>
  <c r="F462" i="17"/>
  <c r="F461" i="17"/>
  <c r="F460" i="17"/>
  <c r="F459" i="17"/>
  <c r="F458" i="17"/>
  <c r="F457" i="17"/>
  <c r="F456" i="17"/>
  <c r="F455" i="17"/>
  <c r="F454" i="17"/>
  <c r="F453" i="17"/>
  <c r="F452" i="17"/>
  <c r="F450" i="17"/>
  <c r="F448" i="17"/>
  <c r="F447" i="17"/>
  <c r="F446" i="17"/>
  <c r="F445" i="17"/>
  <c r="F444" i="17"/>
  <c r="F443" i="17"/>
  <c r="F442" i="17"/>
  <c r="F441" i="17"/>
  <c r="F440" i="17"/>
  <c r="F439" i="17"/>
  <c r="F438" i="17"/>
  <c r="F437" i="17"/>
  <c r="F436" i="17"/>
  <c r="F435" i="17"/>
  <c r="F434" i="17"/>
  <c r="F433" i="17"/>
  <c r="F432" i="17"/>
  <c r="F431" i="17"/>
  <c r="F430" i="17"/>
  <c r="F429" i="17"/>
  <c r="F428" i="17"/>
  <c r="F427" i="17"/>
  <c r="F426" i="17"/>
  <c r="F425" i="17"/>
  <c r="F424" i="17"/>
  <c r="F421" i="17"/>
  <c r="F420" i="17"/>
  <c r="F419" i="17"/>
  <c r="F418" i="17"/>
  <c r="F417" i="17"/>
  <c r="F416" i="17"/>
  <c r="F415" i="17"/>
  <c r="F414" i="17"/>
  <c r="F413" i="17"/>
  <c r="F412" i="17"/>
  <c r="F411" i="17"/>
  <c r="F410" i="17"/>
  <c r="F409" i="17"/>
  <c r="F408" i="17"/>
  <c r="F407" i="17"/>
  <c r="F406" i="17"/>
  <c r="F405" i="17"/>
  <c r="F404" i="17"/>
  <c r="F403" i="17"/>
  <c r="F402" i="17"/>
  <c r="F401" i="17"/>
  <c r="F400" i="17"/>
  <c r="F399" i="17"/>
  <c r="F398" i="17"/>
  <c r="F391" i="17"/>
  <c r="F390" i="17"/>
  <c r="F389" i="17"/>
  <c r="F386" i="17"/>
  <c r="F383" i="17"/>
  <c r="F374" i="17"/>
  <c r="F373" i="17"/>
  <c r="F372" i="17"/>
  <c r="F371" i="17"/>
  <c r="F370" i="17"/>
  <c r="F369" i="17"/>
  <c r="F368" i="17"/>
  <c r="F367" i="17"/>
  <c r="F366" i="17"/>
  <c r="F365" i="17"/>
  <c r="F364" i="17"/>
  <c r="F363" i="17"/>
  <c r="F362" i="17"/>
  <c r="F361" i="17"/>
  <c r="F360" i="17"/>
  <c r="F359" i="17"/>
  <c r="F358" i="17"/>
  <c r="F357" i="17"/>
  <c r="F356" i="17"/>
  <c r="F355" i="17"/>
  <c r="F354" i="17"/>
  <c r="F353" i="17"/>
  <c r="F352" i="17"/>
  <c r="F351" i="17"/>
  <c r="F350" i="17"/>
  <c r="F349" i="17"/>
  <c r="F348" i="17"/>
  <c r="F347" i="17"/>
  <c r="F346" i="17"/>
  <c r="F345" i="17"/>
  <c r="F344" i="17"/>
  <c r="F343" i="17"/>
  <c r="F342" i="17"/>
  <c r="F341" i="17"/>
  <c r="F340" i="17"/>
  <c r="F339" i="17"/>
  <c r="F338" i="17"/>
  <c r="F337" i="17"/>
  <c r="F336" i="17"/>
  <c r="F335" i="17"/>
  <c r="F334" i="17"/>
  <c r="F333" i="17"/>
  <c r="F332" i="17"/>
  <c r="F331" i="17"/>
  <c r="F330" i="17"/>
  <c r="F329" i="17"/>
  <c r="F328" i="17"/>
  <c r="F327" i="17"/>
  <c r="F326" i="17"/>
  <c r="F325" i="17"/>
  <c r="F324" i="17"/>
  <c r="F323" i="17"/>
  <c r="F322" i="17"/>
  <c r="F321" i="17"/>
  <c r="F320" i="17"/>
  <c r="F319" i="17"/>
  <c r="F318" i="17"/>
  <c r="F317" i="17"/>
  <c r="F316" i="17"/>
  <c r="F315" i="17"/>
  <c r="F314" i="17"/>
  <c r="F313" i="17"/>
  <c r="F312" i="17"/>
  <c r="F311" i="17"/>
  <c r="F310" i="17"/>
  <c r="F309" i="17"/>
  <c r="F308" i="17"/>
  <c r="F307" i="17"/>
  <c r="F306" i="17"/>
  <c r="F305" i="17"/>
  <c r="F304" i="17"/>
  <c r="F303" i="17"/>
  <c r="F302" i="17"/>
  <c r="F301" i="17"/>
  <c r="F300" i="17"/>
  <c r="F299" i="17"/>
  <c r="F298" i="17"/>
  <c r="F297" i="17"/>
  <c r="F296" i="17"/>
  <c r="F295" i="17"/>
  <c r="F294" i="17"/>
  <c r="F293" i="17"/>
  <c r="F292" i="17"/>
  <c r="F291" i="17"/>
  <c r="F290" i="17"/>
  <c r="F286" i="17"/>
  <c r="F285" i="17"/>
  <c r="F284" i="17"/>
  <c r="F283" i="17"/>
  <c r="F282" i="17"/>
  <c r="F281" i="17"/>
  <c r="F278" i="17"/>
  <c r="F277" i="17"/>
  <c r="F276" i="17"/>
  <c r="F275" i="17"/>
  <c r="F274" i="17"/>
  <c r="F273" i="17"/>
  <c r="F272" i="17"/>
  <c r="F271" i="17"/>
  <c r="F270" i="17"/>
  <c r="F269" i="17"/>
  <c r="F268" i="17"/>
  <c r="F267" i="17"/>
  <c r="F266" i="17"/>
  <c r="F265" i="17"/>
  <c r="F264" i="17"/>
  <c r="F263" i="17"/>
  <c r="F259" i="17"/>
  <c r="F258" i="17"/>
  <c r="F257" i="17"/>
  <c r="F256" i="17"/>
  <c r="F255" i="17"/>
  <c r="F254" i="17"/>
  <c r="F253" i="17"/>
  <c r="F252" i="17"/>
  <c r="F251" i="17"/>
  <c r="F250" i="17"/>
  <c r="F249" i="17"/>
  <c r="F248" i="17"/>
  <c r="F247" i="17"/>
  <c r="F246" i="17"/>
  <c r="F245" i="17"/>
  <c r="F244" i="17"/>
  <c r="F243" i="17"/>
  <c r="F242" i="17"/>
  <c r="F241" i="17"/>
  <c r="F240" i="17"/>
  <c r="F239" i="17"/>
  <c r="F238" i="17"/>
  <c r="F237" i="17"/>
  <c r="F236" i="17"/>
  <c r="F233" i="17"/>
  <c r="F229" i="17"/>
  <c r="F228" i="17"/>
  <c r="F227" i="17"/>
  <c r="F224" i="17"/>
  <c r="F221" i="17"/>
  <c r="F212" i="17"/>
  <c r="F211" i="17"/>
  <c r="F210" i="17"/>
  <c r="F209" i="17"/>
  <c r="F208" i="17"/>
  <c r="F207" i="17"/>
  <c r="F206" i="17"/>
  <c r="F205" i="17"/>
  <c r="F204" i="17"/>
  <c r="F203" i="17"/>
  <c r="F202" i="17"/>
  <c r="F201" i="17"/>
  <c r="F200" i="17"/>
  <c r="F199" i="17"/>
  <c r="F198" i="17"/>
  <c r="F197" i="17"/>
  <c r="F196" i="17"/>
  <c r="F195" i="17"/>
  <c r="F194" i="17"/>
  <c r="F193" i="17"/>
  <c r="F192" i="17"/>
  <c r="F191" i="17"/>
  <c r="F190" i="17"/>
  <c r="F189" i="17"/>
  <c r="F188" i="17"/>
  <c r="F187" i="17"/>
  <c r="F186" i="17"/>
  <c r="F185" i="17"/>
  <c r="F184" i="17"/>
  <c r="F183" i="17"/>
  <c r="F182" i="17"/>
  <c r="F181" i="17"/>
  <c r="F180" i="17"/>
  <c r="F179" i="17"/>
  <c r="F178" i="17"/>
  <c r="F177" i="17"/>
  <c r="F176" i="17"/>
  <c r="F175" i="17"/>
  <c r="F174" i="17"/>
  <c r="F173" i="17"/>
  <c r="F172" i="17"/>
  <c r="F171" i="17"/>
  <c r="F170" i="17"/>
  <c r="F169" i="17"/>
  <c r="F168" i="17"/>
  <c r="F167" i="17"/>
  <c r="F166" i="17"/>
  <c r="F165" i="17"/>
  <c r="F164" i="17"/>
  <c r="F163" i="17"/>
  <c r="F162" i="17"/>
  <c r="F161" i="17"/>
  <c r="F160" i="17"/>
  <c r="F159" i="17"/>
  <c r="F158" i="17"/>
  <c r="F157" i="17"/>
  <c r="F156" i="17"/>
  <c r="F155" i="17"/>
  <c r="F154" i="17"/>
  <c r="F153" i="17"/>
  <c r="F152" i="17"/>
  <c r="F151" i="17"/>
  <c r="F150" i="17"/>
  <c r="F149" i="17"/>
  <c r="F148" i="17"/>
  <c r="F147" i="17"/>
  <c r="F146" i="17"/>
  <c r="F145" i="17"/>
  <c r="F144" i="17"/>
  <c r="F143" i="17"/>
  <c r="F142" i="17"/>
  <c r="F141" i="17"/>
  <c r="F140" i="17"/>
  <c r="F139" i="17"/>
  <c r="F138" i="17"/>
  <c r="F137" i="17"/>
  <c r="F136" i="17"/>
  <c r="F135" i="17"/>
  <c r="F134" i="17"/>
  <c r="F133" i="17"/>
  <c r="F132" i="17"/>
  <c r="F131" i="17"/>
  <c r="F130" i="17"/>
  <c r="F129" i="17"/>
  <c r="F128" i="17"/>
  <c r="F124" i="17"/>
  <c r="F123" i="17"/>
  <c r="F122" i="17"/>
  <c r="F121" i="17"/>
  <c r="F120" i="17"/>
  <c r="F119" i="17"/>
  <c r="F118" i="17"/>
  <c r="F117" i="17"/>
  <c r="F115" i="17"/>
  <c r="F114" i="17"/>
  <c r="F113" i="17"/>
  <c r="F112" i="17"/>
  <c r="F111" i="17"/>
  <c r="F110" i="17"/>
  <c r="F109" i="17"/>
  <c r="F108" i="17"/>
  <c r="F107" i="17"/>
  <c r="F106" i="17"/>
  <c r="F105" i="17"/>
  <c r="F104" i="17"/>
  <c r="F103" i="17"/>
  <c r="F102" i="17"/>
  <c r="F101"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69" i="17"/>
  <c r="F68" i="17"/>
  <c r="F67" i="17"/>
  <c r="F66" i="17"/>
  <c r="F65" i="17"/>
  <c r="F64" i="17"/>
  <c r="F63" i="17"/>
  <c r="F62" i="17"/>
  <c r="F58" i="17"/>
  <c r="F57" i="17"/>
  <c r="F56" i="17"/>
  <c r="F55" i="17"/>
  <c r="F54" i="17"/>
  <c r="F53" i="17"/>
  <c r="F52" i="17"/>
  <c r="F50" i="17"/>
  <c r="F49" i="17"/>
  <c r="F48" i="17"/>
  <c r="F47" i="17"/>
  <c r="F46" i="17"/>
  <c r="F45" i="17"/>
  <c r="F44" i="17"/>
  <c r="F43" i="17"/>
  <c r="F42" i="17"/>
  <c r="F41" i="17"/>
  <c r="F40" i="17"/>
  <c r="F39" i="17"/>
  <c r="F38" i="17"/>
  <c r="F37" i="17"/>
  <c r="F36" i="17"/>
  <c r="F35" i="17"/>
  <c r="F31" i="17"/>
  <c r="F30" i="17"/>
  <c r="F29" i="17"/>
  <c r="F28" i="17"/>
  <c r="F27" i="17"/>
  <c r="F26" i="17"/>
  <c r="F25" i="17"/>
  <c r="F24" i="17"/>
  <c r="F23" i="17"/>
  <c r="F22" i="17"/>
  <c r="F21" i="17"/>
  <c r="F20" i="17"/>
  <c r="F19" i="17"/>
  <c r="F18" i="17"/>
  <c r="F17" i="17"/>
  <c r="F16" i="17"/>
  <c r="F15" i="17"/>
  <c r="F14" i="17"/>
  <c r="F13" i="17"/>
  <c r="F12" i="17"/>
  <c r="F11" i="17"/>
  <c r="F10" i="17"/>
  <c r="F9" i="17"/>
  <c r="F8" i="17"/>
  <c r="D8" i="17"/>
  <c r="D9" i="17" s="1"/>
  <c r="D10" i="17" s="1"/>
  <c r="D11" i="17" s="1"/>
  <c r="D12" i="17" s="1"/>
  <c r="D13" i="17" s="1"/>
  <c r="D14" i="17" s="1"/>
  <c r="D15" i="17" s="1"/>
  <c r="D16" i="17" s="1"/>
  <c r="D17" i="17" s="1"/>
  <c r="D18" i="17" s="1"/>
  <c r="D19" i="17" s="1"/>
  <c r="D20" i="17" s="1"/>
  <c r="D21" i="17" s="1"/>
  <c r="D22" i="17" s="1"/>
  <c r="D23" i="17" s="1"/>
  <c r="D24" i="17" s="1"/>
  <c r="D25" i="17" s="1"/>
  <c r="D26" i="17" s="1"/>
  <c r="D27" i="17" s="1"/>
  <c r="D28" i="17" s="1"/>
  <c r="D29" i="17" s="1"/>
  <c r="D30" i="17" s="1"/>
  <c r="D31" i="17" s="1"/>
  <c r="D32" i="17" s="1"/>
  <c r="D33" i="17" s="1"/>
  <c r="D34" i="17" s="1"/>
  <c r="D35" i="17" s="1"/>
  <c r="D36" i="17" s="1"/>
  <c r="D37" i="17" s="1"/>
  <c r="D38" i="17" s="1"/>
  <c r="D39" i="17" s="1"/>
  <c r="D40" i="17" s="1"/>
  <c r="D41" i="17" s="1"/>
  <c r="D42" i="17" s="1"/>
  <c r="D43" i="17" s="1"/>
  <c r="D44" i="17" s="1"/>
  <c r="D45" i="17" s="1"/>
  <c r="D46" i="17" s="1"/>
  <c r="D47" i="17" s="1"/>
  <c r="D48" i="17" s="1"/>
  <c r="D49" i="17" s="1"/>
  <c r="D50" i="17" s="1"/>
  <c r="D51" i="17" s="1"/>
  <c r="D52" i="17" s="1"/>
  <c r="D53" i="17" s="1"/>
  <c r="D54" i="17" s="1"/>
  <c r="D55" i="17" s="1"/>
  <c r="D56" i="17" s="1"/>
  <c r="D57" i="17" s="1"/>
  <c r="D58" i="17" s="1"/>
  <c r="D59" i="17" s="1"/>
  <c r="D60" i="17" s="1"/>
  <c r="D61" i="17" s="1"/>
  <c r="D62" i="17" s="1"/>
  <c r="D63" i="17" s="1"/>
  <c r="D64" i="17" s="1"/>
  <c r="D65" i="17" s="1"/>
  <c r="D66" i="17" s="1"/>
  <c r="D67" i="17" s="1"/>
  <c r="D68" i="17" s="1"/>
  <c r="D69" i="17" s="1"/>
  <c r="D70" i="17" s="1"/>
  <c r="D71" i="17" s="1"/>
  <c r="D72" i="17" s="1"/>
  <c r="D73" i="17" s="1"/>
  <c r="D74" i="17" s="1"/>
  <c r="D75" i="17" s="1"/>
  <c r="D76" i="17" s="1"/>
  <c r="D77" i="17" s="1"/>
  <c r="D78" i="17" s="1"/>
  <c r="D79" i="17" s="1"/>
  <c r="D80" i="17" s="1"/>
  <c r="D81" i="17" s="1"/>
  <c r="D82" i="17" s="1"/>
  <c r="D83" i="17" s="1"/>
  <c r="D84" i="17" s="1"/>
  <c r="D85" i="17" s="1"/>
  <c r="D86" i="17" s="1"/>
  <c r="D87" i="17" s="1"/>
  <c r="D88" i="17" s="1"/>
  <c r="D89" i="17" s="1"/>
  <c r="D90" i="17" s="1"/>
  <c r="D91" i="17" s="1"/>
  <c r="D92" i="17" s="1"/>
  <c r="D93" i="17" s="1"/>
  <c r="D94" i="17" s="1"/>
  <c r="D95" i="17" s="1"/>
  <c r="D96" i="17" s="1"/>
  <c r="D97" i="17" s="1"/>
  <c r="D98" i="17" s="1"/>
  <c r="D99" i="17" s="1"/>
  <c r="D100" i="17" s="1"/>
  <c r="D101" i="17" s="1"/>
  <c r="D102" i="17" s="1"/>
  <c r="D103" i="17" s="1"/>
  <c r="D104" i="17" s="1"/>
  <c r="D105" i="17" s="1"/>
  <c r="D106" i="17" s="1"/>
  <c r="D107" i="17" s="1"/>
  <c r="D108" i="17" s="1"/>
  <c r="D109" i="17" s="1"/>
  <c r="D110" i="17" s="1"/>
  <c r="D111" i="17" s="1"/>
  <c r="D112" i="17" s="1"/>
  <c r="D113" i="17" s="1"/>
  <c r="D114" i="17" s="1"/>
  <c r="D115" i="17" s="1"/>
  <c r="D116" i="17" s="1"/>
  <c r="D117" i="17" s="1"/>
  <c r="D118" i="17" s="1"/>
  <c r="D119" i="17" s="1"/>
  <c r="D120" i="17" s="1"/>
  <c r="D121" i="17" s="1"/>
  <c r="D122" i="17" s="1"/>
  <c r="D123" i="17" s="1"/>
  <c r="D124" i="17" s="1"/>
  <c r="D125" i="17" s="1"/>
  <c r="D126" i="17" s="1"/>
  <c r="D127" i="17" s="1"/>
  <c r="D128" i="17" s="1"/>
  <c r="D129" i="17" s="1"/>
  <c r="D130" i="17" s="1"/>
  <c r="D131" i="17" s="1"/>
  <c r="D132" i="17" s="1"/>
  <c r="D133" i="17" s="1"/>
  <c r="D134" i="17" s="1"/>
  <c r="D135" i="17" s="1"/>
  <c r="D136" i="17" s="1"/>
  <c r="D137" i="17" s="1"/>
  <c r="D138" i="17" s="1"/>
  <c r="D139" i="17" s="1"/>
  <c r="D140" i="17" s="1"/>
  <c r="D141" i="17" s="1"/>
  <c r="D142" i="17" s="1"/>
  <c r="D143" i="17" s="1"/>
  <c r="D144" i="17" s="1"/>
  <c r="D145" i="17" s="1"/>
  <c r="D146" i="17" s="1"/>
  <c r="D147" i="17" s="1"/>
  <c r="D148" i="17" s="1"/>
  <c r="D149" i="17" s="1"/>
  <c r="D150" i="17" s="1"/>
  <c r="D151" i="17" s="1"/>
  <c r="D152" i="17" s="1"/>
  <c r="D153" i="17" s="1"/>
  <c r="D154" i="17" s="1"/>
  <c r="D155" i="17" s="1"/>
  <c r="D156" i="17" s="1"/>
  <c r="D157" i="17" s="1"/>
  <c r="D158" i="17" s="1"/>
  <c r="D159" i="17" s="1"/>
  <c r="D160" i="17" s="1"/>
  <c r="D161" i="17" s="1"/>
  <c r="D162" i="17" s="1"/>
  <c r="D163" i="17" s="1"/>
  <c r="D164" i="17" s="1"/>
  <c r="D165" i="17" s="1"/>
  <c r="D166" i="17" s="1"/>
  <c r="D167" i="17" s="1"/>
  <c r="D168" i="17" s="1"/>
  <c r="D169" i="17" s="1"/>
  <c r="D170" i="17" s="1"/>
  <c r="D171" i="17" s="1"/>
  <c r="D172" i="17" s="1"/>
  <c r="D173" i="17" s="1"/>
  <c r="D174" i="17" s="1"/>
  <c r="D175" i="17" s="1"/>
  <c r="D176" i="17" s="1"/>
  <c r="D177" i="17" s="1"/>
  <c r="D178" i="17" s="1"/>
  <c r="D179" i="17" s="1"/>
  <c r="D180" i="17" s="1"/>
  <c r="D181" i="17" s="1"/>
  <c r="D182" i="17" s="1"/>
  <c r="D183" i="17" s="1"/>
  <c r="D184" i="17" s="1"/>
  <c r="D185" i="17" s="1"/>
  <c r="D186" i="17" s="1"/>
  <c r="D187" i="17" s="1"/>
  <c r="D188" i="17" s="1"/>
  <c r="D189" i="17" s="1"/>
  <c r="D190" i="17" s="1"/>
  <c r="D191" i="17" s="1"/>
  <c r="D192" i="17" s="1"/>
  <c r="D193" i="17" s="1"/>
  <c r="D194" i="17" s="1"/>
  <c r="D195" i="17" s="1"/>
  <c r="D196" i="17" s="1"/>
  <c r="D197" i="17" s="1"/>
  <c r="D198" i="17" s="1"/>
  <c r="D199" i="17" s="1"/>
  <c r="D200" i="17" s="1"/>
  <c r="D201" i="17" s="1"/>
  <c r="D202" i="17" s="1"/>
  <c r="D203" i="17" s="1"/>
  <c r="D204" i="17" s="1"/>
  <c r="D205" i="17" s="1"/>
  <c r="D206" i="17" s="1"/>
  <c r="D207" i="17" s="1"/>
  <c r="D208" i="17" s="1"/>
  <c r="D209" i="17" s="1"/>
  <c r="D210" i="17" s="1"/>
  <c r="D211" i="17" s="1"/>
  <c r="D212" i="17" s="1"/>
  <c r="D213" i="17" s="1"/>
  <c r="D214" i="17" s="1"/>
  <c r="D215" i="17" s="1"/>
  <c r="D216" i="17" s="1"/>
  <c r="D217" i="17" s="1"/>
  <c r="D218" i="17" s="1"/>
  <c r="D219" i="17" s="1"/>
  <c r="D220" i="17" s="1"/>
  <c r="D221" i="17" s="1"/>
  <c r="D222" i="17" s="1"/>
  <c r="D223" i="17" s="1"/>
  <c r="D224" i="17" s="1"/>
  <c r="D225" i="17" s="1"/>
  <c r="D226" i="17" s="1"/>
  <c r="D227" i="17" s="1"/>
  <c r="D228" i="17" s="1"/>
  <c r="D229" i="17" s="1"/>
  <c r="D230" i="17" s="1"/>
  <c r="D231" i="17" s="1"/>
  <c r="D232" i="17" s="1"/>
  <c r="D233" i="17" s="1"/>
  <c r="D234" i="17" s="1"/>
  <c r="D235" i="17" s="1"/>
  <c r="D236" i="17" s="1"/>
  <c r="D237" i="17" s="1"/>
  <c r="D238" i="17" s="1"/>
  <c r="D239" i="17" s="1"/>
  <c r="D240" i="17" s="1"/>
  <c r="D241" i="17" s="1"/>
  <c r="D242" i="17" s="1"/>
  <c r="D243" i="17" s="1"/>
  <c r="D244" i="17" s="1"/>
  <c r="D245" i="17" s="1"/>
  <c r="D246" i="17" s="1"/>
  <c r="D247" i="17" s="1"/>
  <c r="D248" i="17" s="1"/>
  <c r="D249" i="17" s="1"/>
  <c r="D250" i="17" s="1"/>
  <c r="D251" i="17" s="1"/>
  <c r="D252" i="17" s="1"/>
  <c r="D253" i="17" s="1"/>
  <c r="D254" i="17" s="1"/>
  <c r="D255" i="17" s="1"/>
  <c r="D256" i="17" s="1"/>
  <c r="D257" i="17" s="1"/>
  <c r="D258" i="17" s="1"/>
  <c r="D259" i="17" s="1"/>
  <c r="D260" i="17" s="1"/>
  <c r="D261" i="17" s="1"/>
  <c r="D262" i="17" s="1"/>
  <c r="D263" i="17" s="1"/>
  <c r="D264" i="17" s="1"/>
  <c r="D265" i="17" s="1"/>
  <c r="D266" i="17" s="1"/>
  <c r="D267" i="17" s="1"/>
  <c r="D268" i="17" s="1"/>
  <c r="D269" i="17" s="1"/>
  <c r="D270" i="17" s="1"/>
  <c r="D271" i="17" s="1"/>
  <c r="D272" i="17" s="1"/>
  <c r="D273" i="17" s="1"/>
  <c r="D274" i="17" s="1"/>
  <c r="D275" i="17" s="1"/>
  <c r="D276" i="17" s="1"/>
  <c r="D277" i="17" s="1"/>
  <c r="D278" i="17" s="1"/>
  <c r="D279" i="17" s="1"/>
  <c r="D280" i="17" s="1"/>
  <c r="D281" i="17" s="1"/>
  <c r="D282" i="17" s="1"/>
  <c r="D283" i="17" s="1"/>
  <c r="D284" i="17" s="1"/>
  <c r="D285" i="17" s="1"/>
  <c r="D286" i="17" s="1"/>
  <c r="D287" i="17" s="1"/>
  <c r="D288" i="17" s="1"/>
  <c r="D289" i="17" s="1"/>
  <c r="D290" i="17" s="1"/>
  <c r="D291" i="17" s="1"/>
  <c r="D292" i="17" s="1"/>
  <c r="D293" i="17" s="1"/>
  <c r="D294" i="17" s="1"/>
  <c r="D295" i="17" s="1"/>
  <c r="D296" i="17" s="1"/>
  <c r="D297" i="17" s="1"/>
  <c r="D298" i="17" s="1"/>
  <c r="D299" i="17" s="1"/>
  <c r="D300" i="17" s="1"/>
  <c r="D301" i="17" s="1"/>
  <c r="D302" i="17" s="1"/>
  <c r="D303" i="17" s="1"/>
  <c r="D304" i="17" s="1"/>
  <c r="D305" i="17" s="1"/>
  <c r="D306" i="17" s="1"/>
  <c r="D307" i="17" s="1"/>
  <c r="D308" i="17" s="1"/>
  <c r="D309" i="17" s="1"/>
  <c r="D310" i="17" s="1"/>
  <c r="D311" i="17" s="1"/>
  <c r="D312" i="17" s="1"/>
  <c r="D313" i="17" s="1"/>
  <c r="D314" i="17" s="1"/>
  <c r="D315" i="17" s="1"/>
  <c r="D316" i="17" s="1"/>
  <c r="D317" i="17" s="1"/>
  <c r="D318" i="17" s="1"/>
  <c r="D319" i="17" s="1"/>
  <c r="D320" i="17" s="1"/>
  <c r="D321" i="17" s="1"/>
  <c r="D322" i="17" s="1"/>
  <c r="D323" i="17" s="1"/>
  <c r="D324" i="17" s="1"/>
  <c r="D325" i="17" s="1"/>
  <c r="D326" i="17" s="1"/>
  <c r="D327" i="17" s="1"/>
  <c r="D328" i="17" s="1"/>
  <c r="D329" i="17" s="1"/>
  <c r="D330" i="17" s="1"/>
  <c r="D331" i="17" s="1"/>
  <c r="D332" i="17" s="1"/>
  <c r="D333" i="17" s="1"/>
  <c r="D334" i="17" s="1"/>
  <c r="D335" i="17" s="1"/>
  <c r="D336" i="17" s="1"/>
  <c r="D337" i="17" s="1"/>
  <c r="D338" i="17" s="1"/>
  <c r="D339" i="17" s="1"/>
  <c r="D340" i="17" s="1"/>
  <c r="D341" i="17" s="1"/>
  <c r="D342" i="17" s="1"/>
  <c r="D343" i="17" s="1"/>
  <c r="D344" i="17" s="1"/>
  <c r="D345" i="17" s="1"/>
  <c r="D346" i="17" s="1"/>
  <c r="D347" i="17" s="1"/>
  <c r="D348" i="17" s="1"/>
  <c r="D349" i="17" s="1"/>
  <c r="D350" i="17" s="1"/>
  <c r="D351" i="17" s="1"/>
  <c r="D352" i="17" s="1"/>
  <c r="D353" i="17" s="1"/>
  <c r="D354" i="17" s="1"/>
  <c r="D355" i="17" s="1"/>
  <c r="D356" i="17" s="1"/>
  <c r="D357" i="17" s="1"/>
  <c r="D358" i="17" s="1"/>
  <c r="D359" i="17" s="1"/>
  <c r="D360" i="17" s="1"/>
  <c r="D361" i="17" s="1"/>
  <c r="D362" i="17" s="1"/>
  <c r="D363" i="17" s="1"/>
  <c r="D364" i="17" s="1"/>
  <c r="D365" i="17" s="1"/>
  <c r="D366" i="17" s="1"/>
  <c r="D367" i="17" s="1"/>
  <c r="D368" i="17" s="1"/>
  <c r="D369" i="17" s="1"/>
  <c r="D370" i="17" s="1"/>
  <c r="D371" i="17" s="1"/>
  <c r="D372" i="17" s="1"/>
  <c r="D373" i="17" s="1"/>
  <c r="D374" i="17" s="1"/>
  <c r="D375" i="17" s="1"/>
  <c r="D376" i="17" s="1"/>
  <c r="D377" i="17" s="1"/>
  <c r="D378" i="17" s="1"/>
  <c r="D379" i="17" s="1"/>
  <c r="D380" i="17" s="1"/>
  <c r="D381" i="17" s="1"/>
  <c r="D382" i="17" s="1"/>
  <c r="D383" i="17" s="1"/>
  <c r="D384" i="17" s="1"/>
  <c r="D385" i="17" s="1"/>
  <c r="D386" i="17" s="1"/>
  <c r="D387" i="17" s="1"/>
  <c r="D388" i="17" s="1"/>
  <c r="D389" i="17" s="1"/>
  <c r="D390" i="17" s="1"/>
  <c r="D391" i="17" s="1"/>
  <c r="D392" i="17" s="1"/>
  <c r="D393" i="17" s="1"/>
  <c r="D394" i="17" s="1"/>
  <c r="D395" i="17" s="1"/>
  <c r="D396" i="17" s="1"/>
  <c r="D397" i="17" s="1"/>
  <c r="D398" i="17" s="1"/>
  <c r="D399" i="17" s="1"/>
  <c r="D400" i="17" s="1"/>
  <c r="D401" i="17" s="1"/>
  <c r="D402" i="17" s="1"/>
  <c r="D403" i="17" s="1"/>
  <c r="D404" i="17" s="1"/>
  <c r="D405" i="17" s="1"/>
  <c r="D406" i="17" s="1"/>
  <c r="D407" i="17" s="1"/>
  <c r="D408" i="17" s="1"/>
  <c r="D409" i="17" s="1"/>
  <c r="D410" i="17" s="1"/>
  <c r="D411" i="17" s="1"/>
  <c r="D412" i="17" s="1"/>
  <c r="D413" i="17" s="1"/>
  <c r="D414" i="17" s="1"/>
  <c r="D415" i="17" s="1"/>
  <c r="D416" i="17" s="1"/>
  <c r="D417" i="17" s="1"/>
  <c r="D418" i="17" s="1"/>
  <c r="D419" i="17" s="1"/>
  <c r="D420" i="17" s="1"/>
  <c r="D421" i="17" s="1"/>
  <c r="D422" i="17" s="1"/>
  <c r="D423" i="17" s="1"/>
  <c r="D424" i="17" s="1"/>
  <c r="D425" i="17" s="1"/>
  <c r="D426" i="17" s="1"/>
  <c r="D427" i="17" s="1"/>
  <c r="D428" i="17" s="1"/>
  <c r="D429" i="17" s="1"/>
  <c r="D430" i="17" s="1"/>
  <c r="D431" i="17" s="1"/>
  <c r="D432" i="17" s="1"/>
  <c r="D433" i="17" s="1"/>
  <c r="D434" i="17" s="1"/>
  <c r="D435" i="17" s="1"/>
  <c r="D436" i="17" s="1"/>
  <c r="D437" i="17" s="1"/>
  <c r="D438" i="17" s="1"/>
  <c r="D439" i="17" s="1"/>
  <c r="D440" i="17" s="1"/>
  <c r="D441" i="17" s="1"/>
  <c r="D442" i="17" s="1"/>
  <c r="D443" i="17" s="1"/>
  <c r="D444" i="17" s="1"/>
  <c r="D445" i="17" s="1"/>
  <c r="D446" i="17" s="1"/>
  <c r="D447" i="17" s="1"/>
  <c r="D448" i="17" s="1"/>
  <c r="D449" i="17" s="1"/>
  <c r="D450" i="17" s="1"/>
  <c r="D451" i="17" s="1"/>
  <c r="D452" i="17" s="1"/>
  <c r="D453" i="17" s="1"/>
  <c r="D454" i="17" s="1"/>
  <c r="D455" i="17" s="1"/>
  <c r="D456" i="17" s="1"/>
  <c r="D457" i="17" s="1"/>
  <c r="D458" i="17" s="1"/>
  <c r="D459" i="17" s="1"/>
  <c r="D460" i="17" s="1"/>
  <c r="D461" i="17" s="1"/>
  <c r="D462" i="17" s="1"/>
  <c r="D463" i="17" s="1"/>
  <c r="D464" i="17" s="1"/>
  <c r="D465" i="17" s="1"/>
  <c r="D466" i="17" s="1"/>
  <c r="D467" i="17" s="1"/>
  <c r="D468" i="17" s="1"/>
  <c r="D469" i="17" s="1"/>
  <c r="D470" i="17" s="1"/>
  <c r="D471" i="17" s="1"/>
  <c r="D472" i="17" s="1"/>
  <c r="D473" i="17" s="1"/>
  <c r="D474" i="17" s="1"/>
  <c r="D475" i="17" s="1"/>
  <c r="D476" i="17" s="1"/>
  <c r="D477" i="17" s="1"/>
  <c r="D478" i="17" s="1"/>
  <c r="D479" i="17" s="1"/>
  <c r="D480" i="17" s="1"/>
  <c r="D481" i="17" s="1"/>
  <c r="D482" i="17" s="1"/>
  <c r="D483" i="17" s="1"/>
  <c r="D484" i="17" s="1"/>
  <c r="D485" i="17" s="1"/>
  <c r="D486" i="17" s="1"/>
  <c r="D487" i="17" s="1"/>
  <c r="D488" i="17" s="1"/>
  <c r="D489" i="17" s="1"/>
  <c r="D490" i="17" s="1"/>
  <c r="D491" i="17" s="1"/>
  <c r="D492" i="17" s="1"/>
  <c r="D493" i="17" s="1"/>
  <c r="D494" i="17" s="1"/>
  <c r="D495" i="17" s="1"/>
  <c r="D496" i="17" s="1"/>
  <c r="D497" i="17" s="1"/>
  <c r="D498" i="17" s="1"/>
  <c r="D499" i="17" s="1"/>
  <c r="D500" i="17" s="1"/>
  <c r="D501" i="17" s="1"/>
  <c r="D502" i="17" s="1"/>
  <c r="D503" i="17" s="1"/>
  <c r="D504" i="17" s="1"/>
  <c r="D505" i="17" s="1"/>
  <c r="D506" i="17" s="1"/>
  <c r="D507" i="17" s="1"/>
  <c r="D508" i="17" s="1"/>
  <c r="D509" i="17" s="1"/>
  <c r="D510" i="17" s="1"/>
  <c r="D511" i="17" s="1"/>
  <c r="D512" i="17" s="1"/>
  <c r="D513" i="17" s="1"/>
  <c r="D514" i="17" s="1"/>
  <c r="D515" i="17" s="1"/>
  <c r="D516" i="17" s="1"/>
  <c r="D517" i="17" s="1"/>
  <c r="D518" i="17" s="1"/>
  <c r="D519" i="17" s="1"/>
  <c r="D520" i="17" s="1"/>
  <c r="D521" i="17" s="1"/>
  <c r="D522" i="17" s="1"/>
  <c r="D523" i="17" s="1"/>
  <c r="D524" i="17" s="1"/>
  <c r="D525" i="17" s="1"/>
  <c r="D526" i="17" s="1"/>
  <c r="D527" i="17" s="1"/>
  <c r="D528" i="17" s="1"/>
  <c r="D529" i="17" s="1"/>
  <c r="D530" i="17" s="1"/>
  <c r="D531" i="17" s="1"/>
  <c r="D532" i="17" s="1"/>
  <c r="D533" i="17" s="1"/>
  <c r="D534" i="17" s="1"/>
  <c r="D535" i="17" s="1"/>
  <c r="D536" i="17" s="1"/>
  <c r="D537" i="17" s="1"/>
  <c r="D538" i="17" s="1"/>
  <c r="D539" i="17" s="1"/>
  <c r="D540" i="17" s="1"/>
  <c r="D541" i="17" s="1"/>
  <c r="D542" i="17" s="1"/>
  <c r="D543" i="17" s="1"/>
  <c r="D544" i="17" s="1"/>
  <c r="D545" i="17" s="1"/>
  <c r="D546" i="17" s="1"/>
  <c r="D547" i="17" s="1"/>
  <c r="D548" i="17" s="1"/>
  <c r="D549" i="17" s="1"/>
  <c r="D550" i="17" s="1"/>
  <c r="D551" i="17" s="1"/>
  <c r="D552" i="17" s="1"/>
  <c r="D553" i="17" s="1"/>
  <c r="D554" i="17" s="1"/>
  <c r="D555" i="17" s="1"/>
  <c r="D556" i="17" s="1"/>
  <c r="D557" i="17" s="1"/>
  <c r="D558" i="17" s="1"/>
  <c r="D559" i="17" s="1"/>
  <c r="D560" i="17" s="1"/>
  <c r="D561" i="17" s="1"/>
  <c r="D562" i="17" s="1"/>
  <c r="D563" i="17" s="1"/>
  <c r="D564" i="17" s="1"/>
  <c r="D565" i="17" s="1"/>
  <c r="D566" i="17" s="1"/>
  <c r="D567" i="17" s="1"/>
  <c r="D568" i="17" s="1"/>
  <c r="D569" i="17" s="1"/>
  <c r="D570" i="17" s="1"/>
  <c r="D571" i="17" s="1"/>
  <c r="D572" i="17" s="1"/>
  <c r="D573" i="17" s="1"/>
  <c r="D574" i="17" s="1"/>
  <c r="D575" i="17" s="1"/>
  <c r="D576" i="17" s="1"/>
  <c r="D577" i="17" s="1"/>
  <c r="D578" i="17" s="1"/>
  <c r="D579" i="17" s="1"/>
  <c r="D580" i="17" s="1"/>
  <c r="D581" i="17" s="1"/>
  <c r="D582" i="17" s="1"/>
  <c r="D583" i="17" s="1"/>
  <c r="D584" i="17" s="1"/>
  <c r="D585" i="17" s="1"/>
  <c r="D586" i="17" s="1"/>
  <c r="D587" i="17" s="1"/>
  <c r="D588" i="17" s="1"/>
  <c r="D589" i="17" s="1"/>
  <c r="D590" i="17" s="1"/>
  <c r="D591" i="17" s="1"/>
  <c r="D592" i="17" s="1"/>
  <c r="D593" i="17" s="1"/>
  <c r="D594" i="17" s="1"/>
  <c r="D595" i="17" s="1"/>
  <c r="D596" i="17" s="1"/>
  <c r="D597" i="17" s="1"/>
  <c r="D598" i="17" s="1"/>
  <c r="D599" i="17" s="1"/>
  <c r="D600" i="17" s="1"/>
  <c r="D601" i="17" s="1"/>
  <c r="D602" i="17" s="1"/>
  <c r="D603" i="17" s="1"/>
  <c r="D604" i="17" s="1"/>
  <c r="D605" i="17" s="1"/>
  <c r="D606" i="17" s="1"/>
  <c r="D607" i="17" s="1"/>
  <c r="D608" i="17" s="1"/>
  <c r="D609" i="17" s="1"/>
  <c r="D610" i="17" s="1"/>
  <c r="D611" i="17" s="1"/>
  <c r="D612" i="17" s="1"/>
  <c r="D613" i="17" s="1"/>
  <c r="D614" i="17" s="1"/>
  <c r="D615" i="17" s="1"/>
  <c r="D616" i="17" s="1"/>
  <c r="D617" i="17" s="1"/>
  <c r="D618" i="17" s="1"/>
  <c r="D619" i="17" s="1"/>
  <c r="D620" i="17" s="1"/>
  <c r="D621" i="17" s="1"/>
  <c r="D622" i="17" s="1"/>
  <c r="D623" i="17" s="1"/>
  <c r="D624" i="17" s="1"/>
  <c r="D625" i="17" s="1"/>
  <c r="D626" i="17" s="1"/>
  <c r="D627" i="17" s="1"/>
  <c r="D628" i="17" s="1"/>
  <c r="D629" i="17" s="1"/>
  <c r="D630" i="17" s="1"/>
  <c r="D631" i="17" s="1"/>
  <c r="D632" i="17" s="1"/>
  <c r="D633" i="17" s="1"/>
  <c r="D634" i="17" s="1"/>
  <c r="D635" i="17" s="1"/>
  <c r="D636" i="17" s="1"/>
  <c r="D637" i="17" s="1"/>
  <c r="D638" i="17" s="1"/>
  <c r="D639" i="17" s="1"/>
  <c r="D640" i="17" s="1"/>
  <c r="D641" i="17" s="1"/>
  <c r="D642" i="17" s="1"/>
  <c r="D643" i="17" s="1"/>
  <c r="D644" i="17" s="1"/>
  <c r="D645" i="17" s="1"/>
  <c r="D646" i="17" s="1"/>
  <c r="D647" i="17" s="1"/>
  <c r="D648" i="17" s="1"/>
  <c r="D649" i="17" s="1"/>
  <c r="D650" i="17" s="1"/>
  <c r="D651" i="17" s="1"/>
  <c r="D652" i="17" s="1"/>
  <c r="D653" i="17" s="1"/>
  <c r="D654" i="17" s="1"/>
  <c r="D655" i="17" s="1"/>
  <c r="D656" i="17" s="1"/>
  <c r="D657" i="17" s="1"/>
  <c r="D658" i="17" s="1"/>
  <c r="D659" i="17" s="1"/>
  <c r="D660" i="17" s="1"/>
  <c r="D661" i="17" s="1"/>
  <c r="D662" i="17" s="1"/>
  <c r="D663" i="17" s="1"/>
  <c r="D664" i="17" s="1"/>
  <c r="D665" i="17" s="1"/>
  <c r="D666" i="17" s="1"/>
  <c r="D667" i="17" s="1"/>
  <c r="F7" i="17"/>
  <c r="F6" i="17"/>
  <c r="F5" i="17"/>
  <c r="F4" i="17"/>
  <c r="F3" i="17"/>
  <c r="F2" i="17"/>
  <c r="D3" i="17"/>
  <c r="D4" i="17" s="1"/>
  <c r="D5" i="17" s="1"/>
  <c r="D6" i="17" s="1"/>
  <c r="D7" i="17" s="1"/>
  <c r="A3" i="17"/>
  <c r="A4" i="17" s="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429" i="17" s="1"/>
  <c r="A430" i="17" s="1"/>
  <c r="A431" i="17" s="1"/>
  <c r="A432" i="17" s="1"/>
  <c r="A433" i="17" s="1"/>
  <c r="A434" i="17" s="1"/>
  <c r="A435" i="17" s="1"/>
  <c r="A436" i="17" s="1"/>
  <c r="A437" i="17" s="1"/>
  <c r="A438" i="17" s="1"/>
  <c r="A439" i="17" s="1"/>
  <c r="A440" i="17" s="1"/>
  <c r="A441" i="17" s="1"/>
  <c r="A442" i="17" s="1"/>
  <c r="A443" i="17" s="1"/>
  <c r="A444" i="17" s="1"/>
  <c r="A445" i="17" s="1"/>
  <c r="A446" i="17" s="1"/>
  <c r="A447" i="17" s="1"/>
  <c r="A448" i="17" s="1"/>
  <c r="A449" i="17" s="1"/>
  <c r="A450" i="17" s="1"/>
  <c r="A451" i="17" s="1"/>
  <c r="A452" i="17" s="1"/>
  <c r="A453" i="17" s="1"/>
  <c r="A454" i="17" s="1"/>
  <c r="A455" i="17" s="1"/>
  <c r="A456" i="17" s="1"/>
  <c r="A457" i="17" s="1"/>
  <c r="A458" i="17" s="1"/>
  <c r="A459" i="17" s="1"/>
  <c r="A460" i="17" s="1"/>
  <c r="A461" i="17" s="1"/>
  <c r="A462" i="17" s="1"/>
  <c r="A463" i="17" s="1"/>
  <c r="A464" i="17" s="1"/>
  <c r="A465" i="17" s="1"/>
  <c r="A466" i="17" s="1"/>
  <c r="A467" i="17" s="1"/>
  <c r="A468" i="17" s="1"/>
  <c r="A469" i="17" s="1"/>
  <c r="A470" i="17" s="1"/>
  <c r="A471" i="17" s="1"/>
  <c r="A472" i="17" s="1"/>
  <c r="A473" i="17" s="1"/>
  <c r="A474" i="17" s="1"/>
  <c r="A475" i="17" s="1"/>
  <c r="A476" i="17" s="1"/>
  <c r="A477" i="17" s="1"/>
  <c r="A478" i="17" s="1"/>
  <c r="A479" i="17" s="1"/>
  <c r="A480" i="17" s="1"/>
  <c r="A481" i="17" s="1"/>
  <c r="A482" i="17" s="1"/>
  <c r="A483" i="17" s="1"/>
  <c r="A484" i="17" s="1"/>
  <c r="A485" i="17" s="1"/>
  <c r="A486" i="17" s="1"/>
  <c r="A487" i="17" s="1"/>
  <c r="A488" i="17" s="1"/>
  <c r="A489" i="17" s="1"/>
  <c r="A490" i="17" s="1"/>
  <c r="A491" i="17" s="1"/>
  <c r="A492" i="17" s="1"/>
  <c r="A493" i="17" s="1"/>
  <c r="A494" i="17" s="1"/>
  <c r="A495" i="17" s="1"/>
  <c r="A496" i="17" s="1"/>
  <c r="A497" i="17" s="1"/>
  <c r="A498" i="17" s="1"/>
  <c r="A499" i="17" s="1"/>
  <c r="A500" i="17" s="1"/>
  <c r="A501" i="17" s="1"/>
  <c r="A502" i="17" s="1"/>
  <c r="A503" i="17" s="1"/>
  <c r="A504" i="17" s="1"/>
  <c r="A505" i="17" s="1"/>
  <c r="A506" i="17" s="1"/>
  <c r="A507" i="17" s="1"/>
  <c r="A508" i="17" s="1"/>
  <c r="A509" i="17" s="1"/>
  <c r="A510" i="17" s="1"/>
  <c r="A511" i="17" s="1"/>
  <c r="A512" i="17" s="1"/>
  <c r="A513" i="17" s="1"/>
  <c r="A514" i="17" s="1"/>
  <c r="A515" i="17" s="1"/>
  <c r="A516" i="17" s="1"/>
  <c r="A517" i="17" s="1"/>
  <c r="A518" i="17" s="1"/>
  <c r="A519" i="17" s="1"/>
  <c r="A520" i="17" s="1"/>
  <c r="A521" i="17" s="1"/>
  <c r="A522" i="17" s="1"/>
  <c r="A523" i="17" s="1"/>
  <c r="A524" i="17" s="1"/>
  <c r="A525" i="17" s="1"/>
  <c r="A526" i="17" s="1"/>
  <c r="A527" i="17" s="1"/>
  <c r="A528" i="17" s="1"/>
  <c r="A529" i="17" s="1"/>
  <c r="A530" i="17" s="1"/>
  <c r="A531" i="17" s="1"/>
  <c r="A532" i="17" s="1"/>
  <c r="A533" i="17" s="1"/>
  <c r="A534" i="17" s="1"/>
  <c r="A535" i="17" s="1"/>
  <c r="A536" i="17" s="1"/>
  <c r="A537" i="17" s="1"/>
  <c r="A538" i="17" s="1"/>
  <c r="A539" i="17" s="1"/>
  <c r="A540" i="17" s="1"/>
  <c r="A541" i="17" s="1"/>
  <c r="A542" i="17" s="1"/>
  <c r="A543" i="17" s="1"/>
  <c r="A544" i="17" s="1"/>
  <c r="A545" i="17" s="1"/>
  <c r="A546" i="17" s="1"/>
  <c r="A547" i="17" s="1"/>
  <c r="A548" i="17" s="1"/>
  <c r="A549" i="17" s="1"/>
  <c r="A550" i="17" s="1"/>
  <c r="A551" i="17" s="1"/>
  <c r="A552" i="17" s="1"/>
  <c r="A553" i="17" s="1"/>
  <c r="A554" i="17" s="1"/>
  <c r="A555" i="17" s="1"/>
  <c r="A556" i="17" s="1"/>
  <c r="A557" i="17" s="1"/>
  <c r="A558" i="17" s="1"/>
  <c r="A559" i="17" s="1"/>
  <c r="A560" i="17" s="1"/>
  <c r="A561" i="17" s="1"/>
  <c r="A562" i="17" s="1"/>
  <c r="A563" i="17" s="1"/>
  <c r="A564" i="17" s="1"/>
  <c r="A565" i="17" s="1"/>
  <c r="A566" i="17" s="1"/>
  <c r="A567" i="17" s="1"/>
  <c r="A568" i="17" s="1"/>
  <c r="A569" i="17" s="1"/>
  <c r="A570" i="17" s="1"/>
  <c r="A571" i="17" s="1"/>
  <c r="A572" i="17" s="1"/>
  <c r="A573" i="17" s="1"/>
  <c r="A574" i="17" s="1"/>
  <c r="A575" i="17" s="1"/>
  <c r="A576" i="17" s="1"/>
  <c r="A577" i="17" s="1"/>
  <c r="A578" i="17" s="1"/>
  <c r="A579" i="17" s="1"/>
  <c r="A580" i="17" s="1"/>
  <c r="A581" i="17" s="1"/>
  <c r="A582" i="17" s="1"/>
  <c r="A583" i="17" s="1"/>
  <c r="A584" i="17" s="1"/>
  <c r="A585" i="17" s="1"/>
  <c r="A586" i="17" s="1"/>
  <c r="A587" i="17" s="1"/>
  <c r="A588" i="17" s="1"/>
  <c r="A589" i="17" s="1"/>
  <c r="A590" i="17" s="1"/>
  <c r="A591" i="17" s="1"/>
  <c r="A592" i="17" s="1"/>
  <c r="A593" i="17" s="1"/>
  <c r="A594" i="17" s="1"/>
  <c r="A595" i="17" s="1"/>
  <c r="A596" i="17" s="1"/>
  <c r="A597" i="17" s="1"/>
  <c r="A598" i="17" s="1"/>
  <c r="A599" i="17" s="1"/>
  <c r="A600" i="17" s="1"/>
  <c r="A601" i="17" s="1"/>
  <c r="A602" i="17" s="1"/>
  <c r="A603" i="17" s="1"/>
  <c r="A604" i="17" s="1"/>
  <c r="A605" i="17" s="1"/>
  <c r="A606" i="17" s="1"/>
  <c r="A607" i="17" s="1"/>
  <c r="A608" i="17" s="1"/>
  <c r="A609" i="17" s="1"/>
  <c r="A610" i="17" s="1"/>
  <c r="A611" i="17" s="1"/>
  <c r="A612" i="17" s="1"/>
  <c r="A613" i="17" s="1"/>
  <c r="A614" i="17" s="1"/>
  <c r="A615" i="17" s="1"/>
  <c r="A616" i="17" s="1"/>
  <c r="A617" i="17" s="1"/>
  <c r="A618" i="17" s="1"/>
  <c r="A619" i="17" s="1"/>
  <c r="A620" i="17" s="1"/>
  <c r="A621" i="17" s="1"/>
  <c r="A622" i="17" s="1"/>
  <c r="A623" i="17" s="1"/>
  <c r="A624" i="17" s="1"/>
  <c r="A625" i="17" s="1"/>
  <c r="A626" i="17" s="1"/>
  <c r="A627" i="17" s="1"/>
  <c r="A628" i="17" s="1"/>
  <c r="A629" i="17" s="1"/>
  <c r="A630" i="17" s="1"/>
  <c r="A631" i="17" s="1"/>
  <c r="A632" i="17" s="1"/>
  <c r="A633" i="17" s="1"/>
  <c r="A634" i="17" s="1"/>
  <c r="A635" i="17" s="1"/>
  <c r="A636" i="17" s="1"/>
  <c r="A637" i="17" s="1"/>
  <c r="A638" i="17" s="1"/>
  <c r="A639" i="17" s="1"/>
  <c r="A640" i="17" s="1"/>
  <c r="A641" i="17" s="1"/>
  <c r="A642" i="17" s="1"/>
  <c r="A643" i="17" s="1"/>
  <c r="A644" i="17" s="1"/>
  <c r="A645" i="17" s="1"/>
  <c r="A646" i="17" s="1"/>
  <c r="A647" i="17" s="1"/>
  <c r="A648" i="17" s="1"/>
  <c r="A649" i="17" s="1"/>
  <c r="A650" i="17" s="1"/>
  <c r="A651" i="17" s="1"/>
  <c r="A652" i="17" s="1"/>
  <c r="A653" i="17" s="1"/>
  <c r="A654" i="17" s="1"/>
  <c r="A655" i="17" s="1"/>
  <c r="A656" i="17" s="1"/>
  <c r="A657" i="17" s="1"/>
  <c r="A658" i="17" s="1"/>
  <c r="A659" i="17" s="1"/>
  <c r="A660" i="17" s="1"/>
  <c r="A661" i="17" s="1"/>
  <c r="A662" i="17" s="1"/>
  <c r="A663" i="17" s="1"/>
  <c r="A664" i="17" s="1"/>
  <c r="A665" i="17" s="1"/>
  <c r="A666" i="17" s="1"/>
  <c r="A667" i="17" s="1"/>
  <c r="F131" i="18"/>
  <c r="B131" i="18"/>
  <c r="D131" i="18" s="1"/>
  <c r="G1539" i="17"/>
  <c r="G1538" i="17"/>
  <c r="G1537" i="17"/>
  <c r="G1536" i="17"/>
  <c r="G1535" i="17"/>
  <c r="G1534" i="17"/>
  <c r="G1533" i="17"/>
  <c r="G1532" i="17"/>
  <c r="G1531" i="17"/>
  <c r="G1530" i="17"/>
  <c r="G1529" i="17"/>
  <c r="G1528" i="17"/>
  <c r="G1527" i="17"/>
  <c r="G1526" i="17"/>
  <c r="G1525" i="17"/>
  <c r="G1524" i="17"/>
  <c r="G1523" i="17"/>
  <c r="G1522" i="17"/>
  <c r="G1521" i="17"/>
  <c r="G1520" i="17"/>
  <c r="G1519" i="17"/>
  <c r="G1518" i="17"/>
  <c r="G1517" i="17"/>
  <c r="G1516" i="17"/>
  <c r="G1515" i="17"/>
  <c r="G1514" i="17"/>
  <c r="G1513" i="17"/>
  <c r="G1512" i="17"/>
  <c r="G1511" i="17"/>
  <c r="G1510" i="17"/>
  <c r="G1509" i="17"/>
  <c r="G1508" i="17"/>
  <c r="G1507" i="17"/>
  <c r="G1506" i="17"/>
  <c r="G1505" i="17"/>
  <c r="G1504" i="17"/>
  <c r="G1503" i="17"/>
  <c r="G1502" i="17"/>
  <c r="G1501" i="17"/>
  <c r="G1500" i="17"/>
  <c r="G1499" i="17"/>
  <c r="G1498" i="17"/>
  <c r="G1497" i="17"/>
  <c r="G1496" i="17"/>
  <c r="G1495" i="17"/>
  <c r="G1494" i="17"/>
  <c r="G1493" i="17"/>
  <c r="G1492" i="17"/>
  <c r="G1491" i="17"/>
  <c r="G1490" i="17"/>
  <c r="G1489" i="17"/>
  <c r="G1488" i="17"/>
  <c r="G1487" i="17"/>
  <c r="G1486" i="17"/>
  <c r="G1485" i="17"/>
  <c r="G1484" i="17"/>
  <c r="G1483" i="17"/>
  <c r="G1482" i="17"/>
  <c r="G1481" i="17"/>
  <c r="G1480" i="17"/>
  <c r="G1479" i="17"/>
  <c r="G1478" i="17"/>
  <c r="G1477" i="17"/>
  <c r="G1476" i="17"/>
  <c r="G1475" i="17"/>
  <c r="G1474" i="17"/>
  <c r="G1473" i="17"/>
  <c r="G1472" i="17"/>
  <c r="G1471" i="17"/>
  <c r="G1470" i="17"/>
  <c r="G1469" i="17"/>
  <c r="G1468" i="17"/>
  <c r="G1467" i="17"/>
  <c r="G1466" i="17"/>
  <c r="G1465" i="17"/>
  <c r="G1464" i="17"/>
  <c r="G1463" i="17"/>
  <c r="G1462" i="17"/>
  <c r="G1461" i="17"/>
  <c r="G1460" i="17"/>
  <c r="G1459" i="17"/>
  <c r="G1458" i="17"/>
  <c r="G1457" i="17"/>
  <c r="G1456" i="17"/>
  <c r="G1455" i="17"/>
  <c r="G1454" i="17"/>
  <c r="G1453" i="17"/>
  <c r="G1452" i="17"/>
  <c r="G1451" i="17"/>
  <c r="G1450" i="17"/>
  <c r="G1449" i="17"/>
  <c r="G1448" i="17"/>
  <c r="G1447" i="17"/>
  <c r="G1446" i="17"/>
  <c r="G1445" i="17"/>
  <c r="G1444" i="17"/>
  <c r="G1443" i="17"/>
  <c r="G1442" i="17"/>
  <c r="G1441" i="17"/>
  <c r="G1440" i="17"/>
  <c r="G1439" i="17"/>
  <c r="G1438" i="17"/>
  <c r="G1437" i="17"/>
  <c r="G1436" i="17"/>
  <c r="G1435" i="17"/>
  <c r="G1434" i="17"/>
  <c r="G1433" i="17"/>
  <c r="G1432" i="17"/>
  <c r="G1431" i="17"/>
  <c r="G1430" i="17"/>
  <c r="G1429" i="17"/>
  <c r="G1428" i="17"/>
  <c r="G1427" i="17"/>
  <c r="G1426" i="17"/>
  <c r="G1425" i="17"/>
  <c r="G1424" i="17"/>
  <c r="G1423" i="17"/>
  <c r="G1422" i="17"/>
  <c r="G1421" i="17"/>
  <c r="G1420" i="17"/>
  <c r="G1419" i="17"/>
  <c r="G1418" i="17"/>
  <c r="G1417" i="17"/>
  <c r="G1416" i="17"/>
  <c r="G1415" i="17"/>
  <c r="G1414" i="17"/>
  <c r="G1413" i="17"/>
  <c r="G1412" i="17"/>
  <c r="G1411" i="17"/>
  <c r="G1410" i="17"/>
  <c r="G1409" i="17"/>
  <c r="G1408" i="17"/>
  <c r="G1407" i="17"/>
  <c r="G1406" i="17"/>
  <c r="G1405" i="17"/>
  <c r="G1404" i="17"/>
  <c r="G1403" i="17"/>
  <c r="G1402" i="17"/>
  <c r="G1401" i="17"/>
  <c r="G1400" i="17"/>
  <c r="G1399" i="17"/>
  <c r="G1398" i="17"/>
  <c r="G1397" i="17"/>
  <c r="G1396" i="17"/>
  <c r="G1395" i="17"/>
  <c r="G1394" i="17"/>
  <c r="G1393" i="17"/>
  <c r="G1392" i="17"/>
  <c r="G1391" i="17"/>
  <c r="G1390" i="17"/>
  <c r="G1389" i="17"/>
  <c r="G1388" i="17"/>
  <c r="G1387" i="17"/>
  <c r="G1386" i="17"/>
  <c r="G1384" i="17"/>
  <c r="G1383" i="17"/>
  <c r="G1382" i="17"/>
  <c r="G1381" i="17"/>
  <c r="G1380" i="17"/>
  <c r="G1377" i="17"/>
  <c r="G1375" i="17"/>
  <c r="G1374" i="17"/>
  <c r="G1373" i="17"/>
  <c r="G1370" i="17"/>
  <c r="G1369" i="17"/>
  <c r="G1367" i="17"/>
  <c r="G1366" i="17"/>
  <c r="G1365" i="17"/>
  <c r="G1364" i="17"/>
  <c r="G1363" i="17"/>
  <c r="G1362" i="17"/>
  <c r="G1361" i="17"/>
  <c r="G1360" i="17"/>
  <c r="G1359" i="17"/>
  <c r="G1358" i="17"/>
  <c r="G1357" i="17"/>
  <c r="G1356" i="17"/>
  <c r="G1355" i="17"/>
  <c r="G1354" i="17"/>
  <c r="G1353" i="17"/>
  <c r="G1352" i="17"/>
  <c r="G1351" i="17"/>
  <c r="G1349" i="17"/>
  <c r="G1348" i="17"/>
  <c r="G1347" i="17"/>
  <c r="G1343" i="17"/>
  <c r="G1342" i="17"/>
  <c r="G1341" i="17"/>
  <c r="G1340" i="17"/>
  <c r="G1329" i="17"/>
  <c r="G1328" i="17"/>
  <c r="G1327" i="17"/>
  <c r="G1326" i="17"/>
  <c r="G1325" i="17"/>
  <c r="G1324" i="17"/>
  <c r="G1323" i="17"/>
  <c r="G1322" i="17"/>
  <c r="G1321" i="17"/>
  <c r="G1320" i="17"/>
  <c r="G1319" i="17"/>
  <c r="G1318" i="17"/>
  <c r="G1317" i="17"/>
  <c r="G1316" i="17"/>
  <c r="G1315" i="17"/>
  <c r="G1314" i="17"/>
  <c r="G1313" i="17"/>
  <c r="G1312" i="17"/>
  <c r="G1311" i="17"/>
  <c r="G1309" i="17"/>
  <c r="G1308" i="17"/>
  <c r="G1307" i="17"/>
  <c r="G1296" i="17"/>
  <c r="G1295" i="17"/>
  <c r="G1294" i="17"/>
  <c r="G1293" i="17"/>
  <c r="G1292" i="17"/>
  <c r="G1291" i="17"/>
  <c r="G1290" i="17"/>
  <c r="G1289" i="17"/>
  <c r="G1288" i="17"/>
  <c r="G1287" i="17"/>
  <c r="G1286" i="17"/>
  <c r="G1285" i="17"/>
  <c r="G1284" i="17"/>
  <c r="G1283" i="17"/>
  <c r="G1282" i="17"/>
  <c r="G1281" i="17"/>
  <c r="G1280" i="17"/>
  <c r="G1279" i="17"/>
  <c r="G1278" i="17"/>
  <c r="G1277" i="17"/>
  <c r="G1276" i="17"/>
  <c r="G1275" i="17"/>
  <c r="G1274" i="17"/>
  <c r="G1273" i="17"/>
  <c r="G1272" i="17"/>
  <c r="G1271" i="17"/>
  <c r="G1270" i="17"/>
  <c r="G1269" i="17"/>
  <c r="G1268" i="17"/>
  <c r="G1267" i="17"/>
  <c r="G1266" i="17"/>
  <c r="G1265" i="17"/>
  <c r="G1264" i="17"/>
  <c r="G1263" i="17"/>
  <c r="G1262" i="17"/>
  <c r="G1261" i="17"/>
  <c r="G1260" i="17"/>
  <c r="G1259" i="17"/>
  <c r="G1258" i="17"/>
  <c r="G1257" i="17"/>
  <c r="G1256" i="17"/>
  <c r="G1255" i="17"/>
  <c r="G1254" i="17"/>
  <c r="G1253" i="17"/>
  <c r="G1252" i="17"/>
  <c r="G1251" i="17"/>
  <c r="G1250" i="17"/>
  <c r="G1249" i="17"/>
  <c r="G1248" i="17"/>
  <c r="G1247" i="17"/>
  <c r="G1246" i="17"/>
  <c r="G1245" i="17"/>
  <c r="G1244" i="17"/>
  <c r="G1243" i="17"/>
  <c r="G1242" i="17"/>
  <c r="G1241" i="17"/>
  <c r="G1240" i="17"/>
  <c r="G1239" i="17"/>
  <c r="G1238" i="17"/>
  <c r="G1237" i="17"/>
  <c r="G1236" i="17"/>
  <c r="G1235" i="17"/>
  <c r="G1234" i="17"/>
  <c r="G1233" i="17"/>
  <c r="G1232" i="17"/>
  <c r="G1231" i="17"/>
  <c r="G1230" i="17"/>
  <c r="G1229" i="17"/>
  <c r="G1228" i="17"/>
  <c r="G1227" i="17"/>
  <c r="G1226" i="17"/>
  <c r="G1225" i="17"/>
  <c r="G1224" i="17"/>
  <c r="G1223" i="17"/>
  <c r="G1222" i="17"/>
  <c r="G1221" i="17"/>
  <c r="G1220" i="17"/>
  <c r="G1219" i="17"/>
  <c r="G1218" i="17"/>
  <c r="G1217" i="17"/>
  <c r="G1216" i="17"/>
  <c r="G1215" i="17"/>
  <c r="G1214" i="17"/>
  <c r="G1213" i="17"/>
  <c r="G1212" i="17"/>
  <c r="G1211" i="17"/>
  <c r="G1210" i="17"/>
  <c r="G1209" i="17"/>
  <c r="G1208" i="17"/>
  <c r="G1207" i="17"/>
  <c r="G1206" i="17"/>
  <c r="G1205" i="17"/>
  <c r="G1204" i="17"/>
  <c r="G1203" i="17"/>
  <c r="G1202" i="17"/>
  <c r="G1201" i="17"/>
  <c r="G1200" i="17"/>
  <c r="G1199" i="17"/>
  <c r="G1198" i="17"/>
  <c r="G1197" i="17"/>
  <c r="G1196" i="17"/>
  <c r="G1195" i="17"/>
  <c r="G1172" i="17"/>
  <c r="G1171" i="17"/>
  <c r="G1169" i="17"/>
  <c r="G1168" i="17"/>
  <c r="G1167" i="17"/>
  <c r="G1163" i="17"/>
  <c r="G1162" i="17"/>
  <c r="G1160" i="17"/>
  <c r="G1159" i="17"/>
  <c r="G1158" i="17"/>
  <c r="G1157" i="17"/>
  <c r="G1156" i="17"/>
  <c r="G1155" i="17"/>
  <c r="G1154" i="17"/>
  <c r="G1153" i="17"/>
  <c r="G1148" i="17"/>
  <c r="G1147" i="17"/>
  <c r="G1145" i="17"/>
  <c r="G1144" i="17"/>
  <c r="G1143" i="17"/>
  <c r="G1142" i="17"/>
  <c r="G1141" i="17"/>
  <c r="G1140" i="17"/>
  <c r="G1139" i="17"/>
  <c r="G1138" i="17"/>
  <c r="G1137" i="17"/>
  <c r="G1136" i="17"/>
  <c r="G1135" i="17"/>
  <c r="G1134" i="17"/>
  <c r="G1133" i="17"/>
  <c r="G1132" i="17"/>
  <c r="G1131" i="17"/>
  <c r="G1130" i="17"/>
  <c r="G1129" i="17"/>
  <c r="G1128" i="17"/>
  <c r="G1127" i="17"/>
  <c r="G1126" i="17"/>
  <c r="G1125" i="17"/>
  <c r="G1124" i="17"/>
  <c r="G1123" i="17"/>
  <c r="G1122" i="17"/>
  <c r="G1121" i="17"/>
  <c r="G1120" i="17"/>
  <c r="G1119" i="17"/>
  <c r="G1118" i="17"/>
  <c r="G1117" i="17"/>
  <c r="G1116" i="17"/>
  <c r="G1115" i="17"/>
  <c r="G1114" i="17"/>
  <c r="G1113" i="17"/>
  <c r="G1112" i="17"/>
  <c r="G1111" i="17"/>
  <c r="G1110" i="17"/>
  <c r="G1109" i="17"/>
  <c r="G1108" i="17"/>
  <c r="G1107" i="17"/>
  <c r="G1106" i="17"/>
  <c r="G1105" i="17"/>
  <c r="G1104" i="17"/>
  <c r="G1103" i="17"/>
  <c r="G1102" i="17"/>
  <c r="G1101" i="17"/>
  <c r="G1100" i="17"/>
  <c r="G1099" i="17"/>
  <c r="G1098" i="17"/>
  <c r="G1097" i="17"/>
  <c r="G1096" i="17"/>
  <c r="G1095" i="17"/>
  <c r="G1094" i="17"/>
  <c r="G1093" i="17"/>
  <c r="G1092" i="17"/>
  <c r="G1091" i="17"/>
  <c r="G1090" i="17"/>
  <c r="G1089" i="17"/>
  <c r="G1088" i="17"/>
  <c r="G1087" i="17"/>
  <c r="G1086" i="17"/>
  <c r="G1085" i="17"/>
  <c r="G1084" i="17"/>
  <c r="G1083" i="17"/>
  <c r="G1082" i="17"/>
  <c r="G1081" i="17"/>
  <c r="G1080" i="17"/>
  <c r="G1079" i="17"/>
  <c r="G1078" i="17"/>
  <c r="G1077" i="17"/>
  <c r="G1076" i="17"/>
  <c r="G1075" i="17"/>
  <c r="G1074" i="17"/>
  <c r="G1073" i="17"/>
  <c r="G1072" i="17"/>
  <c r="G1071" i="17"/>
  <c r="G1070" i="17"/>
  <c r="G1069" i="17"/>
  <c r="G1068" i="17"/>
  <c r="G1067" i="17"/>
  <c r="G1066" i="17"/>
  <c r="G1065" i="17"/>
  <c r="G1064" i="17"/>
  <c r="G1063" i="17"/>
  <c r="G1062" i="17"/>
  <c r="G1061" i="17"/>
  <c r="G1060" i="17"/>
  <c r="G1059" i="17"/>
  <c r="G1058" i="17"/>
  <c r="G1057" i="17"/>
  <c r="G1056" i="17"/>
  <c r="G1055" i="17"/>
  <c r="G1054" i="17"/>
  <c r="G1053" i="17"/>
  <c r="G1052" i="17"/>
  <c r="G1051" i="17"/>
  <c r="G1050" i="17"/>
  <c r="G1049" i="17"/>
  <c r="G1048" i="17"/>
  <c r="G1047" i="17"/>
  <c r="G1046" i="17"/>
  <c r="G1045" i="17"/>
  <c r="G1044" i="17"/>
  <c r="G1043" i="17"/>
  <c r="G1042" i="17"/>
  <c r="G1041" i="17"/>
  <c r="G1040" i="17"/>
  <c r="G1039" i="17"/>
  <c r="G1038" i="17"/>
  <c r="G1037" i="17"/>
  <c r="G1036" i="17"/>
  <c r="G1035" i="17"/>
  <c r="G1034" i="17"/>
  <c r="G1033" i="17"/>
  <c r="G1032" i="17"/>
  <c r="G1031" i="17"/>
  <c r="G1030" i="17"/>
  <c r="G1029" i="17"/>
  <c r="G1028" i="17"/>
  <c r="G1027" i="17"/>
  <c r="G1026" i="17"/>
  <c r="G1025" i="17"/>
  <c r="G1024" i="17"/>
  <c r="G1023" i="17"/>
  <c r="G1022" i="17"/>
  <c r="G1021" i="17"/>
  <c r="G1020" i="17"/>
  <c r="G1019" i="17"/>
  <c r="G1018" i="17"/>
  <c r="G1017" i="17"/>
  <c r="G1016" i="17"/>
  <c r="G1015" i="17"/>
  <c r="G1014" i="17"/>
  <c r="G1013" i="17"/>
  <c r="G1012" i="17"/>
  <c r="G1011" i="17"/>
  <c r="G1010" i="17"/>
  <c r="G1009" i="17"/>
  <c r="G1008" i="17"/>
  <c r="G1007" i="17"/>
  <c r="G1006" i="17"/>
  <c r="G1005" i="17"/>
  <c r="G1004" i="17"/>
  <c r="G1003" i="17"/>
  <c r="G1002" i="17"/>
  <c r="G1001" i="17"/>
  <c r="G1000" i="17"/>
  <c r="G999" i="17"/>
  <c r="G998" i="17"/>
  <c r="G997" i="17"/>
  <c r="G996" i="17"/>
  <c r="G995" i="17"/>
  <c r="G994" i="17"/>
  <c r="G993" i="17"/>
  <c r="G992" i="17"/>
  <c r="G991" i="17"/>
  <c r="G990" i="17"/>
  <c r="G989" i="17"/>
  <c r="G988" i="17"/>
  <c r="G987" i="17"/>
  <c r="G986" i="17"/>
  <c r="G985" i="17"/>
  <c r="G984" i="17"/>
  <c r="G983" i="17"/>
  <c r="G982" i="17"/>
  <c r="G981" i="17"/>
  <c r="G980" i="17"/>
  <c r="G979" i="17"/>
  <c r="G978" i="17"/>
  <c r="G977" i="17"/>
  <c r="G976" i="17"/>
  <c r="G975" i="17"/>
  <c r="G974" i="17"/>
  <c r="G973" i="17"/>
  <c r="G972" i="17"/>
  <c r="G971" i="17"/>
  <c r="G970" i="17"/>
  <c r="G969" i="17"/>
  <c r="G968" i="17"/>
  <c r="G967" i="17"/>
  <c r="G966" i="17"/>
  <c r="G965" i="17"/>
  <c r="G964" i="17"/>
  <c r="G963" i="17"/>
  <c r="G962" i="17"/>
  <c r="G961" i="17"/>
  <c r="G960" i="17"/>
  <c r="G959" i="17"/>
  <c r="G958" i="17"/>
  <c r="G957" i="17"/>
  <c r="G956" i="17"/>
  <c r="G955" i="17"/>
  <c r="G954" i="17"/>
  <c r="G953" i="17"/>
  <c r="G952" i="17"/>
  <c r="G951" i="17"/>
  <c r="G950" i="17"/>
  <c r="G949" i="17"/>
  <c r="G948" i="17"/>
  <c r="G947" i="17"/>
  <c r="G946" i="17"/>
  <c r="G945" i="17"/>
  <c r="G944" i="17"/>
  <c r="G943" i="17"/>
  <c r="G942" i="17"/>
  <c r="G941" i="17"/>
  <c r="G940" i="17"/>
  <c r="G939" i="17"/>
  <c r="G938" i="17"/>
  <c r="G937" i="17"/>
  <c r="G936" i="17"/>
  <c r="G935" i="17"/>
  <c r="G934" i="17"/>
  <c r="G933" i="17"/>
  <c r="G932" i="17"/>
  <c r="G931" i="17"/>
  <c r="G930" i="17"/>
  <c r="G929" i="17"/>
  <c r="G928" i="17"/>
  <c r="G927" i="17"/>
  <c r="G926" i="17"/>
  <c r="G925" i="17"/>
  <c r="G924" i="17"/>
  <c r="G923" i="17"/>
  <c r="G922" i="17"/>
  <c r="G921" i="17"/>
  <c r="G920" i="17"/>
  <c r="G919" i="17"/>
  <c r="G918" i="17"/>
  <c r="G917" i="17"/>
  <c r="G916" i="17"/>
  <c r="G915" i="17"/>
  <c r="G914" i="17"/>
  <c r="G913" i="17"/>
  <c r="G912" i="17"/>
  <c r="G911" i="17"/>
  <c r="G910" i="17"/>
  <c r="G909" i="17"/>
  <c r="G908" i="17"/>
  <c r="G907" i="17"/>
  <c r="G906" i="17"/>
  <c r="G905" i="17"/>
  <c r="G904" i="17"/>
  <c r="G903" i="17"/>
  <c r="G902" i="17"/>
  <c r="G901" i="17"/>
  <c r="G900" i="17"/>
  <c r="G899" i="17"/>
  <c r="G898" i="17"/>
  <c r="G897" i="17"/>
  <c r="G896" i="17"/>
  <c r="G895" i="17"/>
  <c r="G894" i="17"/>
  <c r="G893" i="17"/>
  <c r="G892" i="17"/>
  <c r="G891" i="17"/>
  <c r="G890" i="17"/>
  <c r="G889" i="17"/>
  <c r="G888" i="17"/>
  <c r="G887" i="17"/>
  <c r="G886" i="17"/>
  <c r="G885" i="17"/>
  <c r="G884" i="17"/>
  <c r="G883" i="17"/>
  <c r="G882" i="17"/>
  <c r="G881" i="17"/>
  <c r="G880" i="17"/>
  <c r="G879" i="17"/>
  <c r="G878" i="17"/>
  <c r="G877" i="17"/>
  <c r="G876" i="17"/>
  <c r="G875" i="17"/>
  <c r="G874" i="17"/>
  <c r="G873" i="17"/>
  <c r="G872" i="17"/>
  <c r="G871" i="17"/>
  <c r="G870" i="17"/>
  <c r="G869" i="17"/>
  <c r="G868" i="17"/>
  <c r="G867" i="17"/>
  <c r="G866" i="17"/>
  <c r="G865" i="17"/>
  <c r="G864" i="17"/>
  <c r="G863" i="17"/>
  <c r="G862" i="17"/>
  <c r="G861" i="17"/>
  <c r="G860" i="17"/>
  <c r="G859" i="17"/>
  <c r="G858" i="17"/>
  <c r="G857" i="17"/>
  <c r="G856" i="17"/>
  <c r="G855" i="17"/>
  <c r="G854" i="17"/>
  <c r="G853" i="17"/>
  <c r="G852" i="17"/>
  <c r="G851" i="17"/>
  <c r="G850" i="17"/>
  <c r="G849" i="17"/>
  <c r="G848" i="17"/>
  <c r="G847" i="17"/>
  <c r="G846" i="17"/>
  <c r="G845" i="17"/>
  <c r="G844" i="17"/>
  <c r="G843" i="17"/>
  <c r="G842" i="17"/>
  <c r="G841" i="17"/>
  <c r="G840" i="17"/>
  <c r="G839" i="17"/>
  <c r="G838" i="17"/>
  <c r="G837" i="17"/>
  <c r="G836" i="17"/>
  <c r="G835" i="17"/>
  <c r="G834" i="17"/>
  <c r="G833" i="17"/>
  <c r="G832" i="17"/>
  <c r="G831" i="17"/>
  <c r="G830" i="17"/>
  <c r="G829" i="17"/>
  <c r="G828" i="17"/>
  <c r="G827" i="17"/>
  <c r="G826" i="17"/>
  <c r="G825" i="17"/>
  <c r="G824" i="17"/>
  <c r="G823" i="17"/>
  <c r="G822" i="17"/>
  <c r="G821" i="17"/>
  <c r="G820" i="17"/>
  <c r="G819" i="17"/>
  <c r="G818" i="17"/>
  <c r="G817" i="17"/>
  <c r="G816" i="17"/>
  <c r="G815" i="17"/>
  <c r="G814" i="17"/>
  <c r="G813" i="17"/>
  <c r="G812" i="17"/>
  <c r="G811" i="17"/>
  <c r="G810" i="17"/>
  <c r="G809" i="17"/>
  <c r="G808" i="17"/>
  <c r="G807" i="17"/>
  <c r="G806" i="17"/>
  <c r="G805" i="17"/>
  <c r="G804" i="17"/>
  <c r="G803" i="17"/>
  <c r="G802" i="17"/>
  <c r="G801" i="17"/>
  <c r="G800" i="17"/>
  <c r="G799" i="17"/>
  <c r="G798" i="17"/>
  <c r="G797" i="17"/>
  <c r="G796" i="17"/>
  <c r="G795" i="17"/>
  <c r="G794" i="17"/>
  <c r="G793" i="17"/>
  <c r="G792" i="17"/>
  <c r="G791" i="17"/>
  <c r="G790" i="17"/>
  <c r="G789" i="17"/>
  <c r="G788" i="17"/>
  <c r="G787" i="17"/>
  <c r="G786" i="17"/>
  <c r="G785" i="17"/>
  <c r="G784" i="17"/>
  <c r="G783" i="17"/>
  <c r="G782" i="17"/>
  <c r="G781" i="17"/>
  <c r="G780" i="17"/>
  <c r="G779" i="17"/>
  <c r="G778" i="17"/>
  <c r="G777" i="17"/>
  <c r="G776" i="17"/>
  <c r="G775" i="17"/>
  <c r="G774" i="17"/>
  <c r="G773" i="17"/>
  <c r="G772" i="17"/>
  <c r="G771" i="17"/>
  <c r="G770" i="17"/>
  <c r="G769" i="17"/>
  <c r="G768" i="17"/>
  <c r="G767" i="17"/>
  <c r="G766" i="17"/>
  <c r="G765" i="17"/>
  <c r="G764" i="17"/>
  <c r="G763" i="17"/>
  <c r="G762" i="17"/>
  <c r="G761" i="17"/>
  <c r="G760" i="17"/>
  <c r="G759" i="17"/>
  <c r="G758" i="17"/>
  <c r="G757" i="17"/>
  <c r="G756" i="17"/>
  <c r="G755" i="17"/>
  <c r="G754" i="17"/>
  <c r="G753" i="17"/>
  <c r="G752" i="17"/>
  <c r="G751" i="17"/>
  <c r="G750" i="17"/>
  <c r="G749" i="17"/>
  <c r="G748" i="17"/>
  <c r="G747" i="17"/>
  <c r="G746" i="17"/>
  <c r="G745" i="17"/>
  <c r="G744" i="17"/>
  <c r="G743" i="17"/>
  <c r="G742" i="17"/>
  <c r="G741" i="17"/>
  <c r="G740" i="17"/>
  <c r="G739" i="17"/>
  <c r="G738" i="17"/>
  <c r="G737" i="17"/>
  <c r="G736" i="17"/>
  <c r="G735" i="17"/>
  <c r="G734" i="17"/>
  <c r="G733" i="17"/>
  <c r="G732" i="17"/>
  <c r="G731" i="17"/>
  <c r="G730" i="17"/>
  <c r="G729" i="17"/>
  <c r="G728" i="17"/>
  <c r="G727" i="17"/>
  <c r="G726" i="17"/>
  <c r="G725" i="17"/>
  <c r="G724" i="17"/>
  <c r="G723" i="17"/>
  <c r="G722" i="17"/>
  <c r="G721" i="17"/>
  <c r="G720" i="17"/>
  <c r="G719" i="17"/>
  <c r="G718" i="17"/>
  <c r="G717" i="17"/>
  <c r="G716" i="17"/>
  <c r="G715" i="17"/>
  <c r="G714" i="17"/>
  <c r="G713" i="17"/>
  <c r="G712" i="17"/>
  <c r="G711" i="17"/>
  <c r="G710" i="17"/>
  <c r="G709" i="17"/>
  <c r="G708" i="17"/>
  <c r="G707" i="17"/>
  <c r="G706" i="17"/>
  <c r="G705" i="17"/>
  <c r="G704" i="17"/>
  <c r="G703" i="17"/>
  <c r="G702" i="17"/>
  <c r="G701" i="17"/>
  <c r="G700" i="17"/>
  <c r="G699" i="17"/>
  <c r="G698" i="17"/>
  <c r="G697" i="17"/>
  <c r="G696" i="17"/>
  <c r="G695" i="17"/>
  <c r="G694" i="17"/>
  <c r="G693" i="17"/>
  <c r="G692" i="17"/>
  <c r="G691" i="17"/>
  <c r="G690" i="17"/>
  <c r="G689" i="17"/>
  <c r="G688" i="17"/>
  <c r="G687" i="17"/>
  <c r="G686" i="17"/>
  <c r="G685" i="17"/>
  <c r="G684" i="17"/>
  <c r="G683" i="17"/>
  <c r="G682" i="17"/>
  <c r="G681" i="17"/>
  <c r="G680" i="17"/>
  <c r="G679" i="17"/>
  <c r="G678" i="17"/>
  <c r="G677" i="17"/>
  <c r="G676" i="17"/>
  <c r="G675" i="17"/>
  <c r="G674" i="17"/>
  <c r="G673" i="17"/>
  <c r="G672" i="17"/>
  <c r="G671" i="17"/>
  <c r="G670" i="17"/>
  <c r="G669" i="17"/>
  <c r="G668" i="17"/>
  <c r="G667" i="17"/>
  <c r="G666" i="17"/>
  <c r="G665" i="17"/>
  <c r="G664" i="17"/>
  <c r="G663" i="17"/>
  <c r="G662" i="17"/>
  <c r="G661" i="17"/>
  <c r="G660" i="17"/>
  <c r="G659" i="17"/>
  <c r="G658" i="17"/>
  <c r="G657" i="17"/>
  <c r="G656" i="17"/>
  <c r="G655" i="17"/>
  <c r="G654" i="17"/>
  <c r="G653" i="17"/>
  <c r="G652" i="17"/>
  <c r="G651" i="17"/>
  <c r="G650" i="17"/>
  <c r="G649" i="17"/>
  <c r="G648" i="17"/>
  <c r="G647" i="17"/>
  <c r="G646" i="17"/>
  <c r="G645" i="17"/>
  <c r="G644" i="17"/>
  <c r="G643" i="17"/>
  <c r="G642" i="17"/>
  <c r="G641" i="17"/>
  <c r="G640" i="17"/>
  <c r="G639" i="17"/>
  <c r="G638" i="17"/>
  <c r="G637" i="17"/>
  <c r="G636" i="17"/>
  <c r="G635" i="17"/>
  <c r="G634" i="17"/>
  <c r="G633" i="17"/>
  <c r="G632" i="17"/>
  <c r="G631" i="17"/>
  <c r="G630" i="17"/>
  <c r="G629" i="17"/>
  <c r="G628" i="17"/>
  <c r="G627" i="17"/>
  <c r="G626" i="17"/>
  <c r="G625" i="17"/>
  <c r="G624" i="17"/>
  <c r="G623" i="17"/>
  <c r="G622" i="17"/>
  <c r="G621" i="17"/>
  <c r="G620" i="17"/>
  <c r="G619" i="17"/>
  <c r="G618" i="17"/>
  <c r="G617" i="17"/>
  <c r="G616" i="17"/>
  <c r="G615" i="17"/>
  <c r="G614" i="17"/>
  <c r="G613" i="17"/>
  <c r="G612" i="17"/>
  <c r="G611" i="17"/>
  <c r="G610" i="17"/>
  <c r="G609" i="17"/>
  <c r="G608" i="17"/>
  <c r="G607" i="17"/>
  <c r="G606" i="17"/>
  <c r="G605" i="17"/>
  <c r="G604" i="17"/>
  <c r="G603" i="17"/>
  <c r="G602" i="17"/>
  <c r="G601" i="17"/>
  <c r="G600" i="17"/>
  <c r="G599" i="17"/>
  <c r="G598" i="17"/>
  <c r="G597" i="17"/>
  <c r="G596" i="17"/>
  <c r="G595" i="17"/>
  <c r="G594" i="17"/>
  <c r="G593" i="17"/>
  <c r="G592" i="17"/>
  <c r="G591" i="17"/>
  <c r="G590" i="17"/>
  <c r="G589" i="17"/>
  <c r="G588" i="17"/>
  <c r="G587" i="17"/>
  <c r="G586" i="17"/>
  <c r="G585" i="17"/>
  <c r="G584" i="17"/>
  <c r="G583" i="17"/>
  <c r="G582" i="17"/>
  <c r="G581" i="17"/>
  <c r="G580" i="17"/>
  <c r="G579" i="17"/>
  <c r="G578" i="17"/>
  <c r="G577" i="17"/>
  <c r="G576" i="17"/>
  <c r="G575" i="17"/>
  <c r="G574" i="17"/>
  <c r="G573" i="17"/>
  <c r="G572" i="17"/>
  <c r="G571" i="17"/>
  <c r="G570" i="17"/>
  <c r="G569" i="17"/>
  <c r="G568" i="17"/>
  <c r="G567" i="17"/>
  <c r="G566" i="17"/>
  <c r="G565" i="17"/>
  <c r="G564" i="17"/>
  <c r="G563" i="17"/>
  <c r="G562" i="17"/>
  <c r="G561" i="17"/>
  <c r="G560" i="17"/>
  <c r="G559" i="17"/>
  <c r="G558" i="17"/>
  <c r="G557" i="17"/>
  <c r="G556" i="17"/>
  <c r="G555" i="17"/>
  <c r="G554" i="17"/>
  <c r="G553" i="17"/>
  <c r="G552" i="17"/>
  <c r="G551" i="17"/>
  <c r="G550" i="17"/>
  <c r="G549" i="17"/>
  <c r="G548" i="17"/>
  <c r="G547" i="17"/>
  <c r="G546" i="17"/>
  <c r="G545" i="17"/>
  <c r="G544" i="17"/>
  <c r="G543" i="17"/>
  <c r="G542" i="17"/>
  <c r="G541" i="17"/>
  <c r="G540" i="17"/>
  <c r="G539" i="17"/>
  <c r="G538" i="17"/>
  <c r="G537" i="17"/>
  <c r="G536" i="17"/>
  <c r="G535" i="17"/>
  <c r="G534" i="17"/>
  <c r="G533" i="17"/>
  <c r="G532" i="17"/>
  <c r="G531" i="17"/>
  <c r="G530" i="17"/>
  <c r="G529" i="17"/>
  <c r="G528" i="17"/>
  <c r="G527" i="17"/>
  <c r="G526" i="17"/>
  <c r="G525" i="17"/>
  <c r="G524" i="17"/>
  <c r="G523" i="17"/>
  <c r="G522" i="17"/>
  <c r="G521" i="17"/>
  <c r="G520" i="17"/>
  <c r="G519" i="17"/>
  <c r="G518" i="17"/>
  <c r="G517" i="17"/>
  <c r="G516" i="17"/>
  <c r="G515" i="17"/>
  <c r="G514" i="17"/>
  <c r="G513" i="17"/>
  <c r="G512" i="17"/>
  <c r="G511" i="17"/>
  <c r="G510" i="17"/>
  <c r="G509" i="17"/>
  <c r="G508" i="17"/>
  <c r="G507" i="17"/>
  <c r="G506" i="17"/>
  <c r="G505" i="17"/>
  <c r="G504" i="17"/>
  <c r="G503" i="17"/>
  <c r="G502" i="17"/>
  <c r="G501" i="17"/>
  <c r="G500" i="17"/>
  <c r="G499" i="17"/>
  <c r="G498" i="17"/>
  <c r="G497" i="17"/>
  <c r="G496" i="17"/>
  <c r="G495" i="17"/>
  <c r="G494" i="17"/>
  <c r="G493" i="17"/>
  <c r="G492" i="17"/>
  <c r="G491" i="17"/>
  <c r="G490" i="17"/>
  <c r="G489" i="17"/>
  <c r="G488" i="17"/>
  <c r="G487" i="17"/>
  <c r="G486" i="17"/>
  <c r="G485" i="17"/>
  <c r="G484" i="17"/>
  <c r="G483" i="17"/>
  <c r="G482" i="17"/>
  <c r="G481" i="17"/>
  <c r="G480" i="17"/>
  <c r="G479" i="17"/>
  <c r="G478" i="17"/>
  <c r="G477" i="17"/>
  <c r="G476" i="17"/>
  <c r="G475" i="17"/>
  <c r="G474" i="17"/>
  <c r="G473" i="17"/>
  <c r="G472" i="17"/>
  <c r="G471" i="17"/>
  <c r="G470" i="17"/>
  <c r="G469" i="17"/>
  <c r="G468" i="17"/>
  <c r="G467" i="17"/>
  <c r="G466" i="17"/>
  <c r="G465" i="17"/>
  <c r="G464" i="17"/>
  <c r="G463" i="17"/>
  <c r="G462" i="17"/>
  <c r="G461" i="17"/>
  <c r="G460" i="17"/>
  <c r="G459" i="17"/>
  <c r="G458" i="17"/>
  <c r="G457" i="17"/>
  <c r="G456" i="17"/>
  <c r="G455" i="17"/>
  <c r="G454" i="17"/>
  <c r="G453" i="17"/>
  <c r="G452" i="17"/>
  <c r="G451" i="17"/>
  <c r="G450" i="17"/>
  <c r="G449" i="17"/>
  <c r="G448" i="17"/>
  <c r="G447" i="17"/>
  <c r="G446" i="17"/>
  <c r="G445" i="17"/>
  <c r="G444" i="17"/>
  <c r="G443" i="17"/>
  <c r="G442" i="17"/>
  <c r="G441" i="17"/>
  <c r="G440" i="17"/>
  <c r="G439" i="17"/>
  <c r="G438" i="17"/>
  <c r="G437" i="17"/>
  <c r="G436" i="17"/>
  <c r="G435" i="17"/>
  <c r="G434" i="17"/>
  <c r="G433" i="17"/>
  <c r="G432" i="17"/>
  <c r="G431" i="17"/>
  <c r="G430" i="17"/>
  <c r="G429" i="17"/>
  <c r="G428" i="17"/>
  <c r="G427" i="17"/>
  <c r="G426" i="17"/>
  <c r="G425" i="17"/>
  <c r="G424" i="17"/>
  <c r="G423" i="17"/>
  <c r="G422" i="17"/>
  <c r="G421" i="17"/>
  <c r="G420" i="17"/>
  <c r="G419" i="17"/>
  <c r="G418" i="17"/>
  <c r="G417" i="17"/>
  <c r="G416" i="17"/>
  <c r="G415" i="17"/>
  <c r="G414" i="17"/>
  <c r="G413" i="17"/>
  <c r="G412" i="17"/>
  <c r="G411" i="17"/>
  <c r="G410" i="17"/>
  <c r="G409" i="17"/>
  <c r="G408" i="17"/>
  <c r="G407" i="17"/>
  <c r="G406" i="17"/>
  <c r="G405" i="17"/>
  <c r="G404" i="17"/>
  <c r="G403" i="17"/>
  <c r="G402" i="17"/>
  <c r="G401" i="17"/>
  <c r="G400" i="17"/>
  <c r="G399" i="17"/>
  <c r="G398" i="17"/>
  <c r="G397" i="17"/>
  <c r="G396" i="17"/>
  <c r="G395" i="17"/>
  <c r="G394" i="17"/>
  <c r="G393" i="17"/>
  <c r="G392" i="17"/>
  <c r="G391" i="17"/>
  <c r="G390" i="17"/>
  <c r="G389" i="17"/>
  <c r="G388" i="17"/>
  <c r="G387" i="17"/>
  <c r="G386" i="17"/>
  <c r="G385" i="17"/>
  <c r="G384" i="17"/>
  <c r="G383" i="17"/>
  <c r="G382" i="17"/>
  <c r="G381" i="17"/>
  <c r="G380" i="17"/>
  <c r="G379" i="17"/>
  <c r="G378" i="17"/>
  <c r="G377" i="17"/>
  <c r="G376" i="17"/>
  <c r="G375" i="17"/>
  <c r="G374" i="17"/>
  <c r="G373" i="17"/>
  <c r="G372" i="17"/>
  <c r="G371" i="17"/>
  <c r="G370" i="17"/>
  <c r="G369" i="17"/>
  <c r="G368" i="17"/>
  <c r="G367" i="17"/>
  <c r="G366" i="17"/>
  <c r="G365" i="17"/>
  <c r="G364" i="17"/>
  <c r="G363" i="17"/>
  <c r="G362" i="17"/>
  <c r="G361" i="17"/>
  <c r="G360" i="17"/>
  <c r="G359" i="17"/>
  <c r="G358" i="17"/>
  <c r="G357" i="17"/>
  <c r="G356" i="17"/>
  <c r="G355" i="17"/>
  <c r="G354" i="17"/>
  <c r="G353" i="17"/>
  <c r="G352" i="17"/>
  <c r="G351" i="17"/>
  <c r="G350" i="17"/>
  <c r="G349" i="17"/>
  <c r="G348" i="17"/>
  <c r="G347" i="17"/>
  <c r="G346" i="17"/>
  <c r="G345" i="17"/>
  <c r="G344" i="17"/>
  <c r="G343" i="17"/>
  <c r="G342" i="17"/>
  <c r="G341" i="17"/>
  <c r="G340" i="17"/>
  <c r="G339" i="17"/>
  <c r="G338" i="17"/>
  <c r="G337" i="17"/>
  <c r="G336" i="17"/>
  <c r="G335" i="17"/>
  <c r="G334" i="17"/>
  <c r="G333" i="17"/>
  <c r="G332" i="17"/>
  <c r="G331" i="17"/>
  <c r="G330" i="17"/>
  <c r="G329" i="17"/>
  <c r="G328" i="17"/>
  <c r="G327" i="17"/>
  <c r="G326" i="17"/>
  <c r="G325" i="17"/>
  <c r="G324" i="17"/>
  <c r="G323" i="17"/>
  <c r="G322" i="17"/>
  <c r="G321" i="17"/>
  <c r="G320" i="17"/>
  <c r="G319" i="17"/>
  <c r="G318" i="17"/>
  <c r="G317" i="17"/>
  <c r="G316" i="17"/>
  <c r="G315" i="17"/>
  <c r="G314" i="17"/>
  <c r="G313" i="17"/>
  <c r="G312" i="17"/>
  <c r="G311" i="17"/>
  <c r="G310" i="17"/>
  <c r="G309" i="17"/>
  <c r="G308" i="17"/>
  <c r="G307" i="17"/>
  <c r="G306" i="17"/>
  <c r="G305" i="17"/>
  <c r="G304" i="17"/>
  <c r="G303" i="17"/>
  <c r="G302" i="17"/>
  <c r="G301" i="17"/>
  <c r="G300" i="17"/>
  <c r="G299" i="17"/>
  <c r="G298" i="17"/>
  <c r="G297" i="17"/>
  <c r="G296" i="17"/>
  <c r="G295" i="17"/>
  <c r="G294" i="17"/>
  <c r="G293" i="17"/>
  <c r="G292" i="17"/>
  <c r="G291" i="17"/>
  <c r="G290" i="17"/>
  <c r="G289" i="17"/>
  <c r="G288" i="17"/>
  <c r="G287" i="17"/>
  <c r="G286" i="17"/>
  <c r="G285" i="17"/>
  <c r="G284" i="17"/>
  <c r="G283" i="17"/>
  <c r="G282" i="17"/>
  <c r="G281" i="17"/>
  <c r="G280" i="17"/>
  <c r="G279" i="17"/>
  <c r="G278" i="17"/>
  <c r="G277" i="17"/>
  <c r="G276" i="17"/>
  <c r="G275" i="17"/>
  <c r="G274" i="17"/>
  <c r="G273" i="17"/>
  <c r="G272" i="17"/>
  <c r="G271" i="17"/>
  <c r="G270" i="17"/>
  <c r="G269" i="17"/>
  <c r="G268" i="17"/>
  <c r="G267" i="17"/>
  <c r="G266" i="17"/>
  <c r="G265" i="17"/>
  <c r="G264" i="17"/>
  <c r="G263" i="17"/>
  <c r="G262" i="17"/>
  <c r="G261" i="17"/>
  <c r="G260" i="17"/>
  <c r="G259" i="17"/>
  <c r="G258" i="17"/>
  <c r="G257" i="17"/>
  <c r="G256" i="17"/>
  <c r="G255" i="17"/>
  <c r="G254" i="17"/>
  <c r="G253" i="17"/>
  <c r="G252" i="17"/>
  <c r="G251" i="17"/>
  <c r="G250" i="17"/>
  <c r="G249" i="17"/>
  <c r="G248" i="17"/>
  <c r="G247" i="17"/>
  <c r="G246" i="17"/>
  <c r="G245" i="17"/>
  <c r="G244" i="17"/>
  <c r="G243" i="17"/>
  <c r="G242" i="17"/>
  <c r="G241" i="17"/>
  <c r="G240" i="17"/>
  <c r="G239" i="17"/>
  <c r="G238" i="17"/>
  <c r="G237" i="17"/>
  <c r="G236" i="17"/>
  <c r="G235" i="17"/>
  <c r="G234" i="17"/>
  <c r="G233" i="17"/>
  <c r="G232" i="17"/>
  <c r="G231" i="17"/>
  <c r="G230" i="17"/>
  <c r="G229" i="17"/>
  <c r="G228" i="17"/>
  <c r="G227" i="17"/>
  <c r="G226" i="17"/>
  <c r="G225" i="17"/>
  <c r="G224" i="17"/>
  <c r="G223" i="17"/>
  <c r="G222" i="17"/>
  <c r="G221" i="17"/>
  <c r="G220" i="17"/>
  <c r="G219" i="17"/>
  <c r="G218" i="17"/>
  <c r="G217" i="17"/>
  <c r="G216" i="17"/>
  <c r="G215" i="17"/>
  <c r="G214" i="17"/>
  <c r="G213" i="17"/>
  <c r="G212" i="17"/>
  <c r="G211" i="17"/>
  <c r="G210" i="17"/>
  <c r="G209" i="17"/>
  <c r="G208" i="17"/>
  <c r="G207" i="17"/>
  <c r="G206" i="17"/>
  <c r="G205" i="17"/>
  <c r="G204" i="17"/>
  <c r="G203" i="17"/>
  <c r="G202" i="17"/>
  <c r="G201" i="17"/>
  <c r="G200" i="17"/>
  <c r="G199" i="17"/>
  <c r="G198" i="17"/>
  <c r="G197" i="17"/>
  <c r="G196" i="17"/>
  <c r="G195" i="17"/>
  <c r="G194" i="17"/>
  <c r="G193" i="17"/>
  <c r="G192" i="17"/>
  <c r="G191" i="17"/>
  <c r="G190" i="17"/>
  <c r="G189" i="17"/>
  <c r="G188" i="17"/>
  <c r="G187" i="17"/>
  <c r="G186" i="17"/>
  <c r="G185" i="17"/>
  <c r="G184" i="17"/>
  <c r="G183" i="17"/>
  <c r="G182" i="17"/>
  <c r="G181" i="17"/>
  <c r="G180" i="17"/>
  <c r="G179" i="17"/>
  <c r="G178" i="17"/>
  <c r="G177" i="17"/>
  <c r="G176" i="17"/>
  <c r="G175" i="17"/>
  <c r="G174" i="17"/>
  <c r="G173" i="17"/>
  <c r="G172" i="17"/>
  <c r="G171" i="17"/>
  <c r="G170" i="17"/>
  <c r="G169" i="17"/>
  <c r="G168" i="17"/>
  <c r="G167" i="17"/>
  <c r="G166" i="17"/>
  <c r="G165" i="17"/>
  <c r="G164" i="17"/>
  <c r="G163" i="17"/>
  <c r="G162" i="17"/>
  <c r="G161" i="17"/>
  <c r="G160" i="17"/>
  <c r="G159" i="17"/>
  <c r="G158" i="17"/>
  <c r="G157" i="17"/>
  <c r="G156" i="17"/>
  <c r="G155" i="17"/>
  <c r="G154" i="17"/>
  <c r="G153" i="17"/>
  <c r="G152" i="17"/>
  <c r="G151" i="17"/>
  <c r="G150" i="17"/>
  <c r="G149" i="17"/>
  <c r="G148" i="17"/>
  <c r="G147" i="17"/>
  <c r="G146" i="17"/>
  <c r="G145" i="17"/>
  <c r="G144" i="17"/>
  <c r="G143" i="17"/>
  <c r="G142" i="17"/>
  <c r="G141" i="17"/>
  <c r="G140" i="17"/>
  <c r="G139" i="17"/>
  <c r="G138" i="17"/>
  <c r="G137" i="17"/>
  <c r="G136" i="17"/>
  <c r="G135" i="17"/>
  <c r="G134" i="17"/>
  <c r="G133" i="17"/>
  <c r="G132" i="17"/>
  <c r="G131" i="17"/>
  <c r="G130" i="17"/>
  <c r="G129" i="17"/>
  <c r="G128" i="17"/>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4" i="17"/>
  <c r="G103" i="17"/>
  <c r="G102" i="17"/>
  <c r="G101" i="17"/>
  <c r="G100" i="17"/>
  <c r="G99" i="17"/>
  <c r="G98" i="17"/>
  <c r="G97" i="17"/>
  <c r="G96" i="17"/>
  <c r="G95" i="17"/>
  <c r="G94" i="17"/>
  <c r="G93" i="17"/>
  <c r="G92" i="17"/>
  <c r="G91" i="17"/>
  <c r="G90" i="17"/>
  <c r="G89" i="17"/>
  <c r="G88" i="17"/>
  <c r="G87" i="17"/>
  <c r="G86" i="17"/>
  <c r="G85" i="17"/>
  <c r="G84" i="17"/>
  <c r="G83" i="17"/>
  <c r="G82" i="17"/>
  <c r="G81" i="17"/>
  <c r="G80" i="17"/>
  <c r="G79" i="17"/>
  <c r="G78" i="17"/>
  <c r="G77" i="17"/>
  <c r="G76" i="17"/>
  <c r="G75" i="17"/>
  <c r="G74" i="17"/>
  <c r="G73" i="17"/>
  <c r="G72" i="17"/>
  <c r="G71" i="17"/>
  <c r="G70" i="17"/>
  <c r="G69" i="17"/>
  <c r="G68" i="17"/>
  <c r="G67" i="17"/>
  <c r="G66" i="17"/>
  <c r="G65" i="17"/>
  <c r="G64" i="17"/>
  <c r="G63" i="17"/>
  <c r="G62" i="17"/>
  <c r="G61" i="17"/>
  <c r="G60" i="17"/>
  <c r="G59"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G6" i="17"/>
  <c r="G5" i="17"/>
  <c r="G4" i="17"/>
  <c r="G3" i="17"/>
  <c r="G2" i="17"/>
  <c r="B16" i="10"/>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A16" i="10"/>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P14" i="9"/>
  <c r="Q14" i="9" s="1"/>
  <c r="D15" i="9"/>
  <c r="D16" i="9" s="1"/>
  <c r="D17" i="9" s="1"/>
  <c r="D18" i="9" s="1"/>
  <c r="D19" i="9" s="1"/>
  <c r="D20" i="9" s="1"/>
  <c r="D21" i="9" s="1"/>
  <c r="D22" i="9" s="1"/>
  <c r="D23" i="9" s="1"/>
  <c r="D24" i="9" s="1"/>
  <c r="D25" i="9" s="1"/>
  <c r="D26" i="9" s="1"/>
  <c r="D27" i="9" s="1"/>
  <c r="D28" i="9" s="1"/>
  <c r="D29" i="9" s="1"/>
  <c r="D30" i="9" s="1"/>
  <c r="D31" i="9" s="1"/>
  <c r="D32" i="9" s="1"/>
  <c r="Q53" i="18" l="1"/>
  <c r="F451" i="17"/>
  <c r="Q55" i="18"/>
  <c r="F395" i="17"/>
  <c r="F423" i="17"/>
  <c r="A33" i="9"/>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D33" i="9"/>
  <c r="D34" i="9" s="1"/>
  <c r="D35" i="9" s="1"/>
  <c r="D36" i="9" s="1"/>
  <c r="D37" i="9" s="1"/>
  <c r="D38" i="9" s="1"/>
  <c r="D39" i="9" s="1"/>
  <c r="D40" i="9" s="1"/>
  <c r="D41" i="9" s="1"/>
  <c r="D42" i="9" s="1"/>
  <c r="D43" i="9" s="1"/>
  <c r="D44" i="9" s="1"/>
  <c r="D45" i="9" s="1"/>
  <c r="D46" i="9" s="1"/>
  <c r="D47" i="9" s="1"/>
  <c r="D48" i="9" s="1"/>
  <c r="D49" i="9" s="1"/>
  <c r="D50" i="9" s="1"/>
  <c r="D51" i="9" s="1"/>
  <c r="D52" i="9" s="1"/>
  <c r="D53" i="9" s="1"/>
  <c r="D54" i="9" s="1"/>
  <c r="D55" i="9" s="1"/>
  <c r="D56" i="9" s="1"/>
  <c r="D57" i="9" s="1"/>
  <c r="D58" i="9" s="1"/>
  <c r="D59" i="9" s="1"/>
  <c r="D60" i="9" s="1"/>
  <c r="D61" i="9" s="1"/>
  <c r="D62" i="9" s="1"/>
  <c r="D63" i="9" s="1"/>
  <c r="D64" i="9" s="1"/>
  <c r="D65" i="9" s="1"/>
  <c r="D66" i="9" s="1"/>
  <c r="D67" i="9" s="1"/>
  <c r="D68" i="9" s="1"/>
  <c r="D69" i="9" s="1"/>
  <c r="D70" i="9" s="1"/>
  <c r="D71" i="9" s="1"/>
  <c r="D72" i="9" s="1"/>
  <c r="D73" i="9" s="1"/>
  <c r="D74" i="9" s="1"/>
  <c r="D75" i="9" s="1"/>
  <c r="D76" i="9" s="1"/>
  <c r="D77" i="9" s="1"/>
  <c r="D78" i="9" s="1"/>
  <c r="D79" i="9" s="1"/>
  <c r="D80" i="9" s="1"/>
  <c r="D81" i="9" s="1"/>
  <c r="D82" i="9" s="1"/>
  <c r="D83" i="9" s="1"/>
  <c r="D84" i="9" s="1"/>
  <c r="D85" i="9" s="1"/>
  <c r="D86" i="9" s="1"/>
  <c r="D87" i="9" s="1"/>
  <c r="D88" i="9" s="1"/>
  <c r="D89" i="9" s="1"/>
  <c r="D90" i="9" s="1"/>
  <c r="D91" i="9" s="1"/>
  <c r="D92" i="9" s="1"/>
  <c r="D93" i="9" s="1"/>
  <c r="D94" i="9" s="1"/>
  <c r="D95" i="9" s="1"/>
  <c r="D96" i="9" s="1"/>
  <c r="D97" i="9" s="1"/>
  <c r="D98" i="9" s="1"/>
  <c r="D99" i="9" s="1"/>
  <c r="D100" i="9" s="1"/>
  <c r="D101" i="9" s="1"/>
  <c r="D102" i="9" s="1"/>
  <c r="D103" i="9" s="1"/>
  <c r="D104" i="9" s="1"/>
  <c r="D105" i="9" s="1"/>
  <c r="D106" i="9" s="1"/>
  <c r="D107" i="9" s="1"/>
  <c r="D108" i="9" s="1"/>
  <c r="D109" i="9" s="1"/>
  <c r="D110" i="9" s="1"/>
  <c r="D111" i="9" s="1"/>
  <c r="D112" i="9" s="1"/>
  <c r="D113" i="9" s="1"/>
  <c r="D114" i="9" s="1"/>
  <c r="D115" i="9" s="1"/>
  <c r="D116" i="9" s="1"/>
  <c r="D117" i="9" s="1"/>
  <c r="D118" i="9" s="1"/>
  <c r="D119" i="9" s="1"/>
  <c r="D120" i="9" s="1"/>
  <c r="D121" i="9" s="1"/>
  <c r="D122" i="9" s="1"/>
  <c r="D123" i="9" s="1"/>
  <c r="D124" i="9" s="1"/>
  <c r="D125" i="9" s="1"/>
  <c r="D126" i="9" s="1"/>
  <c r="D127" i="9" s="1"/>
  <c r="D128" i="9" s="1"/>
  <c r="D129" i="9" s="1"/>
  <c r="D130" i="9" s="1"/>
  <c r="D131" i="9" s="1"/>
  <c r="D132" i="9" s="1"/>
  <c r="D133" i="9" s="1"/>
  <c r="R14" i="9"/>
  <c r="F9" i="9" s="1"/>
  <c r="A113" i="10"/>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B113" i="10"/>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B189" i="10" s="1"/>
  <c r="B190" i="10" s="1"/>
  <c r="B191" i="10" s="1"/>
  <c r="B192" i="10" s="1"/>
  <c r="B193" i="10" s="1"/>
  <c r="B194" i="10" s="1"/>
  <c r="B195" i="10" s="1"/>
  <c r="B196" i="10" s="1"/>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224" i="10" s="1"/>
  <c r="B225" i="10" s="1"/>
  <c r="B226" i="10" s="1"/>
  <c r="B227" i="10" s="1"/>
  <c r="B228" i="10" s="1"/>
  <c r="B229" i="10" s="1"/>
  <c r="B230" i="10" s="1"/>
  <c r="B231" i="10" s="1"/>
  <c r="B232" i="10" s="1"/>
  <c r="B233" i="10" s="1"/>
  <c r="C3" i="17"/>
  <c r="C4" i="17" s="1"/>
  <c r="C5" i="17" s="1"/>
  <c r="C6" i="17" s="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C80" i="17" s="1"/>
  <c r="C81" i="17" s="1"/>
  <c r="C82" i="17" s="1"/>
  <c r="C83" i="17" s="1"/>
  <c r="C84" i="17" s="1"/>
  <c r="C85" i="17" s="1"/>
  <c r="C86" i="17" s="1"/>
  <c r="C87" i="17" s="1"/>
  <c r="C88" i="17" s="1"/>
  <c r="C89" i="17" s="1"/>
  <c r="C90" i="17" s="1"/>
  <c r="C91" i="17" s="1"/>
  <c r="C92" i="17" s="1"/>
  <c r="C93" i="17" s="1"/>
  <c r="C94" i="17" s="1"/>
  <c r="C95" i="17" s="1"/>
  <c r="C96" i="17" s="1"/>
  <c r="C97" i="17" s="1"/>
  <c r="C98" i="17" s="1"/>
  <c r="C99" i="17" s="1"/>
  <c r="C100" i="17" s="1"/>
  <c r="C101" i="17" s="1"/>
  <c r="C102" i="17" s="1"/>
  <c r="C103" i="17" s="1"/>
  <c r="C104" i="17" s="1"/>
  <c r="C105" i="17" s="1"/>
  <c r="C106" i="17" s="1"/>
  <c r="C107" i="17" s="1"/>
  <c r="C108" i="17" s="1"/>
  <c r="C109" i="17" s="1"/>
  <c r="C110" i="17" s="1"/>
  <c r="C111" i="17" s="1"/>
  <c r="C112" i="17" s="1"/>
  <c r="C113" i="17" s="1"/>
  <c r="C114" i="17" s="1"/>
  <c r="C115" i="17" s="1"/>
  <c r="C116" i="17" s="1"/>
  <c r="C117" i="17" s="1"/>
  <c r="C118" i="17" s="1"/>
  <c r="C119" i="17" s="1"/>
  <c r="C120" i="17" s="1"/>
  <c r="C121" i="17" s="1"/>
  <c r="C122" i="17" s="1"/>
  <c r="C123" i="17" s="1"/>
  <c r="C124" i="17" s="1"/>
  <c r="C125" i="17" s="1"/>
  <c r="C126" i="17" s="1"/>
  <c r="C127" i="17" s="1"/>
  <c r="C128" i="17" s="1"/>
  <c r="C129" i="17" s="1"/>
  <c r="C130" i="17" s="1"/>
  <c r="C131" i="17" s="1"/>
  <c r="C132" i="17" s="1"/>
  <c r="C133" i="17" s="1"/>
  <c r="C134" i="17" s="1"/>
  <c r="C135" i="17" s="1"/>
  <c r="C136" i="17" s="1"/>
  <c r="C137" i="17" s="1"/>
  <c r="C138" i="17" s="1"/>
  <c r="C139" i="17" s="1"/>
  <c r="C140" i="17" s="1"/>
  <c r="C141" i="17" s="1"/>
  <c r="C142" i="17" s="1"/>
  <c r="C143" i="17" s="1"/>
  <c r="C144" i="17" s="1"/>
  <c r="C145" i="17" s="1"/>
  <c r="C146" i="17" s="1"/>
  <c r="C147" i="17" s="1"/>
  <c r="C148" i="17" s="1"/>
  <c r="C149" i="17" s="1"/>
  <c r="C150" i="17" s="1"/>
  <c r="C151" i="17" s="1"/>
  <c r="C152" i="17" s="1"/>
  <c r="C153" i="17" s="1"/>
  <c r="C154" i="17" s="1"/>
  <c r="C155" i="17" s="1"/>
  <c r="C156" i="17" s="1"/>
  <c r="C157" i="17" s="1"/>
  <c r="C158" i="17" s="1"/>
  <c r="C159" i="17" s="1"/>
  <c r="C160" i="17" s="1"/>
  <c r="C161" i="17" s="1"/>
  <c r="C162" i="17" s="1"/>
  <c r="C163" i="17" s="1"/>
  <c r="C164" i="17" s="1"/>
  <c r="C165" i="17" s="1"/>
  <c r="C166" i="17" s="1"/>
  <c r="C167" i="17" s="1"/>
  <c r="C168" i="17" s="1"/>
  <c r="C169" i="17" s="1"/>
  <c r="C170" i="17" s="1"/>
  <c r="C171" i="17" s="1"/>
  <c r="C172" i="17" s="1"/>
  <c r="C173" i="17" s="1"/>
  <c r="C174" i="17" s="1"/>
  <c r="C175" i="17" s="1"/>
  <c r="C176" i="17" s="1"/>
  <c r="C177" i="17" s="1"/>
  <c r="C178" i="17" s="1"/>
  <c r="C179" i="17" s="1"/>
  <c r="C180" i="17" s="1"/>
  <c r="C181" i="17" s="1"/>
  <c r="C182" i="17" s="1"/>
  <c r="C183" i="17" s="1"/>
  <c r="C184" i="17" s="1"/>
  <c r="C185" i="17" s="1"/>
  <c r="C186" i="17" s="1"/>
  <c r="C187" i="17" s="1"/>
  <c r="C188" i="17" s="1"/>
  <c r="C189" i="17" s="1"/>
  <c r="C190" i="17" s="1"/>
  <c r="C191" i="17" s="1"/>
  <c r="C192" i="17" s="1"/>
  <c r="C193" i="17" s="1"/>
  <c r="C194" i="17" s="1"/>
  <c r="C195" i="17" s="1"/>
  <c r="C196" i="17" s="1"/>
  <c r="C197" i="17" s="1"/>
  <c r="C198" i="17" s="1"/>
  <c r="C199" i="17" s="1"/>
  <c r="C200" i="17" s="1"/>
  <c r="C201" i="17" s="1"/>
  <c r="C202" i="17" s="1"/>
  <c r="C203" i="17" s="1"/>
  <c r="C204" i="17" s="1"/>
  <c r="C205" i="17" s="1"/>
  <c r="C206" i="17" s="1"/>
  <c r="C207" i="17" s="1"/>
  <c r="C208" i="17" s="1"/>
  <c r="C209" i="17" s="1"/>
  <c r="C210" i="17" s="1"/>
  <c r="C211" i="17" s="1"/>
  <c r="C212" i="17" s="1"/>
  <c r="C213" i="17" s="1"/>
  <c r="C214" i="17" s="1"/>
  <c r="C215" i="17" s="1"/>
  <c r="C216" i="17" s="1"/>
  <c r="C217" i="17" s="1"/>
  <c r="C218" i="17" s="1"/>
  <c r="C219" i="17" s="1"/>
  <c r="C220" i="17" s="1"/>
  <c r="C221" i="17" s="1"/>
  <c r="C222" i="17" s="1"/>
  <c r="C223" i="17" s="1"/>
  <c r="C224" i="17" s="1"/>
  <c r="C225" i="17" s="1"/>
  <c r="C226" i="17" s="1"/>
  <c r="C227" i="17" s="1"/>
  <c r="C228" i="17" s="1"/>
  <c r="C229" i="17" s="1"/>
  <c r="C230" i="17" s="1"/>
  <c r="C231" i="17" s="1"/>
  <c r="C232" i="17" s="1"/>
  <c r="C233" i="17" s="1"/>
  <c r="C234" i="17" s="1"/>
  <c r="C235" i="17" s="1"/>
  <c r="C236" i="17" s="1"/>
  <c r="C237" i="17" s="1"/>
  <c r="C238" i="17" s="1"/>
  <c r="C239" i="17" s="1"/>
  <c r="C240" i="17" s="1"/>
  <c r="C241" i="17" s="1"/>
  <c r="C242" i="17" s="1"/>
  <c r="C243" i="17" s="1"/>
  <c r="C244" i="17" s="1"/>
  <c r="C245" i="17" s="1"/>
  <c r="C246" i="17" s="1"/>
  <c r="C247" i="17" s="1"/>
  <c r="C248" i="17" s="1"/>
  <c r="C249" i="17" s="1"/>
  <c r="C250" i="17" s="1"/>
  <c r="C251" i="17" s="1"/>
  <c r="C252" i="17" s="1"/>
  <c r="C253" i="17" s="1"/>
  <c r="C254" i="17" s="1"/>
  <c r="C255" i="17" s="1"/>
  <c r="C256" i="17" s="1"/>
  <c r="C257" i="17" s="1"/>
  <c r="C258" i="17" s="1"/>
  <c r="C259" i="17" s="1"/>
  <c r="C260" i="17" s="1"/>
  <c r="C261" i="17" s="1"/>
  <c r="C262" i="17" s="1"/>
  <c r="C263" i="17" s="1"/>
  <c r="C264" i="17" s="1"/>
  <c r="C265" i="17" s="1"/>
  <c r="C266" i="17" s="1"/>
  <c r="C267" i="17" s="1"/>
  <c r="C268" i="17" s="1"/>
  <c r="C269" i="17" s="1"/>
  <c r="C270" i="17" s="1"/>
  <c r="C271" i="17" s="1"/>
  <c r="C272" i="17" s="1"/>
  <c r="C273" i="17" s="1"/>
  <c r="C274" i="17" s="1"/>
  <c r="C275" i="17" s="1"/>
  <c r="C276" i="17" s="1"/>
  <c r="C277" i="17" s="1"/>
  <c r="C278" i="17" s="1"/>
  <c r="C279" i="17" s="1"/>
  <c r="C280" i="17" s="1"/>
  <c r="C281" i="17" s="1"/>
  <c r="C282" i="17" s="1"/>
  <c r="C283" i="17" s="1"/>
  <c r="C284" i="17" s="1"/>
  <c r="C285" i="17" s="1"/>
  <c r="C286" i="17" s="1"/>
  <c r="C287" i="17" s="1"/>
  <c r="C288" i="17" s="1"/>
  <c r="C289" i="17" s="1"/>
  <c r="C290" i="17" s="1"/>
  <c r="C291" i="17" s="1"/>
  <c r="C292" i="17" s="1"/>
  <c r="C293" i="17" s="1"/>
  <c r="C294" i="17" s="1"/>
  <c r="C295" i="17" s="1"/>
  <c r="C296" i="17" s="1"/>
  <c r="C297" i="17" s="1"/>
  <c r="C298" i="17" s="1"/>
  <c r="C299" i="17" s="1"/>
  <c r="C300" i="17" s="1"/>
  <c r="C301" i="17" s="1"/>
  <c r="C302" i="17" s="1"/>
  <c r="C303" i="17" s="1"/>
  <c r="C304" i="17" s="1"/>
  <c r="C305" i="17" s="1"/>
  <c r="C306" i="17" s="1"/>
  <c r="C307" i="17" s="1"/>
  <c r="C308" i="17" s="1"/>
  <c r="C309" i="17" s="1"/>
  <c r="C310" i="17" s="1"/>
  <c r="C311" i="17" s="1"/>
  <c r="C312" i="17" s="1"/>
  <c r="C313" i="17" s="1"/>
  <c r="C314" i="17" s="1"/>
  <c r="C315" i="17" s="1"/>
  <c r="C316" i="17" s="1"/>
  <c r="C317" i="17" s="1"/>
  <c r="C318" i="17" s="1"/>
  <c r="C319" i="17" s="1"/>
  <c r="C320" i="17" s="1"/>
  <c r="C321" i="17" s="1"/>
  <c r="C322" i="17" s="1"/>
  <c r="C323" i="17" s="1"/>
  <c r="C324" i="17" s="1"/>
  <c r="C325" i="17" s="1"/>
  <c r="C326" i="17" s="1"/>
  <c r="C327" i="17" s="1"/>
  <c r="C328" i="17" s="1"/>
  <c r="C329" i="17" s="1"/>
  <c r="C330" i="17" s="1"/>
  <c r="C331" i="17" s="1"/>
  <c r="C332" i="17" s="1"/>
  <c r="C333" i="17" s="1"/>
  <c r="C334" i="17" s="1"/>
  <c r="C335" i="17" s="1"/>
  <c r="C336" i="17" s="1"/>
  <c r="C337" i="17" s="1"/>
  <c r="C338" i="17" s="1"/>
  <c r="C339" i="17" s="1"/>
  <c r="C340" i="17" s="1"/>
  <c r="C341" i="17" s="1"/>
  <c r="C342" i="17" s="1"/>
  <c r="C343" i="17" s="1"/>
  <c r="C344" i="17" s="1"/>
  <c r="C345" i="17" s="1"/>
  <c r="C346" i="17" s="1"/>
  <c r="C347" i="17" s="1"/>
  <c r="C348" i="17" s="1"/>
  <c r="C349" i="17" s="1"/>
  <c r="C350" i="17" s="1"/>
  <c r="C351" i="17" s="1"/>
  <c r="C352" i="17" s="1"/>
  <c r="C353" i="17" s="1"/>
  <c r="C354" i="17" s="1"/>
  <c r="C355" i="17" s="1"/>
  <c r="C356" i="17" s="1"/>
  <c r="C357" i="17" s="1"/>
  <c r="C358" i="17" s="1"/>
  <c r="C359" i="17" s="1"/>
  <c r="C360" i="17" s="1"/>
  <c r="C361" i="17" s="1"/>
  <c r="C362" i="17" s="1"/>
  <c r="C363" i="17" s="1"/>
  <c r="C364" i="17" s="1"/>
  <c r="C365" i="17" s="1"/>
  <c r="C366" i="17" s="1"/>
  <c r="C367" i="17" s="1"/>
  <c r="C368" i="17" s="1"/>
  <c r="C369" i="17" s="1"/>
  <c r="C370" i="17" s="1"/>
  <c r="C371" i="17" s="1"/>
  <c r="C372" i="17" s="1"/>
  <c r="C373" i="17" s="1"/>
  <c r="C374" i="17" s="1"/>
  <c r="C375" i="17" s="1"/>
  <c r="C376" i="17" s="1"/>
  <c r="C377" i="17" s="1"/>
  <c r="C378" i="17" s="1"/>
  <c r="C379" i="17" s="1"/>
  <c r="C380" i="17" s="1"/>
  <c r="C381" i="17" s="1"/>
  <c r="C382" i="17" s="1"/>
  <c r="C383" i="17" s="1"/>
  <c r="C384" i="17" s="1"/>
  <c r="C385" i="17" s="1"/>
  <c r="C386" i="17" s="1"/>
  <c r="C387" i="17" s="1"/>
  <c r="C388" i="17" s="1"/>
  <c r="C389" i="17" s="1"/>
  <c r="C390" i="17" s="1"/>
  <c r="C391" i="17" s="1"/>
  <c r="C392" i="17" s="1"/>
  <c r="C393" i="17" s="1"/>
  <c r="C394" i="17" s="1"/>
  <c r="C395" i="17" s="1"/>
  <c r="C396" i="17" s="1"/>
  <c r="C397" i="17" s="1"/>
  <c r="C398" i="17" s="1"/>
  <c r="C399" i="17" s="1"/>
  <c r="C400" i="17" s="1"/>
  <c r="C401" i="17" s="1"/>
  <c r="C402" i="17" s="1"/>
  <c r="C403" i="17" s="1"/>
  <c r="C404" i="17" s="1"/>
  <c r="C405" i="17" s="1"/>
  <c r="C406" i="17" s="1"/>
  <c r="C407" i="17" s="1"/>
  <c r="C408" i="17" s="1"/>
  <c r="C409" i="17" s="1"/>
  <c r="C410" i="17" s="1"/>
  <c r="C411" i="17" s="1"/>
  <c r="C412" i="17" s="1"/>
  <c r="C413" i="17" s="1"/>
  <c r="C414" i="17" s="1"/>
  <c r="C415" i="17" s="1"/>
  <c r="C416" i="17" s="1"/>
  <c r="C417" i="17" s="1"/>
  <c r="C418" i="17" s="1"/>
  <c r="C419" i="17" s="1"/>
  <c r="C420" i="17" s="1"/>
  <c r="C421" i="17" s="1"/>
  <c r="C422" i="17" s="1"/>
  <c r="C423" i="17" s="1"/>
  <c r="C424" i="17" s="1"/>
  <c r="C425" i="17" s="1"/>
  <c r="C426" i="17" s="1"/>
  <c r="C427" i="17" s="1"/>
  <c r="C428" i="17" s="1"/>
  <c r="C429" i="17" s="1"/>
  <c r="C430" i="17" s="1"/>
  <c r="C431" i="17" s="1"/>
  <c r="C432" i="17" s="1"/>
  <c r="C433" i="17" s="1"/>
  <c r="C434" i="17" s="1"/>
  <c r="C435" i="17" s="1"/>
  <c r="C436" i="17" s="1"/>
  <c r="C437" i="17" s="1"/>
  <c r="C438" i="17" s="1"/>
  <c r="C439" i="17" s="1"/>
  <c r="C440" i="17" s="1"/>
  <c r="C441" i="17" s="1"/>
  <c r="C442" i="17" s="1"/>
  <c r="C443" i="17" s="1"/>
  <c r="C444" i="17" s="1"/>
  <c r="C445" i="17" s="1"/>
  <c r="C446" i="17" s="1"/>
  <c r="C447" i="17" s="1"/>
  <c r="C448" i="17" s="1"/>
  <c r="C449" i="17" s="1"/>
  <c r="C450" i="17" s="1"/>
  <c r="C451" i="17" s="1"/>
  <c r="C452" i="17" s="1"/>
  <c r="C453" i="17" s="1"/>
  <c r="C454" i="17" s="1"/>
  <c r="C455" i="17" s="1"/>
  <c r="C456" i="17" s="1"/>
  <c r="C457" i="17" s="1"/>
  <c r="C458" i="17" s="1"/>
  <c r="C459" i="17" s="1"/>
  <c r="C460" i="17" s="1"/>
  <c r="C461" i="17" s="1"/>
  <c r="C462" i="17" s="1"/>
  <c r="C463" i="17" s="1"/>
  <c r="C464" i="17" s="1"/>
  <c r="C465" i="17" s="1"/>
  <c r="C466" i="17" s="1"/>
  <c r="C467" i="17" s="1"/>
  <c r="C468" i="17" s="1"/>
  <c r="C469" i="17" s="1"/>
  <c r="C470" i="17" s="1"/>
  <c r="C471" i="17" s="1"/>
  <c r="C472" i="17" s="1"/>
  <c r="C473" i="17" s="1"/>
  <c r="C474" i="17" s="1"/>
  <c r="C475" i="17" s="1"/>
  <c r="C476" i="17" s="1"/>
  <c r="C477" i="17" s="1"/>
  <c r="C478" i="17" s="1"/>
  <c r="C479" i="17" s="1"/>
  <c r="C480" i="17" s="1"/>
  <c r="C481" i="17" s="1"/>
  <c r="C482" i="17" s="1"/>
  <c r="C483" i="17" s="1"/>
  <c r="C484" i="17" s="1"/>
  <c r="C485" i="17" s="1"/>
  <c r="C486" i="17" s="1"/>
  <c r="C487" i="17" s="1"/>
  <c r="C488" i="17" s="1"/>
  <c r="C489" i="17" s="1"/>
  <c r="C490" i="17" s="1"/>
  <c r="C491" i="17" s="1"/>
  <c r="C492" i="17" s="1"/>
  <c r="C493" i="17" s="1"/>
  <c r="C494" i="17" s="1"/>
  <c r="C495" i="17" s="1"/>
  <c r="C496" i="17" s="1"/>
  <c r="C497" i="17" s="1"/>
  <c r="C498" i="17" s="1"/>
  <c r="C499" i="17" s="1"/>
  <c r="C500" i="17" s="1"/>
  <c r="C501" i="17" s="1"/>
  <c r="C502" i="17" s="1"/>
  <c r="C503" i="17" s="1"/>
  <c r="C504" i="17" s="1"/>
  <c r="C505" i="17" s="1"/>
  <c r="C506" i="17" s="1"/>
  <c r="C507" i="17" s="1"/>
  <c r="C508" i="17" s="1"/>
  <c r="C509" i="17" s="1"/>
  <c r="C510" i="17" s="1"/>
  <c r="C511" i="17" s="1"/>
  <c r="C512" i="17" s="1"/>
  <c r="C513" i="17" s="1"/>
  <c r="C514" i="17" s="1"/>
  <c r="C515" i="17" s="1"/>
  <c r="C516" i="17" s="1"/>
  <c r="C517" i="17" s="1"/>
  <c r="C518" i="17" s="1"/>
  <c r="C519" i="17" s="1"/>
  <c r="C520" i="17" s="1"/>
  <c r="C521" i="17" s="1"/>
  <c r="C522" i="17" s="1"/>
  <c r="C523" i="17" s="1"/>
  <c r="C524" i="17" s="1"/>
  <c r="C525" i="17" s="1"/>
  <c r="C526" i="17" s="1"/>
  <c r="C527" i="17" s="1"/>
  <c r="C528" i="17" s="1"/>
  <c r="C529" i="17" s="1"/>
  <c r="C530" i="17" s="1"/>
  <c r="C531" i="17" s="1"/>
  <c r="C532" i="17" s="1"/>
  <c r="C533" i="17" s="1"/>
  <c r="C534" i="17" s="1"/>
  <c r="C535" i="17" s="1"/>
  <c r="C536" i="17" s="1"/>
  <c r="C537" i="17" s="1"/>
  <c r="C538" i="17" s="1"/>
  <c r="C539" i="17" s="1"/>
  <c r="C540" i="17" s="1"/>
  <c r="C541" i="17" s="1"/>
  <c r="C542" i="17" s="1"/>
  <c r="C543" i="17" s="1"/>
  <c r="C544" i="17" s="1"/>
  <c r="C545" i="17" s="1"/>
  <c r="C546" i="17" s="1"/>
  <c r="C547" i="17" s="1"/>
  <c r="C548" i="17" s="1"/>
  <c r="C549" i="17" s="1"/>
  <c r="C550" i="17" s="1"/>
  <c r="C551" i="17" s="1"/>
  <c r="C552" i="17" s="1"/>
  <c r="C553" i="17" s="1"/>
  <c r="C554" i="17" s="1"/>
  <c r="C555" i="17" s="1"/>
  <c r="C556" i="17" s="1"/>
  <c r="C557" i="17" s="1"/>
  <c r="C558" i="17" s="1"/>
  <c r="C559" i="17" s="1"/>
  <c r="C560" i="17" s="1"/>
  <c r="C561" i="17" s="1"/>
  <c r="C562" i="17" s="1"/>
  <c r="C563" i="17" s="1"/>
  <c r="C564" i="17" s="1"/>
  <c r="C565" i="17" s="1"/>
  <c r="C566" i="17" s="1"/>
  <c r="C567" i="17" s="1"/>
  <c r="C568" i="17" s="1"/>
  <c r="C569" i="17" s="1"/>
  <c r="C570" i="17" s="1"/>
  <c r="C571" i="17" s="1"/>
  <c r="C572" i="17" s="1"/>
  <c r="C573" i="17" s="1"/>
  <c r="C574" i="17" s="1"/>
  <c r="C575" i="17" s="1"/>
  <c r="C576" i="17" s="1"/>
  <c r="C577" i="17" s="1"/>
  <c r="C578" i="17" s="1"/>
  <c r="C579" i="17" s="1"/>
  <c r="C580" i="17" s="1"/>
  <c r="C581" i="17" s="1"/>
  <c r="C582" i="17" s="1"/>
  <c r="C583" i="17" s="1"/>
  <c r="C584" i="17" s="1"/>
  <c r="C585" i="17" s="1"/>
  <c r="C586" i="17" s="1"/>
  <c r="C587" i="17" s="1"/>
  <c r="C588" i="17" s="1"/>
  <c r="C589" i="17" s="1"/>
  <c r="C590" i="17" s="1"/>
  <c r="C591" i="17" s="1"/>
  <c r="C592" i="17" s="1"/>
  <c r="C593" i="17" s="1"/>
  <c r="C594" i="17" s="1"/>
  <c r="C595" i="17" s="1"/>
  <c r="C596" i="17" s="1"/>
  <c r="C597" i="17" s="1"/>
  <c r="C598" i="17" s="1"/>
  <c r="C599" i="17" s="1"/>
  <c r="C600" i="17" s="1"/>
  <c r="C601" i="17" s="1"/>
  <c r="C602" i="17" s="1"/>
  <c r="C603" i="17" s="1"/>
  <c r="C604" i="17" s="1"/>
  <c r="C605" i="17" s="1"/>
  <c r="C606" i="17" s="1"/>
  <c r="C607" i="17" s="1"/>
  <c r="C608" i="17" s="1"/>
  <c r="C609" i="17" s="1"/>
  <c r="C610" i="17" s="1"/>
  <c r="C611" i="17" s="1"/>
  <c r="C612" i="17" s="1"/>
  <c r="C613" i="17" s="1"/>
  <c r="C614" i="17" s="1"/>
  <c r="C615" i="17" s="1"/>
  <c r="C616" i="17" s="1"/>
  <c r="C617" i="17" s="1"/>
  <c r="C618" i="17" s="1"/>
  <c r="C619" i="17" s="1"/>
  <c r="C620" i="17" s="1"/>
  <c r="C621" i="17" s="1"/>
  <c r="C622" i="17" s="1"/>
  <c r="C623" i="17" s="1"/>
  <c r="C624" i="17" s="1"/>
  <c r="C625" i="17" s="1"/>
  <c r="C626" i="17" s="1"/>
  <c r="C627" i="17" s="1"/>
  <c r="C628" i="17" s="1"/>
  <c r="C629" i="17" s="1"/>
  <c r="C630" i="17" s="1"/>
  <c r="C631" i="17" s="1"/>
  <c r="C632" i="17" s="1"/>
  <c r="C633" i="17" s="1"/>
  <c r="C634" i="17" s="1"/>
  <c r="C635" i="17" s="1"/>
  <c r="C636" i="17" s="1"/>
  <c r="C637" i="17" s="1"/>
  <c r="C638" i="17" s="1"/>
  <c r="C639" i="17" s="1"/>
  <c r="C640" i="17" s="1"/>
  <c r="C641" i="17" s="1"/>
  <c r="C642" i="17" s="1"/>
  <c r="C643" i="17" s="1"/>
  <c r="C644" i="17" s="1"/>
  <c r="C645" i="17" s="1"/>
  <c r="C646" i="17" s="1"/>
  <c r="C647" i="17" s="1"/>
  <c r="C648" i="17" s="1"/>
  <c r="C649" i="17" s="1"/>
  <c r="C650" i="17" s="1"/>
  <c r="C651" i="17" s="1"/>
  <c r="C652" i="17" s="1"/>
  <c r="C653" i="17" s="1"/>
  <c r="C654" i="17" s="1"/>
  <c r="C655" i="17" s="1"/>
  <c r="C656" i="17" s="1"/>
  <c r="C657" i="17" s="1"/>
  <c r="C658" i="17" s="1"/>
  <c r="C659" i="17" s="1"/>
  <c r="C660" i="17" s="1"/>
  <c r="C661" i="17" s="1"/>
  <c r="C662" i="17" s="1"/>
  <c r="C663" i="17" s="1"/>
  <c r="C664" i="17" s="1"/>
  <c r="C665" i="17" s="1"/>
  <c r="C666" i="17" s="1"/>
  <c r="C667" i="17" s="1"/>
  <c r="C668" i="17" s="1"/>
  <c r="C669" i="17" s="1"/>
  <c r="C670" i="17" s="1"/>
  <c r="C671" i="17" s="1"/>
  <c r="C672" i="17" s="1"/>
  <c r="C673" i="17" s="1"/>
  <c r="C674" i="17" s="1"/>
  <c r="C675" i="17" s="1"/>
  <c r="C676" i="17" s="1"/>
  <c r="C677" i="17" s="1"/>
  <c r="C678" i="17" s="1"/>
  <c r="C679" i="17" s="1"/>
  <c r="C680" i="17" s="1"/>
  <c r="C681" i="17" s="1"/>
  <c r="C682" i="17" s="1"/>
  <c r="C683" i="17" s="1"/>
  <c r="C684" i="17" s="1"/>
  <c r="C685" i="17" s="1"/>
  <c r="C686" i="17" s="1"/>
  <c r="C687" i="17" s="1"/>
  <c r="C688" i="17" s="1"/>
  <c r="C689" i="17" s="1"/>
  <c r="C690" i="17" s="1"/>
  <c r="C691" i="17" s="1"/>
  <c r="C692" i="17" s="1"/>
  <c r="C693" i="17" s="1"/>
  <c r="C694" i="17" s="1"/>
  <c r="C695" i="17" s="1"/>
  <c r="C696" i="17" s="1"/>
  <c r="C697" i="17" s="1"/>
  <c r="C698" i="17" s="1"/>
  <c r="C699" i="17" s="1"/>
  <c r="C700" i="17" s="1"/>
  <c r="C701" i="17" s="1"/>
  <c r="C702" i="17" s="1"/>
  <c r="C703" i="17" s="1"/>
  <c r="C704" i="17" s="1"/>
  <c r="C705" i="17" s="1"/>
  <c r="C706" i="17" s="1"/>
  <c r="C707" i="17" s="1"/>
  <c r="C708" i="17" s="1"/>
  <c r="C709" i="17" s="1"/>
  <c r="C710" i="17" s="1"/>
  <c r="C711" i="17" s="1"/>
  <c r="C712" i="17" s="1"/>
  <c r="C713" i="17" s="1"/>
  <c r="C714" i="17" s="1"/>
  <c r="C715" i="17" s="1"/>
  <c r="C716" i="17" s="1"/>
  <c r="C717" i="17" s="1"/>
  <c r="C718" i="17" s="1"/>
  <c r="C719" i="17" s="1"/>
  <c r="C720" i="17" s="1"/>
  <c r="C721" i="17" s="1"/>
  <c r="C722" i="17" s="1"/>
  <c r="C723" i="17" s="1"/>
  <c r="C724" i="17" s="1"/>
  <c r="C725" i="17" s="1"/>
  <c r="C726" i="17" s="1"/>
  <c r="C727" i="17" s="1"/>
  <c r="C728" i="17" s="1"/>
  <c r="C729" i="17" s="1"/>
  <c r="C730" i="17" s="1"/>
  <c r="C731" i="17" s="1"/>
  <c r="C732" i="17" s="1"/>
  <c r="C733" i="17" s="1"/>
  <c r="C734" i="17" s="1"/>
  <c r="C735" i="17" s="1"/>
  <c r="C736" i="17" s="1"/>
  <c r="C737" i="17" s="1"/>
  <c r="C738" i="17" s="1"/>
  <c r="C739" i="17" s="1"/>
  <c r="C740" i="17" s="1"/>
  <c r="C741" i="17" s="1"/>
  <c r="C742" i="17" s="1"/>
  <c r="C743" i="17" s="1"/>
  <c r="C744" i="17" s="1"/>
  <c r="C745" i="17" s="1"/>
  <c r="C746" i="17" s="1"/>
  <c r="C747" i="17" s="1"/>
  <c r="C748" i="17" s="1"/>
  <c r="C749" i="17" s="1"/>
  <c r="C750" i="17" s="1"/>
  <c r="C751" i="17" s="1"/>
  <c r="C752" i="17" s="1"/>
  <c r="C753" i="17" s="1"/>
  <c r="C754" i="17" s="1"/>
  <c r="C755" i="17" s="1"/>
  <c r="C756" i="17" s="1"/>
  <c r="C757" i="17" s="1"/>
  <c r="C758" i="17" s="1"/>
  <c r="C759" i="17" s="1"/>
  <c r="C760" i="17" s="1"/>
  <c r="C761" i="17" s="1"/>
  <c r="C762" i="17" s="1"/>
  <c r="C763" i="17" s="1"/>
  <c r="C764" i="17" s="1"/>
  <c r="C765" i="17" s="1"/>
  <c r="C766" i="17" s="1"/>
  <c r="C767" i="17" s="1"/>
  <c r="C768" i="17" s="1"/>
  <c r="C769" i="17" s="1"/>
  <c r="C770" i="17" s="1"/>
  <c r="C771" i="17" s="1"/>
  <c r="C772" i="17" s="1"/>
  <c r="C773" i="17" s="1"/>
  <c r="C774" i="17" s="1"/>
  <c r="C775" i="17" s="1"/>
  <c r="C776" i="17" s="1"/>
  <c r="C777" i="17" s="1"/>
  <c r="C778" i="17" s="1"/>
  <c r="C779" i="17" s="1"/>
  <c r="C780" i="17" s="1"/>
  <c r="C781" i="17" s="1"/>
  <c r="C782" i="17" s="1"/>
  <c r="C783" i="17" s="1"/>
  <c r="C784" i="17" s="1"/>
  <c r="C785" i="17" s="1"/>
  <c r="C786" i="17" s="1"/>
  <c r="C787" i="17" s="1"/>
  <c r="C788" i="17" s="1"/>
  <c r="C789" i="17" s="1"/>
  <c r="C790" i="17" s="1"/>
  <c r="C791" i="17" s="1"/>
  <c r="C792" i="17" s="1"/>
  <c r="C793" i="17" s="1"/>
  <c r="C794" i="17" s="1"/>
  <c r="C795" i="17" s="1"/>
  <c r="C796" i="17" s="1"/>
  <c r="C797" i="17" s="1"/>
  <c r="C798" i="17" s="1"/>
  <c r="C799" i="17" s="1"/>
  <c r="C800" i="17" s="1"/>
  <c r="C801" i="17" s="1"/>
  <c r="C802" i="17" s="1"/>
  <c r="C803" i="17" s="1"/>
  <c r="C804" i="17" s="1"/>
  <c r="C805" i="17" s="1"/>
  <c r="C806" i="17" s="1"/>
  <c r="C807" i="17" s="1"/>
  <c r="C808" i="17" s="1"/>
  <c r="C809" i="17" s="1"/>
  <c r="C810" i="17" s="1"/>
  <c r="C811" i="17" s="1"/>
  <c r="C812" i="17" s="1"/>
  <c r="C813" i="17" s="1"/>
  <c r="C814" i="17" s="1"/>
  <c r="C815" i="17" s="1"/>
  <c r="C816" i="17" s="1"/>
  <c r="C817" i="17" s="1"/>
  <c r="C818" i="17" s="1"/>
  <c r="C819" i="17" s="1"/>
  <c r="C820" i="17" s="1"/>
  <c r="C821" i="17" s="1"/>
  <c r="C822" i="17" s="1"/>
  <c r="C823" i="17" s="1"/>
  <c r="C824" i="17" s="1"/>
  <c r="C825" i="17" s="1"/>
  <c r="C826" i="17" s="1"/>
  <c r="C827" i="17" s="1"/>
  <c r="C828" i="17" s="1"/>
  <c r="C829" i="17" s="1"/>
  <c r="C830" i="17" s="1"/>
  <c r="C831" i="17" s="1"/>
  <c r="C832" i="17" s="1"/>
  <c r="C833" i="17" s="1"/>
  <c r="C834" i="17" s="1"/>
  <c r="C835" i="17" s="1"/>
  <c r="C836" i="17" s="1"/>
  <c r="C837" i="17" s="1"/>
  <c r="C838" i="17" s="1"/>
  <c r="C839" i="17" s="1"/>
  <c r="C840" i="17" s="1"/>
  <c r="C841" i="17" s="1"/>
  <c r="C842" i="17" s="1"/>
  <c r="C843" i="17" s="1"/>
  <c r="C844" i="17" s="1"/>
  <c r="C845" i="17" s="1"/>
  <c r="C846" i="17" s="1"/>
  <c r="C847" i="17" s="1"/>
  <c r="C848" i="17" s="1"/>
  <c r="C849" i="17" s="1"/>
  <c r="C850" i="17" s="1"/>
  <c r="C851" i="17" s="1"/>
  <c r="C852" i="17" s="1"/>
  <c r="C853" i="17" s="1"/>
  <c r="C854" i="17" s="1"/>
  <c r="C855" i="17" s="1"/>
  <c r="C856" i="17" s="1"/>
  <c r="C857" i="17" s="1"/>
  <c r="C858" i="17" s="1"/>
  <c r="C859" i="17" s="1"/>
  <c r="C860" i="17" s="1"/>
  <c r="C861" i="17" s="1"/>
  <c r="C862" i="17" s="1"/>
  <c r="C863" i="17" s="1"/>
  <c r="C864" i="17" s="1"/>
  <c r="C865" i="17" s="1"/>
  <c r="C866" i="17" s="1"/>
  <c r="C867" i="17" s="1"/>
  <c r="C868" i="17" s="1"/>
  <c r="C869" i="17" s="1"/>
  <c r="C870" i="17" s="1"/>
  <c r="C871" i="17" s="1"/>
  <c r="C872" i="17" s="1"/>
  <c r="C873" i="17" s="1"/>
  <c r="C874" i="17" s="1"/>
  <c r="C875" i="17" s="1"/>
  <c r="C876" i="17" s="1"/>
  <c r="C877" i="17" s="1"/>
  <c r="C878" i="17" s="1"/>
  <c r="C879" i="17" s="1"/>
  <c r="C880" i="17" s="1"/>
  <c r="C881" i="17" s="1"/>
  <c r="C882" i="17" s="1"/>
  <c r="C883" i="17" s="1"/>
  <c r="C884" i="17" s="1"/>
  <c r="C885" i="17" s="1"/>
  <c r="C886" i="17" s="1"/>
  <c r="C887" i="17" s="1"/>
  <c r="C888" i="17" s="1"/>
  <c r="C889" i="17" s="1"/>
  <c r="C890" i="17" s="1"/>
  <c r="C891" i="17" s="1"/>
  <c r="C892" i="17" s="1"/>
  <c r="C893" i="17" s="1"/>
  <c r="C894" i="17" s="1"/>
  <c r="C895" i="17" s="1"/>
  <c r="C896" i="17" s="1"/>
  <c r="C897" i="17" s="1"/>
  <c r="C898" i="17" s="1"/>
  <c r="C899" i="17" s="1"/>
  <c r="C900" i="17" s="1"/>
  <c r="C901" i="17" s="1"/>
  <c r="C902" i="17" s="1"/>
  <c r="C903" i="17" s="1"/>
  <c r="C904" i="17" s="1"/>
  <c r="C905" i="17" s="1"/>
  <c r="C906" i="17" s="1"/>
  <c r="C907" i="17" s="1"/>
  <c r="C908" i="17" s="1"/>
  <c r="C909" i="17" s="1"/>
  <c r="C910" i="17" s="1"/>
  <c r="C911" i="17" s="1"/>
  <c r="C912" i="17" s="1"/>
  <c r="C913" i="17" s="1"/>
  <c r="C914" i="17" s="1"/>
  <c r="C915" i="17" s="1"/>
  <c r="C916" i="17" s="1"/>
  <c r="C917" i="17" s="1"/>
  <c r="C918" i="17" s="1"/>
  <c r="C919" i="17" s="1"/>
  <c r="C920" i="17" s="1"/>
  <c r="C921" i="17" s="1"/>
  <c r="C922" i="17" s="1"/>
  <c r="C923" i="17" s="1"/>
  <c r="C924" i="17" s="1"/>
  <c r="C925" i="17" s="1"/>
  <c r="C926" i="17" s="1"/>
  <c r="C927" i="17" s="1"/>
  <c r="C928" i="17" s="1"/>
  <c r="C929" i="17" s="1"/>
  <c r="C930" i="17" s="1"/>
  <c r="C931" i="17" s="1"/>
  <c r="C932" i="17" s="1"/>
  <c r="C933" i="17" s="1"/>
  <c r="C934" i="17" s="1"/>
  <c r="C935" i="17" s="1"/>
  <c r="C936" i="17" s="1"/>
  <c r="C937" i="17" s="1"/>
  <c r="C938" i="17" s="1"/>
  <c r="C939" i="17" s="1"/>
  <c r="C940" i="17" s="1"/>
  <c r="C941" i="17" s="1"/>
  <c r="C942" i="17" s="1"/>
  <c r="C943" i="17" s="1"/>
  <c r="C944" i="17" s="1"/>
  <c r="C945" i="17" s="1"/>
  <c r="C946" i="17" s="1"/>
  <c r="C947" i="17" s="1"/>
  <c r="C948" i="17" s="1"/>
  <c r="C949" i="17" s="1"/>
  <c r="C950" i="17" s="1"/>
  <c r="C951" i="17" s="1"/>
  <c r="C952" i="17" s="1"/>
  <c r="C953" i="17" s="1"/>
  <c r="C954" i="17" s="1"/>
  <c r="C955" i="17" s="1"/>
  <c r="C956" i="17" s="1"/>
  <c r="C957" i="17" s="1"/>
  <c r="C958" i="17" s="1"/>
  <c r="C959" i="17" s="1"/>
  <c r="C960" i="17" s="1"/>
  <c r="C961" i="17" s="1"/>
  <c r="C962" i="17" s="1"/>
  <c r="C963" i="17" s="1"/>
  <c r="C964" i="17" s="1"/>
  <c r="C965" i="17" s="1"/>
  <c r="C966" i="17" s="1"/>
  <c r="C967" i="17" s="1"/>
  <c r="C968" i="17" s="1"/>
  <c r="C969" i="17" s="1"/>
  <c r="C970" i="17" s="1"/>
  <c r="C971" i="17" s="1"/>
  <c r="C972" i="17" s="1"/>
  <c r="C973" i="17" s="1"/>
  <c r="C974" i="17" s="1"/>
  <c r="C975" i="17" s="1"/>
  <c r="C976" i="17" s="1"/>
  <c r="C977" i="17" s="1"/>
  <c r="C978" i="17" s="1"/>
  <c r="C979" i="17" s="1"/>
  <c r="C980" i="17" s="1"/>
  <c r="C981" i="17" s="1"/>
  <c r="C982" i="17" s="1"/>
  <c r="C983" i="17" s="1"/>
  <c r="C984" i="17" s="1"/>
  <c r="C985" i="17" s="1"/>
  <c r="C986" i="17" s="1"/>
  <c r="C987" i="17" s="1"/>
  <c r="C988" i="17" s="1"/>
  <c r="C989" i="17" s="1"/>
  <c r="C990" i="17" s="1"/>
  <c r="C991" i="17" s="1"/>
  <c r="C992" i="17" s="1"/>
  <c r="C993" i="17" s="1"/>
  <c r="C994" i="17" s="1"/>
  <c r="C995" i="17" s="1"/>
  <c r="C996" i="17" s="1"/>
  <c r="C997" i="17" s="1"/>
  <c r="C998" i="17" s="1"/>
  <c r="C999" i="17" s="1"/>
  <c r="C1000" i="17" s="1"/>
  <c r="C1001" i="17" s="1"/>
  <c r="C1002" i="17" s="1"/>
  <c r="C1003" i="17" s="1"/>
  <c r="C1004" i="17" s="1"/>
  <c r="C1005" i="17" s="1"/>
  <c r="C1006" i="17" s="1"/>
  <c r="C1007" i="17" s="1"/>
  <c r="C1008" i="17" s="1"/>
  <c r="C1009" i="17" s="1"/>
  <c r="C1010" i="17" s="1"/>
  <c r="C1011" i="17" s="1"/>
  <c r="C1012" i="17" s="1"/>
  <c r="C1013" i="17" s="1"/>
  <c r="C1014" i="17" s="1"/>
  <c r="C1015" i="17" s="1"/>
  <c r="C1016" i="17" s="1"/>
  <c r="C1017" i="17" s="1"/>
  <c r="C1018" i="17" s="1"/>
  <c r="C1019" i="17" s="1"/>
  <c r="C1020" i="17" s="1"/>
  <c r="C1021" i="17" s="1"/>
  <c r="C1022" i="17" s="1"/>
  <c r="C1023" i="17" s="1"/>
  <c r="C1024" i="17" s="1"/>
  <c r="C1025" i="17" s="1"/>
  <c r="C1026" i="17" s="1"/>
  <c r="C1027" i="17" s="1"/>
  <c r="C1028" i="17" s="1"/>
  <c r="C1029" i="17" s="1"/>
  <c r="C1030" i="17" s="1"/>
  <c r="C1031" i="17" s="1"/>
  <c r="C1032" i="17" s="1"/>
  <c r="C1033" i="17" s="1"/>
  <c r="C1034" i="17" s="1"/>
  <c r="C1035" i="17" s="1"/>
  <c r="C1036" i="17" s="1"/>
  <c r="C1037" i="17" s="1"/>
  <c r="C1038" i="17" s="1"/>
  <c r="C1039" i="17" s="1"/>
  <c r="C1040" i="17" s="1"/>
  <c r="C1041" i="17" s="1"/>
  <c r="C1042" i="17" s="1"/>
  <c r="C1043" i="17" s="1"/>
  <c r="C1044" i="17" s="1"/>
  <c r="C1045" i="17" s="1"/>
  <c r="C1046" i="17" s="1"/>
  <c r="C1047" i="17" s="1"/>
  <c r="C1048" i="17" s="1"/>
  <c r="C1049" i="17" s="1"/>
  <c r="C1050" i="17" s="1"/>
  <c r="C1051" i="17" s="1"/>
  <c r="C1052" i="17" s="1"/>
  <c r="C1053" i="17" s="1"/>
  <c r="C1054" i="17" s="1"/>
  <c r="C1055" i="17" s="1"/>
  <c r="C1056" i="17" s="1"/>
  <c r="C1057" i="17" s="1"/>
  <c r="C1058" i="17" s="1"/>
  <c r="C1059" i="17" s="1"/>
  <c r="C1060" i="17" s="1"/>
  <c r="C1061" i="17" s="1"/>
  <c r="C1062" i="17" s="1"/>
  <c r="C1063" i="17" s="1"/>
  <c r="C1064" i="17" s="1"/>
  <c r="C1065" i="17" s="1"/>
  <c r="C1066" i="17" s="1"/>
  <c r="C1067" i="17" s="1"/>
  <c r="C1068" i="17" s="1"/>
  <c r="C1069" i="17" s="1"/>
  <c r="C1070" i="17" s="1"/>
  <c r="C1071" i="17" s="1"/>
  <c r="C1072" i="17" s="1"/>
  <c r="C1073" i="17" s="1"/>
  <c r="C1074" i="17" s="1"/>
  <c r="C1075" i="17" s="1"/>
  <c r="C1076" i="17" s="1"/>
  <c r="C1077" i="17" s="1"/>
  <c r="C1078" i="17" s="1"/>
  <c r="C1079" i="17" s="1"/>
  <c r="C1080" i="17" s="1"/>
  <c r="C1081" i="17" s="1"/>
  <c r="C1082" i="17" s="1"/>
  <c r="C1083" i="17" s="1"/>
  <c r="C1084" i="17" s="1"/>
  <c r="C1085" i="17" s="1"/>
  <c r="C1086" i="17" s="1"/>
  <c r="C1087" i="17" s="1"/>
  <c r="C1088" i="17" s="1"/>
  <c r="C1089" i="17" s="1"/>
  <c r="C1090" i="17" s="1"/>
  <c r="C1091" i="17" s="1"/>
  <c r="C1092" i="17" s="1"/>
  <c r="C1093" i="17" s="1"/>
  <c r="C1094" i="17" s="1"/>
  <c r="C1095" i="17" s="1"/>
  <c r="C1096" i="17" s="1"/>
  <c r="C1097" i="17" s="1"/>
  <c r="C1098" i="17" s="1"/>
  <c r="C1099" i="17" s="1"/>
  <c r="C1100" i="17" s="1"/>
  <c r="C1101" i="17" s="1"/>
  <c r="C1102" i="17" s="1"/>
  <c r="C1103" i="17" s="1"/>
  <c r="C1104" i="17" s="1"/>
  <c r="C1105" i="17" s="1"/>
  <c r="C1106" i="17" s="1"/>
  <c r="C1107" i="17" s="1"/>
  <c r="C1108" i="17" s="1"/>
  <c r="C1109" i="17" s="1"/>
  <c r="C1110" i="17" s="1"/>
  <c r="C1111" i="17" s="1"/>
  <c r="C1112" i="17" s="1"/>
  <c r="C1113" i="17" s="1"/>
  <c r="C1114" i="17" s="1"/>
  <c r="C1115" i="17" s="1"/>
  <c r="C1116" i="17" s="1"/>
  <c r="C1117" i="17" s="1"/>
  <c r="C1118" i="17" s="1"/>
  <c r="C1119" i="17" s="1"/>
  <c r="C1120" i="17" s="1"/>
  <c r="C1121" i="17" s="1"/>
  <c r="C1122" i="17" s="1"/>
  <c r="C1123" i="17" s="1"/>
  <c r="C1124" i="17" s="1"/>
  <c r="C1125" i="17" s="1"/>
  <c r="C1126" i="17" s="1"/>
  <c r="C1127" i="17" s="1"/>
  <c r="C1128" i="17" s="1"/>
  <c r="C1129" i="17" s="1"/>
  <c r="C1130" i="17" s="1"/>
  <c r="C1131" i="17" s="1"/>
  <c r="C1132" i="17" s="1"/>
  <c r="C1133" i="17" s="1"/>
  <c r="C1134" i="17" s="1"/>
  <c r="C1135" i="17" s="1"/>
  <c r="C1136" i="17" s="1"/>
  <c r="C1137" i="17" s="1"/>
  <c r="C1138" i="17" s="1"/>
  <c r="C1139" i="17" s="1"/>
  <c r="C1140" i="17" s="1"/>
  <c r="C1141" i="17" s="1"/>
  <c r="C1142" i="17" s="1"/>
  <c r="C1143" i="17" s="1"/>
  <c r="C1144" i="17" s="1"/>
  <c r="C1145" i="17" s="1"/>
  <c r="C1146" i="17" s="1"/>
  <c r="C1147" i="17" s="1"/>
  <c r="C1148" i="17" s="1"/>
  <c r="C1149" i="17" s="1"/>
  <c r="C1150" i="17" s="1"/>
  <c r="C1151" i="17" s="1"/>
  <c r="C1152" i="17" s="1"/>
  <c r="C1153" i="17" s="1"/>
  <c r="C1154" i="17" s="1"/>
  <c r="C1155" i="17" s="1"/>
  <c r="C1156" i="17" s="1"/>
  <c r="C1157" i="17" s="1"/>
  <c r="C1158" i="17" s="1"/>
  <c r="C1159" i="17" s="1"/>
  <c r="C1160" i="17" s="1"/>
  <c r="C1161" i="17" s="1"/>
  <c r="C1162" i="17" s="1"/>
  <c r="C1163" i="17" s="1"/>
  <c r="C1164" i="17" s="1"/>
  <c r="C1165" i="17" s="1"/>
  <c r="C1166" i="17" s="1"/>
  <c r="C1167" i="17" s="1"/>
  <c r="C1168" i="17" s="1"/>
  <c r="C1169" i="17" s="1"/>
  <c r="C1170" i="17" s="1"/>
  <c r="C1171" i="17" s="1"/>
  <c r="C1172" i="17" s="1"/>
  <c r="C1173" i="17" s="1"/>
  <c r="C1174" i="17" s="1"/>
  <c r="C1175" i="17" s="1"/>
  <c r="C1176" i="17" s="1"/>
  <c r="C1177" i="17" s="1"/>
  <c r="C1178" i="17" s="1"/>
  <c r="C1179" i="17" s="1"/>
  <c r="C1180" i="17" s="1"/>
  <c r="C1181" i="17" s="1"/>
  <c r="C1182" i="17" s="1"/>
  <c r="C1183" i="17" s="1"/>
  <c r="C1184" i="17" s="1"/>
  <c r="C1185" i="17" s="1"/>
  <c r="C1186" i="17" s="1"/>
  <c r="C1187" i="17" s="1"/>
  <c r="C1188" i="17" s="1"/>
  <c r="C1189" i="17" s="1"/>
  <c r="C1190" i="17" s="1"/>
  <c r="C1191" i="17" s="1"/>
  <c r="C1192" i="17" s="1"/>
  <c r="C1193" i="17" s="1"/>
  <c r="C1194" i="17" s="1"/>
  <c r="C1195" i="17" s="1"/>
  <c r="C1196" i="17" s="1"/>
  <c r="C1197" i="17" s="1"/>
  <c r="C1198" i="17" s="1"/>
  <c r="C1199" i="17" s="1"/>
  <c r="C1200" i="17" s="1"/>
  <c r="C1201" i="17" s="1"/>
  <c r="C1202" i="17" s="1"/>
  <c r="C1203" i="17" s="1"/>
  <c r="C1204" i="17" s="1"/>
  <c r="C1205" i="17" s="1"/>
  <c r="C1206" i="17" s="1"/>
  <c r="C1207" i="17" s="1"/>
  <c r="C1208" i="17" s="1"/>
  <c r="C1209" i="17" s="1"/>
  <c r="C1210" i="17" s="1"/>
  <c r="C1211" i="17" s="1"/>
  <c r="C1212" i="17" s="1"/>
  <c r="C1213" i="17" s="1"/>
  <c r="C1214" i="17" s="1"/>
  <c r="C1215" i="17" s="1"/>
  <c r="C1216" i="17" s="1"/>
  <c r="C1217" i="17" s="1"/>
  <c r="C1218" i="17" s="1"/>
  <c r="C1219" i="17" s="1"/>
  <c r="C1220" i="17" s="1"/>
  <c r="C1221" i="17" s="1"/>
  <c r="C1222" i="17" s="1"/>
  <c r="C1223" i="17" s="1"/>
  <c r="C1224" i="17" s="1"/>
  <c r="C1225" i="17" s="1"/>
  <c r="C1226" i="17" s="1"/>
  <c r="C1227" i="17" s="1"/>
  <c r="C1228" i="17" s="1"/>
  <c r="C1229" i="17" s="1"/>
  <c r="C1230" i="17" s="1"/>
  <c r="C1231" i="17" s="1"/>
  <c r="C1232" i="17" s="1"/>
  <c r="C1233" i="17" s="1"/>
  <c r="C1234" i="17" s="1"/>
  <c r="C1235" i="17" s="1"/>
  <c r="C1236" i="17" s="1"/>
  <c r="C1237" i="17" s="1"/>
  <c r="C1238" i="17" s="1"/>
  <c r="C1239" i="17" s="1"/>
  <c r="C1240" i="17" s="1"/>
  <c r="C1241" i="17" s="1"/>
  <c r="C1242" i="17" s="1"/>
  <c r="C1243" i="17" s="1"/>
  <c r="C1244" i="17" s="1"/>
  <c r="C1245" i="17" s="1"/>
  <c r="C1246" i="17" s="1"/>
  <c r="C1247" i="17" s="1"/>
  <c r="C1248" i="17" s="1"/>
  <c r="C1249" i="17" s="1"/>
  <c r="C1250" i="17" s="1"/>
  <c r="C1251" i="17" s="1"/>
  <c r="C1252" i="17" s="1"/>
  <c r="C1253" i="17" s="1"/>
  <c r="C1254" i="17" s="1"/>
  <c r="C1255" i="17" s="1"/>
  <c r="C1256" i="17" s="1"/>
  <c r="C1257" i="17" s="1"/>
  <c r="C1258" i="17" s="1"/>
  <c r="C1259" i="17" s="1"/>
  <c r="C1260" i="17" s="1"/>
  <c r="C1261" i="17" s="1"/>
  <c r="C1262" i="17" s="1"/>
  <c r="C1263" i="17" s="1"/>
  <c r="C1264" i="17" s="1"/>
  <c r="C1265" i="17" s="1"/>
  <c r="C1266" i="17" s="1"/>
  <c r="C1267" i="17" s="1"/>
  <c r="C1268" i="17" s="1"/>
  <c r="C1269" i="17" s="1"/>
  <c r="C1270" i="17" s="1"/>
  <c r="C1271" i="17" s="1"/>
  <c r="C1272" i="17" s="1"/>
  <c r="C1273" i="17" s="1"/>
  <c r="C1274" i="17" s="1"/>
  <c r="C1275" i="17" s="1"/>
  <c r="C1276" i="17" s="1"/>
  <c r="C1277" i="17" s="1"/>
  <c r="C1278" i="17" s="1"/>
  <c r="C1279" i="17" s="1"/>
  <c r="C1280" i="17" s="1"/>
  <c r="C1281" i="17" s="1"/>
  <c r="C1282" i="17" s="1"/>
  <c r="C1283" i="17" s="1"/>
  <c r="C1284" i="17" s="1"/>
  <c r="C1285" i="17" s="1"/>
  <c r="C1286" i="17" s="1"/>
  <c r="C1287" i="17" s="1"/>
  <c r="C1288" i="17" s="1"/>
  <c r="C1289" i="17" s="1"/>
  <c r="C1290" i="17" s="1"/>
  <c r="C1291" i="17" s="1"/>
  <c r="C1292" i="17" s="1"/>
  <c r="C1293" i="17" s="1"/>
  <c r="C1294" i="17" s="1"/>
  <c r="C1295" i="17" s="1"/>
  <c r="C1296" i="17" s="1"/>
  <c r="C1297" i="17" s="1"/>
  <c r="C1298" i="17" s="1"/>
  <c r="C1299" i="17" s="1"/>
  <c r="C1300" i="17" s="1"/>
  <c r="C1301" i="17" s="1"/>
  <c r="C1302" i="17" s="1"/>
  <c r="C1303" i="17" s="1"/>
  <c r="C1304" i="17" s="1"/>
  <c r="C1305" i="17" s="1"/>
  <c r="C1306" i="17" s="1"/>
  <c r="C1307" i="17" s="1"/>
  <c r="C1308" i="17" s="1"/>
  <c r="C1309" i="17" s="1"/>
  <c r="C1310" i="17" s="1"/>
  <c r="C1311" i="17" s="1"/>
  <c r="C1312" i="17" s="1"/>
  <c r="C1313" i="17" s="1"/>
  <c r="C1314" i="17" s="1"/>
  <c r="C1315" i="17" s="1"/>
  <c r="C1316" i="17" s="1"/>
  <c r="C1317" i="17" s="1"/>
  <c r="C1318" i="17" s="1"/>
  <c r="C1319" i="17" s="1"/>
  <c r="C1320" i="17" s="1"/>
  <c r="C1321" i="17" s="1"/>
  <c r="C1322" i="17" s="1"/>
  <c r="C1323" i="17" s="1"/>
  <c r="C1324" i="17" s="1"/>
  <c r="C1325" i="17" s="1"/>
  <c r="C1326" i="17" s="1"/>
  <c r="C1327" i="17" s="1"/>
  <c r="C1328" i="17" s="1"/>
  <c r="C1329" i="17" s="1"/>
  <c r="C1330" i="17" s="1"/>
  <c r="C1331" i="17" s="1"/>
  <c r="C1332" i="17" s="1"/>
  <c r="C1333" i="17" s="1"/>
  <c r="C1334" i="17" s="1"/>
  <c r="C1335" i="17" s="1"/>
  <c r="C1336" i="17" s="1"/>
  <c r="C1337" i="17" s="1"/>
  <c r="C1338" i="17" s="1"/>
  <c r="C1339" i="17" s="1"/>
  <c r="C1340" i="17" s="1"/>
  <c r="C1341" i="17" s="1"/>
  <c r="C1342" i="17" s="1"/>
  <c r="C1343" i="17" s="1"/>
  <c r="C1344" i="17" s="1"/>
  <c r="C1345" i="17" s="1"/>
  <c r="C1346" i="17" s="1"/>
  <c r="C1347" i="17" s="1"/>
  <c r="C1348" i="17" s="1"/>
  <c r="C1349" i="17" s="1"/>
  <c r="C1350" i="17" s="1"/>
  <c r="C1351" i="17" s="1"/>
  <c r="C1352" i="17" s="1"/>
  <c r="C1353" i="17" s="1"/>
  <c r="C1354" i="17" s="1"/>
  <c r="C1355" i="17" s="1"/>
  <c r="C1356" i="17" s="1"/>
  <c r="C1357" i="17" s="1"/>
  <c r="C1358" i="17" s="1"/>
  <c r="C1359" i="17" s="1"/>
  <c r="C1360" i="17" s="1"/>
  <c r="C1361" i="17" s="1"/>
  <c r="C1362" i="17" s="1"/>
  <c r="C1363" i="17" s="1"/>
  <c r="C1364" i="17" s="1"/>
  <c r="C1365" i="17" s="1"/>
  <c r="C1366" i="17" s="1"/>
  <c r="C1367" i="17" s="1"/>
  <c r="C1368" i="17" s="1"/>
  <c r="C1369" i="17" s="1"/>
  <c r="C1370" i="17" s="1"/>
  <c r="C1371" i="17" s="1"/>
  <c r="C1372" i="17" s="1"/>
  <c r="C1373" i="17" s="1"/>
  <c r="C1374" i="17" s="1"/>
  <c r="C1375" i="17" s="1"/>
  <c r="C1376" i="17" s="1"/>
  <c r="C1377" i="17" s="1"/>
  <c r="C1378" i="17" s="1"/>
  <c r="C1379" i="17" s="1"/>
  <c r="C1380" i="17" s="1"/>
  <c r="C1381" i="17" s="1"/>
  <c r="C1382" i="17" s="1"/>
  <c r="C1383" i="17" s="1"/>
  <c r="C1384" i="17" s="1"/>
  <c r="C1385" i="17" s="1"/>
  <c r="C1386" i="17" s="1"/>
  <c r="C1387" i="17" s="1"/>
  <c r="C1388" i="17" s="1"/>
  <c r="C1389" i="17" s="1"/>
  <c r="C1390" i="17" s="1"/>
  <c r="C1391" i="17" s="1"/>
  <c r="C1392" i="17" s="1"/>
  <c r="C1393" i="17" s="1"/>
  <c r="C1394" i="17" s="1"/>
  <c r="C1395" i="17" s="1"/>
  <c r="C1396" i="17" s="1"/>
  <c r="C1397" i="17" s="1"/>
  <c r="C1398" i="17" s="1"/>
  <c r="C1399" i="17" s="1"/>
  <c r="C1400" i="17" s="1"/>
  <c r="C1401" i="17" s="1"/>
  <c r="C1402" i="17" s="1"/>
  <c r="C1403" i="17" s="1"/>
  <c r="C1404" i="17" s="1"/>
  <c r="C1405" i="17" s="1"/>
  <c r="C1406" i="17" s="1"/>
  <c r="C1407" i="17" s="1"/>
  <c r="C1408" i="17" s="1"/>
  <c r="C1409" i="17" s="1"/>
  <c r="C1410" i="17" s="1"/>
  <c r="C1411" i="17" s="1"/>
  <c r="C1412" i="17" s="1"/>
  <c r="C1413" i="17" s="1"/>
  <c r="C1414" i="17" s="1"/>
  <c r="C1415" i="17" s="1"/>
  <c r="C1416" i="17" s="1"/>
  <c r="C1417" i="17" s="1"/>
  <c r="C1418" i="17" s="1"/>
  <c r="C1419" i="17" s="1"/>
  <c r="C1420" i="17" s="1"/>
  <c r="C1421" i="17" s="1"/>
  <c r="C1422" i="17" s="1"/>
  <c r="C1423" i="17" s="1"/>
  <c r="C1424" i="17" s="1"/>
  <c r="C1425" i="17" s="1"/>
  <c r="C1426" i="17" s="1"/>
  <c r="C1427" i="17" s="1"/>
  <c r="C1428" i="17" s="1"/>
  <c r="C1429" i="17" s="1"/>
  <c r="C1430" i="17" s="1"/>
  <c r="C1431" i="17" s="1"/>
  <c r="C1432" i="17" s="1"/>
  <c r="C1433" i="17" s="1"/>
  <c r="C1434" i="17" s="1"/>
  <c r="C1435" i="17" s="1"/>
  <c r="C1436" i="17" s="1"/>
  <c r="C1437" i="17" s="1"/>
  <c r="C1438" i="17" s="1"/>
  <c r="C1439" i="17" s="1"/>
  <c r="C1440" i="17" s="1"/>
  <c r="C1441" i="17" s="1"/>
  <c r="C1442" i="17" s="1"/>
  <c r="C1443" i="17" s="1"/>
  <c r="C1444" i="17" s="1"/>
  <c r="C1445" i="17" s="1"/>
  <c r="C1446" i="17" s="1"/>
  <c r="C1447" i="17" s="1"/>
  <c r="C1448" i="17" s="1"/>
  <c r="C1449" i="17" s="1"/>
  <c r="C1450" i="17" s="1"/>
  <c r="C1451" i="17" s="1"/>
  <c r="C1452" i="17" s="1"/>
  <c r="C1453" i="17" s="1"/>
  <c r="C1454" i="17" s="1"/>
  <c r="C1455" i="17" s="1"/>
  <c r="C1456" i="17" s="1"/>
  <c r="C1457" i="17" s="1"/>
  <c r="C1458" i="17" s="1"/>
  <c r="C1459" i="17" s="1"/>
  <c r="C1460" i="17" s="1"/>
  <c r="C1461" i="17" s="1"/>
  <c r="C1462" i="17" s="1"/>
  <c r="C1463" i="17" s="1"/>
  <c r="C1464" i="17" s="1"/>
  <c r="C1465" i="17" s="1"/>
  <c r="C1466" i="17" s="1"/>
  <c r="C1467" i="17" s="1"/>
  <c r="C1468" i="17" s="1"/>
  <c r="C1469" i="17" s="1"/>
  <c r="C1470" i="17" s="1"/>
  <c r="C1471" i="17" s="1"/>
  <c r="C1472" i="17" s="1"/>
  <c r="C1473" i="17" s="1"/>
  <c r="C1474" i="17" s="1"/>
  <c r="C1475" i="17" s="1"/>
  <c r="C1476" i="17" s="1"/>
  <c r="C1477" i="17" s="1"/>
  <c r="C1478" i="17" s="1"/>
  <c r="C1479" i="17" s="1"/>
  <c r="C1480" i="17" s="1"/>
  <c r="C1481" i="17" s="1"/>
  <c r="C1482" i="17" s="1"/>
  <c r="C1483" i="17" s="1"/>
  <c r="C1484" i="17" s="1"/>
  <c r="C1485" i="17" s="1"/>
  <c r="C1486" i="17" s="1"/>
  <c r="C1487" i="17" s="1"/>
  <c r="C1488" i="17" s="1"/>
  <c r="C1489" i="17" s="1"/>
  <c r="C1490" i="17" s="1"/>
  <c r="C1491" i="17" s="1"/>
  <c r="C1492" i="17" s="1"/>
  <c r="C1493" i="17" s="1"/>
  <c r="C1494" i="17" s="1"/>
  <c r="C1495" i="17" s="1"/>
  <c r="C1496" i="17" s="1"/>
  <c r="C1497" i="17" s="1"/>
  <c r="C1498" i="17" s="1"/>
  <c r="C1499" i="17" s="1"/>
  <c r="C1500" i="17" s="1"/>
  <c r="C1501" i="17" s="1"/>
  <c r="C1502" i="17" s="1"/>
  <c r="C1503" i="17" s="1"/>
  <c r="C1504" i="17" s="1"/>
  <c r="C1505" i="17" s="1"/>
  <c r="C1506" i="17" s="1"/>
  <c r="C1507" i="17" s="1"/>
  <c r="C1508" i="17" s="1"/>
  <c r="C1509" i="17" s="1"/>
  <c r="C1510" i="17" s="1"/>
  <c r="C1511" i="17" s="1"/>
  <c r="C1512" i="17" s="1"/>
  <c r="C1513" i="17" s="1"/>
  <c r="C1514" i="17" s="1"/>
  <c r="C1515" i="17" s="1"/>
  <c r="C1516" i="17" s="1"/>
  <c r="C1517" i="17" s="1"/>
  <c r="C1518" i="17" s="1"/>
  <c r="C1519" i="17" s="1"/>
  <c r="C1520" i="17" s="1"/>
  <c r="C1521" i="17" s="1"/>
  <c r="C1522" i="17" s="1"/>
  <c r="C1523" i="17" s="1"/>
  <c r="C1524" i="17" s="1"/>
  <c r="C1525" i="17" s="1"/>
  <c r="C1526" i="17" s="1"/>
  <c r="C1527" i="17" s="1"/>
  <c r="C1528" i="17" s="1"/>
  <c r="C1529" i="17" s="1"/>
  <c r="C1530" i="17" s="1"/>
  <c r="C1531" i="17" s="1"/>
  <c r="C1532" i="17" s="1"/>
  <c r="C1533" i="17" s="1"/>
  <c r="C1534" i="17" s="1"/>
  <c r="C1535" i="17" s="1"/>
  <c r="C1536" i="17" s="1"/>
  <c r="C1537" i="17" s="1"/>
  <c r="C1538" i="17" s="1"/>
  <c r="C1539" i="17" s="1"/>
  <c r="F32" i="17"/>
  <c r="F28" i="18"/>
  <c r="P473" i="9"/>
  <c r="Q473" i="9" s="1"/>
  <c r="R473" i="9" s="1"/>
  <c r="P488" i="9"/>
  <c r="Q488" i="9" s="1"/>
  <c r="R488" i="9" s="1"/>
  <c r="Q520" i="9"/>
  <c r="R520" i="9" s="1"/>
  <c r="Q539" i="9"/>
  <c r="R539" i="9" s="1"/>
  <c r="Q558" i="9"/>
  <c r="R558" i="9" s="1"/>
  <c r="Q575" i="9"/>
  <c r="R575" i="9" s="1"/>
  <c r="Q588" i="9"/>
  <c r="R588" i="9" s="1"/>
  <c r="Q601" i="9"/>
  <c r="R601" i="9" s="1"/>
  <c r="Q617" i="9"/>
  <c r="R617" i="9" s="1"/>
  <c r="Q633" i="9"/>
  <c r="R633" i="9" s="1"/>
  <c r="Q647" i="9"/>
  <c r="R647" i="9" s="1"/>
  <c r="Q660" i="9"/>
  <c r="R660" i="9" s="1"/>
  <c r="Q674" i="9"/>
  <c r="R674" i="9" s="1"/>
  <c r="Q688" i="9"/>
  <c r="R688" i="9" s="1"/>
  <c r="Q701" i="9"/>
  <c r="R701" i="9" s="1"/>
  <c r="Q717" i="9"/>
  <c r="R717" i="9" s="1"/>
  <c r="Q730" i="9"/>
  <c r="R730" i="9" s="1"/>
  <c r="Q744" i="9"/>
  <c r="R744" i="9" s="1"/>
  <c r="Q758" i="9"/>
  <c r="R758" i="9" s="1"/>
  <c r="Q770" i="9"/>
  <c r="R770" i="9" s="1"/>
  <c r="P472" i="9"/>
  <c r="Q472" i="9" s="1"/>
  <c r="R472" i="9" s="1"/>
  <c r="Q536" i="9"/>
  <c r="R536" i="9" s="1"/>
  <c r="Q574" i="9"/>
  <c r="R574" i="9" s="1"/>
  <c r="Q632" i="9"/>
  <c r="R632" i="9" s="1"/>
  <c r="Q673" i="9"/>
  <c r="R673" i="9" s="1"/>
  <c r="Q716" i="9"/>
  <c r="R716" i="9" s="1"/>
  <c r="Q757" i="9"/>
  <c r="R757" i="9" s="1"/>
  <c r="P474" i="9"/>
  <c r="Q474" i="9" s="1"/>
  <c r="R474" i="9" s="1"/>
  <c r="P489" i="9"/>
  <c r="Q489" i="9" s="1"/>
  <c r="R489" i="9" s="1"/>
  <c r="Q523" i="9"/>
  <c r="R523" i="9" s="1"/>
  <c r="Q540" i="9"/>
  <c r="R540" i="9" s="1"/>
  <c r="Q559" i="9"/>
  <c r="R559" i="9" s="1"/>
  <c r="Q576" i="9"/>
  <c r="R576" i="9" s="1"/>
  <c r="Q589" i="9"/>
  <c r="R589" i="9" s="1"/>
  <c r="Q602" i="9"/>
  <c r="R602" i="9" s="1"/>
  <c r="Q618" i="9"/>
  <c r="R618" i="9" s="1"/>
  <c r="Q634" i="9"/>
  <c r="R634" i="9" s="1"/>
  <c r="Q648" i="9"/>
  <c r="R648" i="9" s="1"/>
  <c r="Q661" i="9"/>
  <c r="R661" i="9" s="1"/>
  <c r="Q675" i="9"/>
  <c r="R675" i="9" s="1"/>
  <c r="Q689" i="9"/>
  <c r="R689" i="9" s="1"/>
  <c r="Q702" i="9"/>
  <c r="R702" i="9" s="1"/>
  <c r="Q718" i="9"/>
  <c r="R718" i="9" s="1"/>
  <c r="Q733" i="9"/>
  <c r="R733" i="9" s="1"/>
  <c r="Q747" i="9"/>
  <c r="R747" i="9" s="1"/>
  <c r="Q759" i="9"/>
  <c r="R759" i="9" s="1"/>
  <c r="Q771" i="9"/>
  <c r="R771" i="9" s="1"/>
  <c r="Q518" i="9"/>
  <c r="R518" i="9" s="1"/>
  <c r="Q587" i="9"/>
  <c r="R587" i="9" s="1"/>
  <c r="Q616" i="9"/>
  <c r="R616" i="9" s="1"/>
  <c r="Q659" i="9"/>
  <c r="R659" i="9" s="1"/>
  <c r="Q687" i="9"/>
  <c r="R687" i="9" s="1"/>
  <c r="Q729" i="9"/>
  <c r="R729" i="9" s="1"/>
  <c r="Q769" i="9"/>
  <c r="R769" i="9" s="1"/>
  <c r="P475" i="9"/>
  <c r="Q475" i="9" s="1"/>
  <c r="R475" i="9" s="1"/>
  <c r="P490" i="9"/>
  <c r="Q490" i="9" s="1"/>
  <c r="R490" i="9" s="1"/>
  <c r="Q524" i="9"/>
  <c r="R524" i="9" s="1"/>
  <c r="Q543" i="9"/>
  <c r="R543" i="9" s="1"/>
  <c r="Q560" i="9"/>
  <c r="R560" i="9" s="1"/>
  <c r="Q577" i="9"/>
  <c r="R577" i="9" s="1"/>
  <c r="Q590" i="9"/>
  <c r="R590" i="9" s="1"/>
  <c r="Q603" i="9"/>
  <c r="R603" i="9" s="1"/>
  <c r="Q619" i="9"/>
  <c r="R619" i="9" s="1"/>
  <c r="Q635" i="9"/>
  <c r="R635" i="9" s="1"/>
  <c r="Q649" i="9"/>
  <c r="R649" i="9" s="1"/>
  <c r="Q663" i="9"/>
  <c r="R663" i="9" s="1"/>
  <c r="Q676" i="9"/>
  <c r="R676" i="9" s="1"/>
  <c r="Q690" i="9"/>
  <c r="R690" i="9" s="1"/>
  <c r="Q704" i="9"/>
  <c r="R704" i="9" s="1"/>
  <c r="Q719" i="9"/>
  <c r="R719" i="9" s="1"/>
  <c r="Q734" i="9"/>
  <c r="R734" i="9" s="1"/>
  <c r="Q748" i="9"/>
  <c r="R748" i="9" s="1"/>
  <c r="Q760" i="9"/>
  <c r="R760" i="9" s="1"/>
  <c r="Q772" i="9"/>
  <c r="R772" i="9" s="1"/>
  <c r="P487" i="9"/>
  <c r="Q487" i="9" s="1"/>
  <c r="R487" i="9" s="1"/>
  <c r="Q557" i="9"/>
  <c r="R557" i="9" s="1"/>
  <c r="Q600" i="9"/>
  <c r="R600" i="9" s="1"/>
  <c r="Q645" i="9"/>
  <c r="R645" i="9" s="1"/>
  <c r="Q700" i="9"/>
  <c r="R700" i="9" s="1"/>
  <c r="Q743" i="9"/>
  <c r="R743" i="9" s="1"/>
  <c r="P478" i="9"/>
  <c r="Q478" i="9" s="1"/>
  <c r="R478" i="9" s="1"/>
  <c r="P491" i="9"/>
  <c r="Q491" i="9" s="1"/>
  <c r="R491" i="9" s="1"/>
  <c r="Q527" i="9"/>
  <c r="R527" i="9" s="1"/>
  <c r="Q544" i="9"/>
  <c r="R544" i="9" s="1"/>
  <c r="Q561" i="9"/>
  <c r="R561" i="9" s="1"/>
  <c r="Q578" i="9"/>
  <c r="R578" i="9" s="1"/>
  <c r="Q591" i="9"/>
  <c r="R591" i="9" s="1"/>
  <c r="Q604" i="9"/>
  <c r="R604" i="9" s="1"/>
  <c r="Q620" i="9"/>
  <c r="R620" i="9" s="1"/>
  <c r="Q636" i="9"/>
  <c r="R636" i="9" s="1"/>
  <c r="Q650" i="9"/>
  <c r="R650" i="9" s="1"/>
  <c r="Q664" i="9"/>
  <c r="R664" i="9" s="1"/>
  <c r="Q677" i="9"/>
  <c r="R677" i="9" s="1"/>
  <c r="Q692" i="9"/>
  <c r="R692" i="9" s="1"/>
  <c r="Q705" i="9"/>
  <c r="R705" i="9" s="1"/>
  <c r="Q720" i="9"/>
  <c r="R720" i="9" s="1"/>
  <c r="Q735" i="9"/>
  <c r="R735" i="9" s="1"/>
  <c r="Q749" i="9"/>
  <c r="R749" i="9" s="1"/>
  <c r="Q761" i="9"/>
  <c r="R761" i="9" s="1"/>
  <c r="Q773" i="9"/>
  <c r="R773" i="9" s="1"/>
  <c r="P479" i="9"/>
  <c r="Q479" i="9" s="1"/>
  <c r="R479" i="9" s="1"/>
  <c r="P492" i="9"/>
  <c r="Q492" i="9" s="1"/>
  <c r="R492" i="9" s="1"/>
  <c r="Q528" i="9"/>
  <c r="R528" i="9" s="1"/>
  <c r="Q562" i="9"/>
  <c r="R562" i="9" s="1"/>
  <c r="Q580" i="9"/>
  <c r="R580" i="9" s="1"/>
  <c r="Q592" i="9"/>
  <c r="R592" i="9" s="1"/>
  <c r="Q605" i="9"/>
  <c r="R605" i="9" s="1"/>
  <c r="Q621" i="9"/>
  <c r="R621" i="9" s="1"/>
  <c r="Q637" i="9"/>
  <c r="R637" i="9" s="1"/>
  <c r="Q651" i="9"/>
  <c r="R651" i="9" s="1"/>
  <c r="Q665" i="9"/>
  <c r="R665" i="9" s="1"/>
  <c r="Q678" i="9"/>
  <c r="R678" i="9" s="1"/>
  <c r="Q693" i="9"/>
  <c r="R693" i="9" s="1"/>
  <c r="Q706" i="9"/>
  <c r="R706" i="9" s="1"/>
  <c r="Q721" i="9"/>
  <c r="R721" i="9" s="1"/>
  <c r="Q736" i="9"/>
  <c r="R736" i="9" s="1"/>
  <c r="Q750" i="9"/>
  <c r="R750" i="9" s="1"/>
  <c r="Q762" i="9"/>
  <c r="R762" i="9" s="1"/>
  <c r="Q774" i="9"/>
  <c r="R774" i="9" s="1"/>
  <c r="P480" i="9"/>
  <c r="Q480" i="9" s="1"/>
  <c r="R480" i="9" s="1"/>
  <c r="P493" i="9"/>
  <c r="Q493" i="9" s="1"/>
  <c r="R493" i="9" s="1"/>
  <c r="Q529" i="9"/>
  <c r="R529" i="9" s="1"/>
  <c r="Q546" i="9"/>
  <c r="R546" i="9" s="1"/>
  <c r="Q564" i="9"/>
  <c r="R564" i="9" s="1"/>
  <c r="Q581" i="9"/>
  <c r="R581" i="9" s="1"/>
  <c r="Q593" i="9"/>
  <c r="R593" i="9" s="1"/>
  <c r="Q606" i="9"/>
  <c r="R606" i="9" s="1"/>
  <c r="Q622" i="9"/>
  <c r="R622" i="9" s="1"/>
  <c r="Q638" i="9"/>
  <c r="R638" i="9" s="1"/>
  <c r="Q652" i="9"/>
  <c r="R652" i="9" s="1"/>
  <c r="Q666" i="9"/>
  <c r="R666" i="9" s="1"/>
  <c r="Q679" i="9"/>
  <c r="R679" i="9" s="1"/>
  <c r="Q694" i="9"/>
  <c r="R694" i="9" s="1"/>
  <c r="Q707" i="9"/>
  <c r="R707" i="9" s="1"/>
  <c r="Q722" i="9"/>
  <c r="R722" i="9" s="1"/>
  <c r="Q737" i="9"/>
  <c r="R737" i="9" s="1"/>
  <c r="Q751" i="9"/>
  <c r="R751" i="9" s="1"/>
  <c r="Q763" i="9"/>
  <c r="R763" i="9" s="1"/>
  <c r="Q775" i="9"/>
  <c r="R775" i="9" s="1"/>
  <c r="P481" i="9"/>
  <c r="Q481" i="9" s="1"/>
  <c r="R481" i="9" s="1"/>
  <c r="P496" i="9"/>
  <c r="Q496" i="9" s="1"/>
  <c r="R496" i="9" s="1"/>
  <c r="Q530" i="9"/>
  <c r="R530" i="9" s="1"/>
  <c r="Q547" i="9"/>
  <c r="R547" i="9" s="1"/>
  <c r="Q565" i="9"/>
  <c r="R565" i="9" s="1"/>
  <c r="Q582" i="9"/>
  <c r="R582" i="9" s="1"/>
  <c r="Q595" i="9"/>
  <c r="R595" i="9" s="1"/>
  <c r="Q607" i="9"/>
  <c r="R607" i="9" s="1"/>
  <c r="Q624" i="9"/>
  <c r="R624" i="9" s="1"/>
  <c r="Q640" i="9"/>
  <c r="R640" i="9" s="1"/>
  <c r="Q653" i="9"/>
  <c r="R653" i="9" s="1"/>
  <c r="Q667" i="9"/>
  <c r="R667" i="9" s="1"/>
  <c r="Q680" i="9"/>
  <c r="R680" i="9" s="1"/>
  <c r="Q695" i="9"/>
  <c r="R695" i="9" s="1"/>
  <c r="Q708" i="9"/>
  <c r="R708" i="9" s="1"/>
  <c r="Q723" i="9"/>
  <c r="R723" i="9" s="1"/>
  <c r="Q738" i="9"/>
  <c r="R738" i="9" s="1"/>
  <c r="Q752" i="9"/>
  <c r="R752" i="9" s="1"/>
  <c r="Q776" i="9"/>
  <c r="R776" i="9" s="1"/>
  <c r="P482" i="9"/>
  <c r="Q482" i="9" s="1"/>
  <c r="R482" i="9" s="1"/>
  <c r="P497" i="9"/>
  <c r="Q497" i="9" s="1"/>
  <c r="R497" i="9" s="1"/>
  <c r="Q514" i="9"/>
  <c r="R514" i="9" s="1"/>
  <c r="Q531" i="9"/>
  <c r="R531" i="9" s="1"/>
  <c r="Q548" i="9"/>
  <c r="R548" i="9" s="1"/>
  <c r="Q567" i="9"/>
  <c r="R567" i="9" s="1"/>
  <c r="Q583" i="9"/>
  <c r="R583" i="9" s="1"/>
  <c r="Q596" i="9"/>
  <c r="R596" i="9" s="1"/>
  <c r="Q609" i="9"/>
  <c r="R609" i="9" s="1"/>
  <c r="Q625" i="9"/>
  <c r="R625" i="9" s="1"/>
  <c r="Q641" i="9"/>
  <c r="R641" i="9" s="1"/>
  <c r="Q654" i="9"/>
  <c r="R654" i="9" s="1"/>
  <c r="Q668" i="9"/>
  <c r="R668" i="9" s="1"/>
  <c r="Q681" i="9"/>
  <c r="R681" i="9" s="1"/>
  <c r="Q696" i="9"/>
  <c r="R696" i="9" s="1"/>
  <c r="Q709" i="9"/>
  <c r="R709" i="9" s="1"/>
  <c r="Q724" i="9"/>
  <c r="R724" i="9" s="1"/>
  <c r="Q739" i="9"/>
  <c r="R739" i="9" s="1"/>
  <c r="Q753" i="9"/>
  <c r="R753" i="9" s="1"/>
  <c r="Q765" i="9"/>
  <c r="R765" i="9" s="1"/>
  <c r="P469" i="9"/>
  <c r="Q469" i="9" s="1"/>
  <c r="R469" i="9" s="1"/>
  <c r="P483" i="9"/>
  <c r="Q483" i="9" s="1"/>
  <c r="R483" i="9" s="1"/>
  <c r="P498" i="9"/>
  <c r="Q498" i="9" s="1"/>
  <c r="R498" i="9" s="1"/>
  <c r="Q515" i="9"/>
  <c r="R515" i="9" s="1"/>
  <c r="Q532" i="9"/>
  <c r="R532" i="9" s="1"/>
  <c r="Q550" i="9"/>
  <c r="R550" i="9" s="1"/>
  <c r="Q568" i="9"/>
  <c r="R568" i="9" s="1"/>
  <c r="Q584" i="9"/>
  <c r="R584" i="9" s="1"/>
  <c r="Q597" i="9"/>
  <c r="R597" i="9" s="1"/>
  <c r="Q611" i="9"/>
  <c r="R611" i="9" s="1"/>
  <c r="Q627" i="9"/>
  <c r="R627" i="9" s="1"/>
  <c r="Q642" i="9"/>
  <c r="R642" i="9" s="1"/>
  <c r="Q656" i="9"/>
  <c r="R656" i="9" s="1"/>
  <c r="Q669" i="9"/>
  <c r="R669" i="9" s="1"/>
  <c r="Q684" i="9"/>
  <c r="R684" i="9" s="1"/>
  <c r="Q697" i="9"/>
  <c r="R697" i="9" s="1"/>
  <c r="Q710" i="9"/>
  <c r="R710" i="9" s="1"/>
  <c r="Q725" i="9"/>
  <c r="R725" i="9" s="1"/>
  <c r="Q740" i="9"/>
  <c r="R740" i="9" s="1"/>
  <c r="Q754" i="9"/>
  <c r="R754" i="9" s="1"/>
  <c r="Q766" i="9"/>
  <c r="R766" i="9" s="1"/>
  <c r="P470" i="9"/>
  <c r="Q470" i="9" s="1"/>
  <c r="R470" i="9" s="1"/>
  <c r="P484" i="9"/>
  <c r="Q484" i="9" s="1"/>
  <c r="R484" i="9" s="1"/>
  <c r="Q516" i="9"/>
  <c r="R516" i="9" s="1"/>
  <c r="Q533" i="9"/>
  <c r="R533" i="9" s="1"/>
  <c r="Q555" i="9"/>
  <c r="R555" i="9" s="1"/>
  <c r="Q572" i="9"/>
  <c r="R572" i="9" s="1"/>
  <c r="Q585" i="9"/>
  <c r="R585" i="9" s="1"/>
  <c r="Q598" i="9"/>
  <c r="R598" i="9" s="1"/>
  <c r="Q612" i="9"/>
  <c r="R612" i="9" s="1"/>
  <c r="Q628" i="9"/>
  <c r="R628" i="9" s="1"/>
  <c r="Q643" i="9"/>
  <c r="R643" i="9" s="1"/>
  <c r="Q670" i="9"/>
  <c r="R670" i="9" s="1"/>
  <c r="Q685" i="9"/>
  <c r="R685" i="9" s="1"/>
  <c r="Q698" i="9"/>
  <c r="R698" i="9" s="1"/>
  <c r="Q712" i="9"/>
  <c r="R712" i="9" s="1"/>
  <c r="Q726" i="9"/>
  <c r="R726" i="9" s="1"/>
  <c r="Q741" i="9"/>
  <c r="R741" i="9" s="1"/>
  <c r="Q755" i="9"/>
  <c r="R755" i="9" s="1"/>
  <c r="Q767" i="9"/>
  <c r="R767" i="9" s="1"/>
  <c r="P471" i="9"/>
  <c r="Q471" i="9" s="1"/>
  <c r="R471" i="9" s="1"/>
  <c r="P486" i="9"/>
  <c r="Q486" i="9" s="1"/>
  <c r="R486" i="9" s="1"/>
  <c r="Q517" i="9"/>
  <c r="R517" i="9" s="1"/>
  <c r="Q534" i="9"/>
  <c r="R534" i="9" s="1"/>
  <c r="Q556" i="9"/>
  <c r="R556" i="9" s="1"/>
  <c r="Q573" i="9"/>
  <c r="R573" i="9" s="1"/>
  <c r="Q586" i="9"/>
  <c r="R586" i="9" s="1"/>
  <c r="Q599" i="9"/>
  <c r="R599" i="9" s="1"/>
  <c r="R614" i="9"/>
  <c r="Q629" i="9"/>
  <c r="R629" i="9" s="1"/>
  <c r="Q644" i="9"/>
  <c r="R644" i="9" s="1"/>
  <c r="Q658" i="9"/>
  <c r="R658" i="9" s="1"/>
  <c r="Q672" i="9"/>
  <c r="R672" i="9" s="1"/>
  <c r="Q686" i="9"/>
  <c r="R686" i="9" s="1"/>
  <c r="Q699" i="9"/>
  <c r="R699" i="9" s="1"/>
  <c r="Q713" i="9"/>
  <c r="R713" i="9" s="1"/>
  <c r="Q727" i="9"/>
  <c r="R727" i="9" s="1"/>
  <c r="Q742" i="9"/>
  <c r="R742" i="9" s="1"/>
  <c r="Q756" i="9"/>
  <c r="R756" i="9" s="1"/>
  <c r="Q768" i="9"/>
  <c r="R768" i="9" s="1"/>
  <c r="V45" i="1"/>
  <c r="V72" i="1" s="1"/>
  <c r="P462" i="9"/>
  <c r="Q462" i="9" s="1"/>
  <c r="R462" i="9" s="1"/>
  <c r="F34" i="17"/>
  <c r="F60" i="17"/>
  <c r="V28" i="18"/>
  <c r="F99" i="17"/>
  <c r="F628" i="17"/>
  <c r="L45" i="18"/>
  <c r="F126" i="17"/>
  <c r="F289" i="17"/>
  <c r="G28" i="18"/>
  <c r="F100" i="17"/>
  <c r="F262" i="17"/>
  <c r="L27" i="18"/>
  <c r="F33" i="17"/>
  <c r="F27" i="18"/>
  <c r="W72" i="1"/>
  <c r="I239" i="10" s="1"/>
  <c r="K239" i="10" s="1"/>
  <c r="F260" i="17"/>
  <c r="F287" i="17"/>
  <c r="L26" i="18"/>
  <c r="F59" i="17"/>
  <c r="F53" i="18"/>
  <c r="F26" i="18"/>
  <c r="L28" i="18"/>
  <c r="Q27" i="18"/>
  <c r="F626" i="17"/>
  <c r="F422" i="17"/>
  <c r="Q26" i="18"/>
  <c r="L46" i="18"/>
  <c r="V54" i="18"/>
  <c r="F654" i="17"/>
  <c r="F261" i="17"/>
  <c r="F98" i="17"/>
  <c r="G26" i="18"/>
  <c r="G53" i="18"/>
  <c r="F61" i="17"/>
  <c r="F55" i="18"/>
  <c r="F288" i="17"/>
  <c r="L54" i="18"/>
  <c r="G44" i="18"/>
  <c r="F577" i="17"/>
  <c r="F541" i="17"/>
  <c r="U21" i="18"/>
  <c r="U3" i="18"/>
  <c r="U24" i="18"/>
  <c r="U49" i="18"/>
  <c r="U4" i="18"/>
  <c r="U22" i="18"/>
  <c r="F576" i="17"/>
  <c r="F559" i="17"/>
  <c r="U48" i="18"/>
  <c r="F540" i="17"/>
  <c r="F571" i="17"/>
  <c r="F45" i="18"/>
  <c r="F51" i="17"/>
  <c r="P368" i="9"/>
  <c r="Q368" i="9" s="1"/>
  <c r="R368" i="9" s="1"/>
  <c r="F10" i="9" s="1"/>
  <c r="A668" i="17"/>
  <c r="A669" i="17" s="1"/>
  <c r="A670" i="17" s="1"/>
  <c r="A671" i="17" s="1"/>
  <c r="A672" i="17"/>
  <c r="A673" i="17" s="1"/>
  <c r="A674" i="17" s="1"/>
  <c r="A675" i="17" s="1"/>
  <c r="A676" i="17" s="1"/>
  <c r="A677" i="17" s="1"/>
  <c r="A678" i="17" s="1"/>
  <c r="A679" i="17" s="1"/>
  <c r="A680" i="17" s="1"/>
  <c r="A681" i="17" s="1"/>
  <c r="A682" i="17" s="1"/>
  <c r="A683" i="17" s="1"/>
  <c r="A684" i="17" s="1"/>
  <c r="A685" i="17" s="1"/>
  <c r="A686" i="17" s="1"/>
  <c r="A687" i="17" s="1"/>
  <c r="A688" i="17" s="1"/>
  <c r="A689" i="17" s="1"/>
  <c r="A690" i="17" s="1"/>
  <c r="A691" i="17" s="1"/>
  <c r="A692" i="17" s="1"/>
  <c r="A693" i="17" s="1"/>
  <c r="A694" i="17" s="1"/>
  <c r="A695" i="17" s="1"/>
  <c r="A696" i="17" s="1"/>
  <c r="A697" i="17" s="1"/>
  <c r="A698" i="17" s="1"/>
  <c r="A699" i="17" s="1"/>
  <c r="A700" i="17" s="1"/>
  <c r="A701" i="17" s="1"/>
  <c r="A702" i="17" s="1"/>
  <c r="A703" i="17" s="1"/>
  <c r="A704" i="17" s="1"/>
  <c r="A705" i="17" s="1"/>
  <c r="A706" i="17" s="1"/>
  <c r="A707" i="17" s="1"/>
  <c r="A708" i="17" s="1"/>
  <c r="A709" i="17" s="1"/>
  <c r="A710" i="17" s="1"/>
  <c r="A711" i="17" s="1"/>
  <c r="A712" i="17" s="1"/>
  <c r="A713" i="17" s="1"/>
  <c r="A714" i="17" s="1"/>
  <c r="A715" i="17" s="1"/>
  <c r="A716" i="17" s="1"/>
  <c r="A717" i="17" s="1"/>
  <c r="A718" i="17" s="1"/>
  <c r="A719" i="17" s="1"/>
  <c r="A720" i="17" s="1"/>
  <c r="A721" i="17" s="1"/>
  <c r="A722" i="17" s="1"/>
  <c r="A723" i="17" s="1"/>
  <c r="A724" i="17" s="1"/>
  <c r="A725" i="17" s="1"/>
  <c r="A726" i="17" s="1"/>
  <c r="A727" i="17" s="1"/>
  <c r="A728" i="17" s="1"/>
  <c r="A729" i="17" s="1"/>
  <c r="A730" i="17" s="1"/>
  <c r="A731" i="17" s="1"/>
  <c r="A732" i="17" s="1"/>
  <c r="A733" i="17" s="1"/>
  <c r="A734" i="17" s="1"/>
  <c r="A735" i="17" s="1"/>
  <c r="A736" i="17" s="1"/>
  <c r="A737" i="17" s="1"/>
  <c r="A738" i="17" s="1"/>
  <c r="A739" i="17" s="1"/>
  <c r="A740" i="17" s="1"/>
  <c r="A741" i="17" s="1"/>
  <c r="A742" i="17" s="1"/>
  <c r="A743" i="17" s="1"/>
  <c r="A744" i="17" s="1"/>
  <c r="A745" i="17" s="1"/>
  <c r="A746" i="17" s="1"/>
  <c r="A747" i="17" s="1"/>
  <c r="A748" i="17" s="1"/>
  <c r="A749" i="17" s="1"/>
  <c r="A750" i="17" s="1"/>
  <c r="A751" i="17" s="1"/>
  <c r="A752" i="17" s="1"/>
  <c r="A753" i="17" s="1"/>
  <c r="A754" i="17" s="1"/>
  <c r="A755" i="17" s="1"/>
  <c r="A756" i="17" s="1"/>
  <c r="A757" i="17" s="1"/>
  <c r="A758" i="17" s="1"/>
  <c r="A759" i="17" s="1"/>
  <c r="A760" i="17" s="1"/>
  <c r="A761" i="17" s="1"/>
  <c r="A762" i="17" s="1"/>
  <c r="A763" i="17" s="1"/>
  <c r="A764" i="17" s="1"/>
  <c r="A765" i="17" s="1"/>
  <c r="A766" i="17" s="1"/>
  <c r="A767" i="17" s="1"/>
  <c r="A768" i="17" s="1"/>
  <c r="A769" i="17" s="1"/>
  <c r="A770" i="17" s="1"/>
  <c r="A771" i="17" s="1"/>
  <c r="A772" i="17" s="1"/>
  <c r="A773" i="17" s="1"/>
  <c r="A774" i="17" s="1"/>
  <c r="A775" i="17" s="1"/>
  <c r="A776" i="17" s="1"/>
  <c r="A777" i="17" s="1"/>
  <c r="A778" i="17" s="1"/>
  <c r="A779" i="17" s="1"/>
  <c r="A780" i="17" s="1"/>
  <c r="A781" i="17" s="1"/>
  <c r="A782" i="17" s="1"/>
  <c r="A783" i="17" s="1"/>
  <c r="A784" i="17" s="1"/>
  <c r="A785" i="17" s="1"/>
  <c r="A786" i="17" s="1"/>
  <c r="A787" i="17" s="1"/>
  <c r="A788" i="17" s="1"/>
  <c r="A789" i="17" s="1"/>
  <c r="A790" i="17" s="1"/>
  <c r="A791" i="17" s="1"/>
  <c r="A792" i="17" s="1"/>
  <c r="A793" i="17" s="1"/>
  <c r="A794" i="17" s="1"/>
  <c r="A795" i="17" s="1"/>
  <c r="A796" i="17" s="1"/>
  <c r="A797" i="17" s="1"/>
  <c r="A798" i="17" s="1"/>
  <c r="A799" i="17" s="1"/>
  <c r="A800" i="17" s="1"/>
  <c r="A801" i="17" s="1"/>
  <c r="A802" i="17" s="1"/>
  <c r="A803" i="17" s="1"/>
  <c r="A804" i="17" s="1"/>
  <c r="A805" i="17" s="1"/>
  <c r="A806" i="17" s="1"/>
  <c r="A807" i="17" s="1"/>
  <c r="A808" i="17" s="1"/>
  <c r="A809" i="17" s="1"/>
  <c r="A810" i="17" s="1"/>
  <c r="A811" i="17" s="1"/>
  <c r="A812" i="17" s="1"/>
  <c r="A813" i="17" s="1"/>
  <c r="A814" i="17" s="1"/>
  <c r="A815" i="17" s="1"/>
  <c r="A816" i="17" s="1"/>
  <c r="A817" i="17" s="1"/>
  <c r="A818" i="17" s="1"/>
  <c r="A819" i="17" s="1"/>
  <c r="A820" i="17" s="1"/>
  <c r="A821" i="17" s="1"/>
  <c r="A822" i="17" s="1"/>
  <c r="A823" i="17" s="1"/>
  <c r="A824" i="17" s="1"/>
  <c r="A825" i="17" s="1"/>
  <c r="A826" i="17" s="1"/>
  <c r="A827" i="17" s="1"/>
  <c r="A828" i="17" s="1"/>
  <c r="A829" i="17" s="1"/>
  <c r="A830" i="17" s="1"/>
  <c r="A831" i="17" s="1"/>
  <c r="A832" i="17" s="1"/>
  <c r="A833" i="17" s="1"/>
  <c r="A834" i="17" s="1"/>
  <c r="A835" i="17" s="1"/>
  <c r="A836" i="17" s="1"/>
  <c r="A837" i="17" s="1"/>
  <c r="A838" i="17" s="1"/>
  <c r="A839" i="17" s="1"/>
  <c r="A840" i="17" s="1"/>
  <c r="A841" i="17" s="1"/>
  <c r="A842" i="17" s="1"/>
  <c r="A843" i="17" s="1"/>
  <c r="A844" i="17" s="1"/>
  <c r="A845" i="17" s="1"/>
  <c r="A846" i="17" s="1"/>
  <c r="A847" i="17" s="1"/>
  <c r="A848" i="17" s="1"/>
  <c r="A849" i="17" s="1"/>
  <c r="A850" i="17" s="1"/>
  <c r="A851" i="17" s="1"/>
  <c r="A852" i="17" s="1"/>
  <c r="A853" i="17" s="1"/>
  <c r="A854" i="17" s="1"/>
  <c r="A855" i="17" s="1"/>
  <c r="A856" i="17" s="1"/>
  <c r="A857" i="17" s="1"/>
  <c r="A858" i="17" s="1"/>
  <c r="A859" i="17" s="1"/>
  <c r="A860" i="17" s="1"/>
  <c r="A861" i="17" s="1"/>
  <c r="A862" i="17" s="1"/>
  <c r="A863" i="17" s="1"/>
  <c r="A864" i="17" s="1"/>
  <c r="A865" i="17" s="1"/>
  <c r="A866" i="17" s="1"/>
  <c r="A867" i="17" s="1"/>
  <c r="A868" i="17" s="1"/>
  <c r="A869" i="17" s="1"/>
  <c r="A870" i="17" s="1"/>
  <c r="A871" i="17" s="1"/>
  <c r="A872" i="17" s="1"/>
  <c r="A873" i="17" s="1"/>
  <c r="A874" i="17" s="1"/>
  <c r="A875" i="17" s="1"/>
  <c r="A876" i="17" s="1"/>
  <c r="A877" i="17" s="1"/>
  <c r="A878" i="17" s="1"/>
  <c r="A879" i="17" s="1"/>
  <c r="A880" i="17" s="1"/>
  <c r="A881" i="17" s="1"/>
  <c r="A882" i="17" s="1"/>
  <c r="A883" i="17" s="1"/>
  <c r="A884" i="17" s="1"/>
  <c r="A885" i="17" s="1"/>
  <c r="A886" i="17" s="1"/>
  <c r="A887" i="17" s="1"/>
  <c r="A888" i="17" s="1"/>
  <c r="A889" i="17" s="1"/>
  <c r="A890" i="17" s="1"/>
  <c r="A891" i="17" s="1"/>
  <c r="A892" i="17" s="1"/>
  <c r="A893" i="17" s="1"/>
  <c r="A894" i="17" s="1"/>
  <c r="A895" i="17" s="1"/>
  <c r="A896" i="17" s="1"/>
  <c r="A897" i="17" s="1"/>
  <c r="A898" i="17" s="1"/>
  <c r="A899" i="17" s="1"/>
  <c r="A900" i="17" s="1"/>
  <c r="A901" i="17" s="1"/>
  <c r="A902" i="17" s="1"/>
  <c r="A903" i="17" s="1"/>
  <c r="A904" i="17" s="1"/>
  <c r="A905" i="17" s="1"/>
  <c r="A906" i="17" s="1"/>
  <c r="A907" i="17" s="1"/>
  <c r="A908" i="17" s="1"/>
  <c r="A909" i="17" s="1"/>
  <c r="A910" i="17" s="1"/>
  <c r="A911" i="17" s="1"/>
  <c r="A912" i="17" s="1"/>
  <c r="A913" i="17" s="1"/>
  <c r="A914" i="17" s="1"/>
  <c r="A915" i="17" s="1"/>
  <c r="A916" i="17" s="1"/>
  <c r="A917" i="17" s="1"/>
  <c r="A918" i="17" s="1"/>
  <c r="A919" i="17" s="1"/>
  <c r="A920" i="17" s="1"/>
  <c r="A921" i="17" s="1"/>
  <c r="A922" i="17" s="1"/>
  <c r="A923" i="17" s="1"/>
  <c r="A924" i="17" s="1"/>
  <c r="A925" i="17" s="1"/>
  <c r="A926" i="17" s="1"/>
  <c r="A927" i="17" s="1"/>
  <c r="A928" i="17" s="1"/>
  <c r="A929" i="17" s="1"/>
  <c r="A930" i="17" s="1"/>
  <c r="A931" i="17" s="1"/>
  <c r="A932" i="17" s="1"/>
  <c r="A933" i="17" s="1"/>
  <c r="A934" i="17" s="1"/>
  <c r="A935" i="17" s="1"/>
  <c r="A936" i="17" s="1"/>
  <c r="A937" i="17" s="1"/>
  <c r="A938" i="17" s="1"/>
  <c r="A939" i="17" s="1"/>
  <c r="A940" i="17" s="1"/>
  <c r="A941" i="17" s="1"/>
  <c r="A942" i="17" s="1"/>
  <c r="A943" i="17" s="1"/>
  <c r="A944" i="17" s="1"/>
  <c r="A945" i="17" s="1"/>
  <c r="A946" i="17" s="1"/>
  <c r="A947" i="17" s="1"/>
  <c r="A948" i="17" s="1"/>
  <c r="A949" i="17" s="1"/>
  <c r="A950" i="17" s="1"/>
  <c r="A951" i="17" s="1"/>
  <c r="A952" i="17" s="1"/>
  <c r="A953" i="17" s="1"/>
  <c r="A954" i="17" s="1"/>
  <c r="A955" i="17" s="1"/>
  <c r="A956" i="17" s="1"/>
  <c r="A957" i="17" s="1"/>
  <c r="A958" i="17" s="1"/>
  <c r="A959" i="17" s="1"/>
  <c r="A960" i="17" s="1"/>
  <c r="A961" i="17" s="1"/>
  <c r="A962" i="17" s="1"/>
  <c r="A963" i="17" s="1"/>
  <c r="A964" i="17" s="1"/>
  <c r="A965" i="17" s="1"/>
  <c r="A966" i="17" s="1"/>
  <c r="A967" i="17" s="1"/>
  <c r="A968" i="17" s="1"/>
  <c r="A969" i="17" s="1"/>
  <c r="A970" i="17" s="1"/>
  <c r="A971" i="17" s="1"/>
  <c r="A972" i="17" s="1"/>
  <c r="A973" i="17" s="1"/>
  <c r="A974" i="17" s="1"/>
  <c r="A975" i="17" s="1"/>
  <c r="A976" i="17" s="1"/>
  <c r="A977" i="17" s="1"/>
  <c r="A978" i="17" s="1"/>
  <c r="A979" i="17" s="1"/>
  <c r="A980" i="17" s="1"/>
  <c r="A981" i="17" s="1"/>
  <c r="A982" i="17" s="1"/>
  <c r="A983" i="17" s="1"/>
  <c r="A984" i="17" s="1"/>
  <c r="A985" i="17" s="1"/>
  <c r="A986" i="17" s="1"/>
  <c r="A987" i="17" s="1"/>
  <c r="A988" i="17" s="1"/>
  <c r="A989" i="17" s="1"/>
  <c r="A990" i="17" s="1"/>
  <c r="A991" i="17" s="1"/>
  <c r="A992" i="17" s="1"/>
  <c r="A993" i="17" s="1"/>
  <c r="A994" i="17" s="1"/>
  <c r="A995" i="17" s="1"/>
  <c r="A996" i="17" s="1"/>
  <c r="A997" i="17" s="1"/>
  <c r="A998" i="17" s="1"/>
  <c r="A999" i="17" s="1"/>
  <c r="A1000" i="17" s="1"/>
  <c r="A1001" i="17" s="1"/>
  <c r="A1002" i="17" s="1"/>
  <c r="A1003" i="17" s="1"/>
  <c r="A1004" i="17" s="1"/>
  <c r="A1005" i="17" s="1"/>
  <c r="A1006" i="17" s="1"/>
  <c r="A1007" i="17" s="1"/>
  <c r="A1008" i="17" s="1"/>
  <c r="A1009" i="17" s="1"/>
  <c r="A1010" i="17" s="1"/>
  <c r="A1011" i="17" s="1"/>
  <c r="A1012" i="17" s="1"/>
  <c r="A1013" i="17" s="1"/>
  <c r="A1014" i="17" s="1"/>
  <c r="A1015" i="17" s="1"/>
  <c r="A1016" i="17" s="1"/>
  <c r="A1017" i="17" s="1"/>
  <c r="A1018" i="17" s="1"/>
  <c r="A1019" i="17" s="1"/>
  <c r="A1020" i="17" s="1"/>
  <c r="A1021" i="17" s="1"/>
  <c r="A1022" i="17" s="1"/>
  <c r="A1023" i="17" s="1"/>
  <c r="A1024" i="17" s="1"/>
  <c r="A1025" i="17" s="1"/>
  <c r="A1026" i="17" s="1"/>
  <c r="A1027" i="17" s="1"/>
  <c r="A1028" i="17" s="1"/>
  <c r="A1029" i="17" s="1"/>
  <c r="A1030" i="17" s="1"/>
  <c r="A1031" i="17" s="1"/>
  <c r="A1032" i="17" s="1"/>
  <c r="A1033" i="17" s="1"/>
  <c r="A1034" i="17" s="1"/>
  <c r="A1035" i="17" s="1"/>
  <c r="A1036" i="17" s="1"/>
  <c r="A1037" i="17" s="1"/>
  <c r="A1038" i="17" s="1"/>
  <c r="A1039" i="17" s="1"/>
  <c r="A1040" i="17" s="1"/>
  <c r="A1041" i="17" s="1"/>
  <c r="A1042" i="17" s="1"/>
  <c r="A1043" i="17" s="1"/>
  <c r="A1044" i="17" s="1"/>
  <c r="A1045" i="17" s="1"/>
  <c r="A1046" i="17" s="1"/>
  <c r="A1047" i="17" s="1"/>
  <c r="A1048" i="17" s="1"/>
  <c r="A1049" i="17" s="1"/>
  <c r="A1050" i="17" s="1"/>
  <c r="A1051" i="17" s="1"/>
  <c r="A1052" i="17" s="1"/>
  <c r="A1053" i="17" s="1"/>
  <c r="A1054" i="17" s="1"/>
  <c r="A1055" i="17" s="1"/>
  <c r="A1056" i="17" s="1"/>
  <c r="A1057" i="17" s="1"/>
  <c r="A1058" i="17" s="1"/>
  <c r="A1059" i="17" s="1"/>
  <c r="A1060" i="17" s="1"/>
  <c r="A1061" i="17" s="1"/>
  <c r="A1062" i="17" s="1"/>
  <c r="A1063" i="17" s="1"/>
  <c r="A1064" i="17" s="1"/>
  <c r="A1065" i="17" s="1"/>
  <c r="A1066" i="17" s="1"/>
  <c r="A1067" i="17" s="1"/>
  <c r="A1068" i="17" s="1"/>
  <c r="A1069" i="17" s="1"/>
  <c r="A1070" i="17" s="1"/>
  <c r="A1071" i="17" s="1"/>
  <c r="A1072" i="17" s="1"/>
  <c r="A1073" i="17" s="1"/>
  <c r="A1074" i="17" s="1"/>
  <c r="A1075" i="17" s="1"/>
  <c r="A1076" i="17" s="1"/>
  <c r="A1077" i="17" s="1"/>
  <c r="A1078" i="17" s="1"/>
  <c r="A1079" i="17" s="1"/>
  <c r="A1080" i="17" s="1"/>
  <c r="A1081" i="17" s="1"/>
  <c r="A1082" i="17" s="1"/>
  <c r="A1083" i="17" s="1"/>
  <c r="A1084" i="17" s="1"/>
  <c r="A1085" i="17" s="1"/>
  <c r="A1086" i="17" s="1"/>
  <c r="A1087" i="17" s="1"/>
  <c r="A1088" i="17" s="1"/>
  <c r="A1089" i="17" s="1"/>
  <c r="A1090" i="17" s="1"/>
  <c r="A1091" i="17" s="1"/>
  <c r="A1092" i="17" s="1"/>
  <c r="A1093" i="17" s="1"/>
  <c r="A1094" i="17" s="1"/>
  <c r="A1095" i="17" s="1"/>
  <c r="A1096" i="17" s="1"/>
  <c r="A1097" i="17" s="1"/>
  <c r="A1098" i="17" s="1"/>
  <c r="A1099" i="17" s="1"/>
  <c r="A1100" i="17" s="1"/>
  <c r="A1101" i="17" s="1"/>
  <c r="A1102" i="17" s="1"/>
  <c r="A1103" i="17" s="1"/>
  <c r="A1104" i="17" s="1"/>
  <c r="A1105" i="17" s="1"/>
  <c r="A1106" i="17" s="1"/>
  <c r="A1107" i="17" s="1"/>
  <c r="A1108" i="17" s="1"/>
  <c r="A1109" i="17" s="1"/>
  <c r="A1110" i="17" s="1"/>
  <c r="A1111" i="17" s="1"/>
  <c r="A1112" i="17" s="1"/>
  <c r="A1113" i="17" s="1"/>
  <c r="A1114" i="17" s="1"/>
  <c r="A1115" i="17" s="1"/>
  <c r="A1116" i="17" s="1"/>
  <c r="A1117" i="17" s="1"/>
  <c r="A1118" i="17" s="1"/>
  <c r="A1119" i="17" s="1"/>
  <c r="A1120" i="17" s="1"/>
  <c r="A1121" i="17" s="1"/>
  <c r="A1122" i="17" s="1"/>
  <c r="A1123" i="17" s="1"/>
  <c r="A1124" i="17" s="1"/>
  <c r="A1125" i="17" s="1"/>
  <c r="A1126" i="17" s="1"/>
  <c r="A1127" i="17" s="1"/>
  <c r="A1128" i="17" s="1"/>
  <c r="A1129" i="17" s="1"/>
  <c r="A1130" i="17" s="1"/>
  <c r="A1131" i="17" s="1"/>
  <c r="A1132" i="17" s="1"/>
  <c r="A1133" i="17" s="1"/>
  <c r="A1134" i="17" s="1"/>
  <c r="A1135" i="17" s="1"/>
  <c r="A1136" i="17" s="1"/>
  <c r="A1137" i="17" s="1"/>
  <c r="A1138" i="17" s="1"/>
  <c r="A1139" i="17" s="1"/>
  <c r="A1140" i="17" s="1"/>
  <c r="A1141" i="17" s="1"/>
  <c r="A1142" i="17" s="1"/>
  <c r="A1143" i="17" s="1"/>
  <c r="A1144" i="17" s="1"/>
  <c r="A1145" i="17" s="1"/>
  <c r="A1146" i="17" s="1"/>
  <c r="A1147" i="17" s="1"/>
  <c r="A1148" i="17" s="1"/>
  <c r="A1149" i="17" s="1"/>
  <c r="A1150" i="17" s="1"/>
  <c r="A1151" i="17" s="1"/>
  <c r="A1152" i="17" s="1"/>
  <c r="A1153" i="17" s="1"/>
  <c r="A1154" i="17" s="1"/>
  <c r="A1155" i="17" s="1"/>
  <c r="A1156" i="17" s="1"/>
  <c r="A1157" i="17" s="1"/>
  <c r="A1158" i="17" s="1"/>
  <c r="A1159" i="17" s="1"/>
  <c r="A1160" i="17" s="1"/>
  <c r="A1161" i="17" s="1"/>
  <c r="A1162" i="17" s="1"/>
  <c r="A1163" i="17" s="1"/>
  <c r="A1164" i="17" s="1"/>
  <c r="A1165" i="17" s="1"/>
  <c r="A1166" i="17" s="1"/>
  <c r="A1167" i="17" s="1"/>
  <c r="A1168" i="17" s="1"/>
  <c r="A1169" i="17" s="1"/>
  <c r="A1170" i="17" s="1"/>
  <c r="A1171" i="17" s="1"/>
  <c r="A1172" i="17" s="1"/>
  <c r="A1173" i="17" s="1"/>
  <c r="A1174" i="17" s="1"/>
  <c r="A1175" i="17" s="1"/>
  <c r="A1176" i="17" s="1"/>
  <c r="A1177" i="17" s="1"/>
  <c r="A1178" i="17" s="1"/>
  <c r="A1179" i="17" s="1"/>
  <c r="A1180" i="17" s="1"/>
  <c r="A1181" i="17" s="1"/>
  <c r="A1182" i="17" s="1"/>
  <c r="A1183" i="17" s="1"/>
  <c r="A1184" i="17" s="1"/>
  <c r="A1185" i="17" s="1"/>
  <c r="A1186" i="17" s="1"/>
  <c r="A1187" i="17" s="1"/>
  <c r="A1188" i="17" s="1"/>
  <c r="A1189" i="17" s="1"/>
  <c r="A1190" i="17" s="1"/>
  <c r="A1191" i="17" s="1"/>
  <c r="A1192" i="17" s="1"/>
  <c r="A1193" i="17" s="1"/>
  <c r="A1194" i="17" s="1"/>
  <c r="A1195" i="17" s="1"/>
  <c r="A1196" i="17" s="1"/>
  <c r="A1197" i="17" s="1"/>
  <c r="A1198" i="17" s="1"/>
  <c r="A1199" i="17" s="1"/>
  <c r="A1200" i="17" s="1"/>
  <c r="A1201" i="17" s="1"/>
  <c r="A1202" i="17" s="1"/>
  <c r="A1203" i="17" s="1"/>
  <c r="A1204" i="17" s="1"/>
  <c r="A1205" i="17" s="1"/>
  <c r="A1206" i="17" s="1"/>
  <c r="A1207" i="17" s="1"/>
  <c r="A1208" i="17" s="1"/>
  <c r="A1209" i="17" s="1"/>
  <c r="A1210" i="17" s="1"/>
  <c r="A1211" i="17" s="1"/>
  <c r="A1212" i="17" s="1"/>
  <c r="A1213" i="17" s="1"/>
  <c r="A1214" i="17" s="1"/>
  <c r="A1215" i="17" s="1"/>
  <c r="A1216" i="17" s="1"/>
  <c r="A1217" i="17" s="1"/>
  <c r="A1218" i="17" s="1"/>
  <c r="A1219" i="17" s="1"/>
  <c r="A1220" i="17" s="1"/>
  <c r="A1221" i="17" s="1"/>
  <c r="A1222" i="17" s="1"/>
  <c r="A1223" i="17" s="1"/>
  <c r="A1224" i="17" s="1"/>
  <c r="A1225" i="17" s="1"/>
  <c r="A1226" i="17" s="1"/>
  <c r="A1227" i="17" s="1"/>
  <c r="A1228" i="17" s="1"/>
  <c r="A1229" i="17" s="1"/>
  <c r="A1230" i="17" s="1"/>
  <c r="A1231" i="17" s="1"/>
  <c r="A1232" i="17" s="1"/>
  <c r="A1233" i="17" s="1"/>
  <c r="A1234" i="17" s="1"/>
  <c r="A1235" i="17" s="1"/>
  <c r="A1236" i="17" s="1"/>
  <c r="A1237" i="17" s="1"/>
  <c r="A1238" i="17" s="1"/>
  <c r="A1239" i="17" s="1"/>
  <c r="A1240" i="17" s="1"/>
  <c r="A1241" i="17" s="1"/>
  <c r="A1242" i="17" s="1"/>
  <c r="A1243" i="17" s="1"/>
  <c r="A1244" i="17" s="1"/>
  <c r="A1245" i="17" s="1"/>
  <c r="A1246" i="17" s="1"/>
  <c r="A1247" i="17" s="1"/>
  <c r="A1248" i="17" s="1"/>
  <c r="A1249" i="17" s="1"/>
  <c r="A1250" i="17" s="1"/>
  <c r="A1251" i="17" s="1"/>
  <c r="A1252" i="17" s="1"/>
  <c r="A1253" i="17" s="1"/>
  <c r="A1254" i="17" s="1"/>
  <c r="A1255" i="17" s="1"/>
  <c r="A1256" i="17" s="1"/>
  <c r="A1257" i="17" s="1"/>
  <c r="A1258" i="17" s="1"/>
  <c r="A1259" i="17" s="1"/>
  <c r="A1260" i="17" s="1"/>
  <c r="A1261" i="17" s="1"/>
  <c r="A1262" i="17" s="1"/>
  <c r="A1263" i="17" s="1"/>
  <c r="A1264" i="17" s="1"/>
  <c r="A1265" i="17" s="1"/>
  <c r="A1266" i="17" s="1"/>
  <c r="A1267" i="17" s="1"/>
  <c r="A1268" i="17" s="1"/>
  <c r="A1269" i="17" s="1"/>
  <c r="A1270" i="17" s="1"/>
  <c r="A1271" i="17" s="1"/>
  <c r="A1272" i="17" s="1"/>
  <c r="A1273" i="17" s="1"/>
  <c r="A1274" i="17" s="1"/>
  <c r="A1275" i="17" s="1"/>
  <c r="A1276" i="17" s="1"/>
  <c r="A1277" i="17" s="1"/>
  <c r="A1278" i="17" s="1"/>
  <c r="A1279" i="17" s="1"/>
  <c r="A1280" i="17" s="1"/>
  <c r="A1281" i="17" s="1"/>
  <c r="A1282" i="17" s="1"/>
  <c r="A1283" i="17" s="1"/>
  <c r="A1284" i="17" s="1"/>
  <c r="A1285" i="17" s="1"/>
  <c r="A1286" i="17" s="1"/>
  <c r="A1287" i="17" s="1"/>
  <c r="A1288" i="17" s="1"/>
  <c r="A1289" i="17" s="1"/>
  <c r="A1290" i="17" s="1"/>
  <c r="A1291" i="17" s="1"/>
  <c r="A1292" i="17" s="1"/>
  <c r="A1293" i="17" s="1"/>
  <c r="A1294" i="17" s="1"/>
  <c r="A1295" i="17" s="1"/>
  <c r="A1296" i="17" s="1"/>
  <c r="A1297" i="17" s="1"/>
  <c r="A1298" i="17" s="1"/>
  <c r="A1299" i="17" s="1"/>
  <c r="A1300" i="17" s="1"/>
  <c r="A1301" i="17" s="1"/>
  <c r="A1302" i="17" s="1"/>
  <c r="A1303" i="17" s="1"/>
  <c r="A1304" i="17" s="1"/>
  <c r="A1305" i="17" s="1"/>
  <c r="A1306" i="17" s="1"/>
  <c r="A1307" i="17" s="1"/>
  <c r="A1308" i="17" s="1"/>
  <c r="A1309" i="17" s="1"/>
  <c r="A1310" i="17" s="1"/>
  <c r="A1311" i="17" s="1"/>
  <c r="A1312" i="17" s="1"/>
  <c r="A1313" i="17" s="1"/>
  <c r="A1314" i="17" s="1"/>
  <c r="A1315" i="17" s="1"/>
  <c r="A1316" i="17" s="1"/>
  <c r="A1317" i="17" s="1"/>
  <c r="A1318" i="17" s="1"/>
  <c r="A1319" i="17" s="1"/>
  <c r="A1320" i="17" s="1"/>
  <c r="A1321" i="17" s="1"/>
  <c r="A1322" i="17" s="1"/>
  <c r="A1323" i="17" s="1"/>
  <c r="A1324" i="17" s="1"/>
  <c r="A1325" i="17" s="1"/>
  <c r="A1326" i="17" s="1"/>
  <c r="A1327" i="17" s="1"/>
  <c r="A1328" i="17" s="1"/>
  <c r="A1329" i="17" s="1"/>
  <c r="A1330" i="17" s="1"/>
  <c r="A1331" i="17" s="1"/>
  <c r="A1332" i="17" s="1"/>
  <c r="A1333" i="17" s="1"/>
  <c r="A1334" i="17" s="1"/>
  <c r="A1335" i="17" s="1"/>
  <c r="A1336" i="17" s="1"/>
  <c r="A1337" i="17" s="1"/>
  <c r="A1338" i="17" s="1"/>
  <c r="A1339" i="17" s="1"/>
  <c r="A1340" i="17" s="1"/>
  <c r="A1341" i="17" s="1"/>
  <c r="A1342" i="17" s="1"/>
  <c r="A1343" i="17" s="1"/>
  <c r="A1344" i="17" s="1"/>
  <c r="A1345" i="17" s="1"/>
  <c r="A1346" i="17" s="1"/>
  <c r="A1347" i="17" s="1"/>
  <c r="A1348" i="17" s="1"/>
  <c r="A1349" i="17" s="1"/>
  <c r="A1350" i="17" s="1"/>
  <c r="A1351" i="17" s="1"/>
  <c r="A1352" i="17" s="1"/>
  <c r="A1353" i="17" s="1"/>
  <c r="A1354" i="17" s="1"/>
  <c r="A1355" i="17" s="1"/>
  <c r="A1356" i="17" s="1"/>
  <c r="A1357" i="17" s="1"/>
  <c r="A1358" i="17" s="1"/>
  <c r="A1359" i="17" s="1"/>
  <c r="A1360" i="17" s="1"/>
  <c r="A1361" i="17" s="1"/>
  <c r="A1362" i="17" s="1"/>
  <c r="A1363" i="17" s="1"/>
  <c r="A1364" i="17" s="1"/>
  <c r="A1365" i="17" s="1"/>
  <c r="A1366" i="17" s="1"/>
  <c r="A1367" i="17" s="1"/>
  <c r="A1368" i="17" s="1"/>
  <c r="A1369" i="17" s="1"/>
  <c r="A1370" i="17" s="1"/>
  <c r="A1371" i="17" s="1"/>
  <c r="A1372" i="17" s="1"/>
  <c r="A1373" i="17" s="1"/>
  <c r="A1374" i="17" s="1"/>
  <c r="A1375" i="17" s="1"/>
  <c r="A1376" i="17" s="1"/>
  <c r="A1377" i="17" s="1"/>
  <c r="A1378" i="17" s="1"/>
  <c r="A1379" i="17" s="1"/>
  <c r="A1380" i="17" s="1"/>
  <c r="A1381" i="17" s="1"/>
  <c r="A1382" i="17" s="1"/>
  <c r="A1383" i="17" s="1"/>
  <c r="A1384" i="17" s="1"/>
  <c r="A1385" i="17" s="1"/>
  <c r="A1386" i="17" s="1"/>
  <c r="A1387" i="17" s="1"/>
  <c r="A1388" i="17" s="1"/>
  <c r="A1389" i="17" s="1"/>
  <c r="A1390" i="17" s="1"/>
  <c r="A1391" i="17" s="1"/>
  <c r="A1392" i="17" s="1"/>
  <c r="A1393" i="17" s="1"/>
  <c r="A1394" i="17" s="1"/>
  <c r="A1395" i="17" s="1"/>
  <c r="A1396" i="17" s="1"/>
  <c r="A1397" i="17" s="1"/>
  <c r="A1398" i="17" s="1"/>
  <c r="A1399" i="17" s="1"/>
  <c r="A1400" i="17" s="1"/>
  <c r="A1401" i="17" s="1"/>
  <c r="A1402" i="17" s="1"/>
  <c r="A1403" i="17" s="1"/>
  <c r="A1404" i="17" s="1"/>
  <c r="A1405" i="17" s="1"/>
  <c r="A1406" i="17" s="1"/>
  <c r="A1407" i="17" s="1"/>
  <c r="A1408" i="17" s="1"/>
  <c r="A1409" i="17" s="1"/>
  <c r="A1410" i="17" s="1"/>
  <c r="A1411" i="17" s="1"/>
  <c r="A1412" i="17" s="1"/>
  <c r="A1413" i="17" s="1"/>
  <c r="A1414" i="17" s="1"/>
  <c r="A1415" i="17" s="1"/>
  <c r="A1416" i="17" s="1"/>
  <c r="A1417" i="17" s="1"/>
  <c r="A1418" i="17" s="1"/>
  <c r="A1419" i="17" s="1"/>
  <c r="A1420" i="17" s="1"/>
  <c r="A1421" i="17" s="1"/>
  <c r="A1422" i="17" s="1"/>
  <c r="A1423" i="17" s="1"/>
  <c r="A1424" i="17" s="1"/>
  <c r="A1425" i="17" s="1"/>
  <c r="A1426" i="17" s="1"/>
  <c r="A1427" i="17" s="1"/>
  <c r="A1428" i="17" s="1"/>
  <c r="A1429" i="17" s="1"/>
  <c r="A1430" i="17" s="1"/>
  <c r="A1431" i="17" s="1"/>
  <c r="A1432" i="17" s="1"/>
  <c r="A1433" i="17" s="1"/>
  <c r="A1434" i="17" s="1"/>
  <c r="A1435" i="17" s="1"/>
  <c r="A1436" i="17" s="1"/>
  <c r="A1437" i="17" s="1"/>
  <c r="A1438" i="17" s="1"/>
  <c r="A1439" i="17" s="1"/>
  <c r="A1440" i="17" s="1"/>
  <c r="A1441" i="17" s="1"/>
  <c r="A1442" i="17" s="1"/>
  <c r="A1443" i="17" s="1"/>
  <c r="A1444" i="17" s="1"/>
  <c r="A1445" i="17" s="1"/>
  <c r="A1446" i="17" s="1"/>
  <c r="A1447" i="17" s="1"/>
  <c r="A1448" i="17" s="1"/>
  <c r="A1449" i="17" s="1"/>
  <c r="A1450" i="17" s="1"/>
  <c r="A1451" i="17" s="1"/>
  <c r="A1452" i="17" s="1"/>
  <c r="A1453" i="17" s="1"/>
  <c r="A1454" i="17" s="1"/>
  <c r="A1455" i="17" s="1"/>
  <c r="A1456" i="17" s="1"/>
  <c r="A1457" i="17" s="1"/>
  <c r="A1458" i="17" s="1"/>
  <c r="A1459" i="17" s="1"/>
  <c r="A1460" i="17" s="1"/>
  <c r="A1461" i="17" s="1"/>
  <c r="A1462" i="17" s="1"/>
  <c r="A1463" i="17" s="1"/>
  <c r="A1464" i="17" s="1"/>
  <c r="A1465" i="17" s="1"/>
  <c r="A1466" i="17" s="1"/>
  <c r="A1467" i="17" s="1"/>
  <c r="A1468" i="17" s="1"/>
  <c r="A1469" i="17" s="1"/>
  <c r="A1470" i="17" s="1"/>
  <c r="A1471" i="17" s="1"/>
  <c r="A1472" i="17" s="1"/>
  <c r="A1473" i="17" s="1"/>
  <c r="A1474" i="17" s="1"/>
  <c r="A1475" i="17" s="1"/>
  <c r="A1476" i="17" s="1"/>
  <c r="A1477" i="17" s="1"/>
  <c r="A1478" i="17" s="1"/>
  <c r="A1479" i="17" s="1"/>
  <c r="A1480" i="17" s="1"/>
  <c r="A1481" i="17" s="1"/>
  <c r="A1482" i="17" s="1"/>
  <c r="A1483" i="17" s="1"/>
  <c r="A1484" i="17" s="1"/>
  <c r="A1485" i="17" s="1"/>
  <c r="A1486" i="17" s="1"/>
  <c r="A1487" i="17" s="1"/>
  <c r="A1488" i="17" s="1"/>
  <c r="A1489" i="17" s="1"/>
  <c r="A1490" i="17" s="1"/>
  <c r="A1491" i="17" s="1"/>
  <c r="A1492" i="17" s="1"/>
  <c r="A1493" i="17" s="1"/>
  <c r="A1494" i="17" s="1"/>
  <c r="A1495" i="17" s="1"/>
  <c r="A1496" i="17" s="1"/>
  <c r="A1497" i="17" s="1"/>
  <c r="A1498" i="17" s="1"/>
  <c r="A1499" i="17" s="1"/>
  <c r="A1500" i="17" s="1"/>
  <c r="A1501" i="17" s="1"/>
  <c r="A1502" i="17" s="1"/>
  <c r="A1503" i="17" s="1"/>
  <c r="A1504" i="17" s="1"/>
  <c r="A1505" i="17" s="1"/>
  <c r="A1506" i="17" s="1"/>
  <c r="A1507" i="17" s="1"/>
  <c r="A1508" i="17" s="1"/>
  <c r="A1509" i="17" s="1"/>
  <c r="A1510" i="17" s="1"/>
  <c r="A1511" i="17" s="1"/>
  <c r="A1512" i="17" s="1"/>
  <c r="A1513" i="17" s="1"/>
  <c r="A1514" i="17" s="1"/>
  <c r="A1515" i="17" s="1"/>
  <c r="A1516" i="17" s="1"/>
  <c r="A1517" i="17" s="1"/>
  <c r="A1518" i="17" s="1"/>
  <c r="A1519" i="17" s="1"/>
  <c r="A1520" i="17" s="1"/>
  <c r="A1521" i="17" s="1"/>
  <c r="A1522" i="17" s="1"/>
  <c r="A1523" i="17" s="1"/>
  <c r="A1524" i="17" s="1"/>
  <c r="A1525" i="17" s="1"/>
  <c r="A1526" i="17" s="1"/>
  <c r="A1527" i="17" s="1"/>
  <c r="A1528" i="17" s="1"/>
  <c r="A1529" i="17" s="1"/>
  <c r="A1530" i="17" s="1"/>
  <c r="A1531" i="17" s="1"/>
  <c r="A1532" i="17" s="1"/>
  <c r="A1533" i="17" s="1"/>
  <c r="A1534" i="17" s="1"/>
  <c r="A1535" i="17" s="1"/>
  <c r="A1536" i="17" s="1"/>
  <c r="A1537" i="17" s="1"/>
  <c r="A1538" i="17" s="1"/>
  <c r="A1539" i="17" s="1"/>
  <c r="D672" i="17"/>
  <c r="D673" i="17" s="1"/>
  <c r="D674" i="17" s="1"/>
  <c r="D675" i="17" s="1"/>
  <c r="D676" i="17" s="1"/>
  <c r="D677" i="17" s="1"/>
  <c r="D678" i="17" s="1"/>
  <c r="D679" i="17" s="1"/>
  <c r="D680" i="17" s="1"/>
  <c r="D681" i="17" s="1"/>
  <c r="D682" i="17" s="1"/>
  <c r="D683" i="17" s="1"/>
  <c r="D684" i="17" s="1"/>
  <c r="D685" i="17" s="1"/>
  <c r="D686" i="17" s="1"/>
  <c r="D687" i="17" s="1"/>
  <c r="D688" i="17" s="1"/>
  <c r="D689" i="17" s="1"/>
  <c r="D690" i="17" s="1"/>
  <c r="D691" i="17" s="1"/>
  <c r="D692" i="17" s="1"/>
  <c r="D693" i="17" s="1"/>
  <c r="D694" i="17" s="1"/>
  <c r="D695" i="17" s="1"/>
  <c r="D696" i="17" s="1"/>
  <c r="D697" i="17" s="1"/>
  <c r="D698" i="17" s="1"/>
  <c r="D699" i="17" s="1"/>
  <c r="D700" i="17" s="1"/>
  <c r="D701" i="17" s="1"/>
  <c r="D702" i="17" s="1"/>
  <c r="D703" i="17" s="1"/>
  <c r="D704" i="17" s="1"/>
  <c r="D705" i="17" s="1"/>
  <c r="D706" i="17" s="1"/>
  <c r="D707" i="17" s="1"/>
  <c r="D708" i="17" s="1"/>
  <c r="D709" i="17" s="1"/>
  <c r="D710" i="17" s="1"/>
  <c r="D711" i="17" s="1"/>
  <c r="D712" i="17" s="1"/>
  <c r="D713" i="17" s="1"/>
  <c r="D714" i="17" s="1"/>
  <c r="D715" i="17" s="1"/>
  <c r="D716" i="17" s="1"/>
  <c r="D717" i="17" s="1"/>
  <c r="D718" i="17" s="1"/>
  <c r="D719" i="17" s="1"/>
  <c r="D720" i="17" s="1"/>
  <c r="D721" i="17" s="1"/>
  <c r="D722" i="17" s="1"/>
  <c r="D723" i="17" s="1"/>
  <c r="D724" i="17" s="1"/>
  <c r="D725" i="17" s="1"/>
  <c r="D726" i="17" s="1"/>
  <c r="D727" i="17" s="1"/>
  <c r="D728" i="17" s="1"/>
  <c r="D729" i="17" s="1"/>
  <c r="D730" i="17" s="1"/>
  <c r="D731" i="17" s="1"/>
  <c r="D732" i="17" s="1"/>
  <c r="D733" i="17" s="1"/>
  <c r="D734" i="17" s="1"/>
  <c r="D735" i="17" s="1"/>
  <c r="D736" i="17" s="1"/>
  <c r="D737" i="17" s="1"/>
  <c r="D738" i="17" s="1"/>
  <c r="D739" i="17" s="1"/>
  <c r="D740" i="17" s="1"/>
  <c r="D741" i="17" s="1"/>
  <c r="D742" i="17" s="1"/>
  <c r="D743" i="17" s="1"/>
  <c r="D744" i="17" s="1"/>
  <c r="D745" i="17" s="1"/>
  <c r="D746" i="17" s="1"/>
  <c r="D747" i="17" s="1"/>
  <c r="D748" i="17" s="1"/>
  <c r="D749" i="17" s="1"/>
  <c r="D750" i="17" s="1"/>
  <c r="D751" i="17" s="1"/>
  <c r="D752" i="17" s="1"/>
  <c r="D753" i="17" s="1"/>
  <c r="D754" i="17" s="1"/>
  <c r="D755" i="17" s="1"/>
  <c r="D756" i="17" s="1"/>
  <c r="D757" i="17" s="1"/>
  <c r="D758" i="17" s="1"/>
  <c r="D759" i="17" s="1"/>
  <c r="D760" i="17" s="1"/>
  <c r="D761" i="17" s="1"/>
  <c r="D762" i="17" s="1"/>
  <c r="D763" i="17" s="1"/>
  <c r="D764" i="17" s="1"/>
  <c r="D765" i="17" s="1"/>
  <c r="D766" i="17" s="1"/>
  <c r="D767" i="17" s="1"/>
  <c r="D768" i="17" s="1"/>
  <c r="D769" i="17" s="1"/>
  <c r="D770" i="17" s="1"/>
  <c r="D771" i="17" s="1"/>
  <c r="D772" i="17" s="1"/>
  <c r="D773" i="17" s="1"/>
  <c r="D774" i="17" s="1"/>
  <c r="D775" i="17" s="1"/>
  <c r="D776" i="17" s="1"/>
  <c r="D777" i="17" s="1"/>
  <c r="D778" i="17" s="1"/>
  <c r="D779" i="17" s="1"/>
  <c r="D780" i="17" s="1"/>
  <c r="D781" i="17" s="1"/>
  <c r="D782" i="17" s="1"/>
  <c r="D783" i="17" s="1"/>
  <c r="D784" i="17" s="1"/>
  <c r="D785" i="17" s="1"/>
  <c r="D786" i="17" s="1"/>
  <c r="D787" i="17" s="1"/>
  <c r="D788" i="17" s="1"/>
  <c r="D789" i="17" s="1"/>
  <c r="D790" i="17" s="1"/>
  <c r="D791" i="17" s="1"/>
  <c r="D792" i="17" s="1"/>
  <c r="D793" i="17" s="1"/>
  <c r="D794" i="17" s="1"/>
  <c r="D795" i="17" s="1"/>
  <c r="D796" i="17" s="1"/>
  <c r="D797" i="17" s="1"/>
  <c r="D798" i="17" s="1"/>
  <c r="D799" i="17" s="1"/>
  <c r="D800" i="17" s="1"/>
  <c r="D801" i="17" s="1"/>
  <c r="D802" i="17" s="1"/>
  <c r="D803" i="17" s="1"/>
  <c r="D804" i="17" s="1"/>
  <c r="D805" i="17" s="1"/>
  <c r="D806" i="17" s="1"/>
  <c r="D807" i="17" s="1"/>
  <c r="D808" i="17" s="1"/>
  <c r="D809" i="17" s="1"/>
  <c r="D810" i="17" s="1"/>
  <c r="D811" i="17" s="1"/>
  <c r="D812" i="17" s="1"/>
  <c r="D813" i="17" s="1"/>
  <c r="D814" i="17" s="1"/>
  <c r="D815" i="17" s="1"/>
  <c r="D816" i="17" s="1"/>
  <c r="D817" i="17" s="1"/>
  <c r="D818" i="17" s="1"/>
  <c r="D819" i="17" s="1"/>
  <c r="D820" i="17" s="1"/>
  <c r="D821" i="17" s="1"/>
  <c r="D822" i="17" s="1"/>
  <c r="D823" i="17" s="1"/>
  <c r="D824" i="17" s="1"/>
  <c r="D825" i="17" s="1"/>
  <c r="D826" i="17" s="1"/>
  <c r="D827" i="17" s="1"/>
  <c r="D828" i="17" s="1"/>
  <c r="D829" i="17" s="1"/>
  <c r="D830" i="17" s="1"/>
  <c r="D831" i="17" s="1"/>
  <c r="D832" i="17" s="1"/>
  <c r="D833" i="17" s="1"/>
  <c r="D834" i="17" s="1"/>
  <c r="D835" i="17" s="1"/>
  <c r="D836" i="17" s="1"/>
  <c r="D837" i="17" s="1"/>
  <c r="D838" i="17" s="1"/>
  <c r="D839" i="17" s="1"/>
  <c r="D840" i="17" s="1"/>
  <c r="D841" i="17" s="1"/>
  <c r="D842" i="17" s="1"/>
  <c r="D843" i="17" s="1"/>
  <c r="D844" i="17" s="1"/>
  <c r="D845" i="17" s="1"/>
  <c r="D846" i="17" s="1"/>
  <c r="D847" i="17" s="1"/>
  <c r="D848" i="17" s="1"/>
  <c r="D849" i="17" s="1"/>
  <c r="D850" i="17" s="1"/>
  <c r="D851" i="17" s="1"/>
  <c r="D852" i="17" s="1"/>
  <c r="D853" i="17" s="1"/>
  <c r="D854" i="17" s="1"/>
  <c r="D855" i="17" s="1"/>
  <c r="D856" i="17" s="1"/>
  <c r="D857" i="17" s="1"/>
  <c r="D858" i="17" s="1"/>
  <c r="D859" i="17" s="1"/>
  <c r="D860" i="17" s="1"/>
  <c r="D861" i="17" s="1"/>
  <c r="D862" i="17" s="1"/>
  <c r="D863" i="17" s="1"/>
  <c r="D864" i="17" s="1"/>
  <c r="D865" i="17" s="1"/>
  <c r="D866" i="17" s="1"/>
  <c r="D867" i="17" s="1"/>
  <c r="D868" i="17" s="1"/>
  <c r="D869" i="17" s="1"/>
  <c r="D870" i="17" s="1"/>
  <c r="D871" i="17" s="1"/>
  <c r="D872" i="17" s="1"/>
  <c r="D873" i="17" s="1"/>
  <c r="D874" i="17" s="1"/>
  <c r="D875" i="17" s="1"/>
  <c r="D876" i="17" s="1"/>
  <c r="D877" i="17" s="1"/>
  <c r="D878" i="17" s="1"/>
  <c r="D879" i="17" s="1"/>
  <c r="D880" i="17" s="1"/>
  <c r="D881" i="17" s="1"/>
  <c r="D882" i="17" s="1"/>
  <c r="D883" i="17" s="1"/>
  <c r="D884" i="17" s="1"/>
  <c r="D885" i="17" s="1"/>
  <c r="D886" i="17" s="1"/>
  <c r="D887" i="17" s="1"/>
  <c r="D888" i="17" s="1"/>
  <c r="D889" i="17" s="1"/>
  <c r="D890" i="17" s="1"/>
  <c r="D891" i="17" s="1"/>
  <c r="D892" i="17" s="1"/>
  <c r="D893" i="17" s="1"/>
  <c r="D894" i="17" s="1"/>
  <c r="D895" i="17" s="1"/>
  <c r="D896" i="17" s="1"/>
  <c r="D897" i="17" s="1"/>
  <c r="D898" i="17" s="1"/>
  <c r="D899" i="17" s="1"/>
  <c r="D900" i="17" s="1"/>
  <c r="D901" i="17" s="1"/>
  <c r="D902" i="17" s="1"/>
  <c r="D903" i="17" s="1"/>
  <c r="D904" i="17" s="1"/>
  <c r="D905" i="17" s="1"/>
  <c r="D906" i="17" s="1"/>
  <c r="D907" i="17" s="1"/>
  <c r="D908" i="17" s="1"/>
  <c r="D909" i="17" s="1"/>
  <c r="D910" i="17" s="1"/>
  <c r="D911" i="17" s="1"/>
  <c r="D912" i="17" s="1"/>
  <c r="D913" i="17" s="1"/>
  <c r="D914" i="17" s="1"/>
  <c r="D915" i="17" s="1"/>
  <c r="D916" i="17" s="1"/>
  <c r="D917" i="17" s="1"/>
  <c r="D918" i="17" s="1"/>
  <c r="D919" i="17" s="1"/>
  <c r="D920" i="17" s="1"/>
  <c r="D921" i="17" s="1"/>
  <c r="D922" i="17" s="1"/>
  <c r="D923" i="17" s="1"/>
  <c r="D924" i="17" s="1"/>
  <c r="D925" i="17" s="1"/>
  <c r="D926" i="17" s="1"/>
  <c r="D927" i="17" s="1"/>
  <c r="D928" i="17" s="1"/>
  <c r="D929" i="17" s="1"/>
  <c r="D930" i="17" s="1"/>
  <c r="D931" i="17" s="1"/>
  <c r="D932" i="17" s="1"/>
  <c r="D933" i="17" s="1"/>
  <c r="D934" i="17" s="1"/>
  <c r="D935" i="17" s="1"/>
  <c r="D936" i="17" s="1"/>
  <c r="D937" i="17" s="1"/>
  <c r="D938" i="17" s="1"/>
  <c r="D939" i="17" s="1"/>
  <c r="D940" i="17" s="1"/>
  <c r="D941" i="17" s="1"/>
  <c r="D942" i="17" s="1"/>
  <c r="D943" i="17" s="1"/>
  <c r="D944" i="17" s="1"/>
  <c r="D945" i="17" s="1"/>
  <c r="D946" i="17" s="1"/>
  <c r="D947" i="17" s="1"/>
  <c r="D948" i="17" s="1"/>
  <c r="D949" i="17" s="1"/>
  <c r="D950" i="17" s="1"/>
  <c r="D951" i="17" s="1"/>
  <c r="D952" i="17" s="1"/>
  <c r="D953" i="17" s="1"/>
  <c r="D954" i="17" s="1"/>
  <c r="D955" i="17" s="1"/>
  <c r="D956" i="17" s="1"/>
  <c r="D957" i="17" s="1"/>
  <c r="D958" i="17" s="1"/>
  <c r="D959" i="17" s="1"/>
  <c r="D960" i="17" s="1"/>
  <c r="D961" i="17" s="1"/>
  <c r="D962" i="17" s="1"/>
  <c r="D963" i="17" s="1"/>
  <c r="D964" i="17" s="1"/>
  <c r="D965" i="17" s="1"/>
  <c r="D966" i="17" s="1"/>
  <c r="D967" i="17" s="1"/>
  <c r="D968" i="17" s="1"/>
  <c r="D969" i="17" s="1"/>
  <c r="D970" i="17" s="1"/>
  <c r="D971" i="17" s="1"/>
  <c r="D972" i="17" s="1"/>
  <c r="D973" i="17" s="1"/>
  <c r="D974" i="17" s="1"/>
  <c r="D975" i="17" s="1"/>
  <c r="D976" i="17" s="1"/>
  <c r="D977" i="17" s="1"/>
  <c r="D978" i="17" s="1"/>
  <c r="D979" i="17" s="1"/>
  <c r="D980" i="17" s="1"/>
  <c r="D981" i="17" s="1"/>
  <c r="D982" i="17" s="1"/>
  <c r="D983" i="17" s="1"/>
  <c r="D984" i="17" s="1"/>
  <c r="D985" i="17" s="1"/>
  <c r="D986" i="17" s="1"/>
  <c r="D987" i="17" s="1"/>
  <c r="D988" i="17" s="1"/>
  <c r="D989" i="17" s="1"/>
  <c r="D990" i="17" s="1"/>
  <c r="D991" i="17" s="1"/>
  <c r="D992" i="17" s="1"/>
  <c r="D993" i="17" s="1"/>
  <c r="D994" i="17" s="1"/>
  <c r="D995" i="17" s="1"/>
  <c r="D996" i="17" s="1"/>
  <c r="D997" i="17" s="1"/>
  <c r="D998" i="17" s="1"/>
  <c r="D999" i="17" s="1"/>
  <c r="D1000" i="17" s="1"/>
  <c r="D1001" i="17" s="1"/>
  <c r="D1002" i="17" s="1"/>
  <c r="D1003" i="17" s="1"/>
  <c r="D1004" i="17" s="1"/>
  <c r="D1005" i="17" s="1"/>
  <c r="D1006" i="17" s="1"/>
  <c r="D1007" i="17" s="1"/>
  <c r="D1008" i="17" s="1"/>
  <c r="D1009" i="17" s="1"/>
  <c r="D1010" i="17" s="1"/>
  <c r="D1011" i="17" s="1"/>
  <c r="D1012" i="17" s="1"/>
  <c r="D1013" i="17" s="1"/>
  <c r="D1014" i="17" s="1"/>
  <c r="D1015" i="17" s="1"/>
  <c r="D1016" i="17" s="1"/>
  <c r="D1017" i="17" s="1"/>
  <c r="D1018" i="17" s="1"/>
  <c r="D1019" i="17" s="1"/>
  <c r="D1020" i="17" s="1"/>
  <c r="D1021" i="17" s="1"/>
  <c r="D1022" i="17" s="1"/>
  <c r="D1023" i="17" s="1"/>
  <c r="D1024" i="17" s="1"/>
  <c r="D1025" i="17" s="1"/>
  <c r="D1026" i="17" s="1"/>
  <c r="D1027" i="17" s="1"/>
  <c r="D1028" i="17" s="1"/>
  <c r="D1029" i="17" s="1"/>
  <c r="D1030" i="17" s="1"/>
  <c r="D1031" i="17" s="1"/>
  <c r="D1032" i="17" s="1"/>
  <c r="D1033" i="17" s="1"/>
  <c r="D1034" i="17" s="1"/>
  <c r="D1035" i="17" s="1"/>
  <c r="D1036" i="17" s="1"/>
  <c r="D1037" i="17" s="1"/>
  <c r="D1038" i="17" s="1"/>
  <c r="D1039" i="17" s="1"/>
  <c r="D1040" i="17" s="1"/>
  <c r="D1041" i="17" s="1"/>
  <c r="D1042" i="17" s="1"/>
  <c r="D1043" i="17" s="1"/>
  <c r="D1044" i="17" s="1"/>
  <c r="D1045" i="17" s="1"/>
  <c r="D1046" i="17" s="1"/>
  <c r="D1047" i="17" s="1"/>
  <c r="D1048" i="17" s="1"/>
  <c r="D1049" i="17" s="1"/>
  <c r="D1050" i="17" s="1"/>
  <c r="D1051" i="17" s="1"/>
  <c r="D1052" i="17" s="1"/>
  <c r="D1053" i="17" s="1"/>
  <c r="D1054" i="17" s="1"/>
  <c r="D1055" i="17" s="1"/>
  <c r="D1056" i="17" s="1"/>
  <c r="D1057" i="17" s="1"/>
  <c r="D1058" i="17" s="1"/>
  <c r="D1059" i="17" s="1"/>
  <c r="D1060" i="17" s="1"/>
  <c r="D1061" i="17" s="1"/>
  <c r="D1062" i="17" s="1"/>
  <c r="D1063" i="17" s="1"/>
  <c r="D1064" i="17" s="1"/>
  <c r="D1065" i="17" s="1"/>
  <c r="D1066" i="17" s="1"/>
  <c r="D1067" i="17" s="1"/>
  <c r="D1068" i="17" s="1"/>
  <c r="D1069" i="17" s="1"/>
  <c r="D1070" i="17" s="1"/>
  <c r="D1071" i="17" s="1"/>
  <c r="D1072" i="17" s="1"/>
  <c r="D1073" i="17" s="1"/>
  <c r="D1074" i="17" s="1"/>
  <c r="D1075" i="17" s="1"/>
  <c r="D1076" i="17" s="1"/>
  <c r="D1077" i="17" s="1"/>
  <c r="D1078" i="17" s="1"/>
  <c r="D1079" i="17" s="1"/>
  <c r="D1080" i="17" s="1"/>
  <c r="D1081" i="17" s="1"/>
  <c r="D1082" i="17" s="1"/>
  <c r="D1083" i="17" s="1"/>
  <c r="D1084" i="17" s="1"/>
  <c r="D1085" i="17" s="1"/>
  <c r="D1086" i="17" s="1"/>
  <c r="D1087" i="17" s="1"/>
  <c r="D1088" i="17" s="1"/>
  <c r="D1089" i="17" s="1"/>
  <c r="D1090" i="17" s="1"/>
  <c r="D1091" i="17" s="1"/>
  <c r="D1092" i="17" s="1"/>
  <c r="D1093" i="17" s="1"/>
  <c r="D1094" i="17" s="1"/>
  <c r="D1095" i="17" s="1"/>
  <c r="D1096" i="17" s="1"/>
  <c r="D1097" i="17" s="1"/>
  <c r="D1098" i="17" s="1"/>
  <c r="D1099" i="17" s="1"/>
  <c r="D1100" i="17" s="1"/>
  <c r="D1101" i="17" s="1"/>
  <c r="D1102" i="17" s="1"/>
  <c r="D1103" i="17" s="1"/>
  <c r="D1104" i="17" s="1"/>
  <c r="D1105" i="17" s="1"/>
  <c r="D1106" i="17" s="1"/>
  <c r="D1107" i="17" s="1"/>
  <c r="D1108" i="17" s="1"/>
  <c r="D1109" i="17" s="1"/>
  <c r="D1110" i="17" s="1"/>
  <c r="D1111" i="17" s="1"/>
  <c r="D1112" i="17" s="1"/>
  <c r="D1113" i="17" s="1"/>
  <c r="D1114" i="17" s="1"/>
  <c r="D1115" i="17" s="1"/>
  <c r="D1116" i="17" s="1"/>
  <c r="D1117" i="17" s="1"/>
  <c r="D1118" i="17" s="1"/>
  <c r="D1119" i="17" s="1"/>
  <c r="D1120" i="17" s="1"/>
  <c r="D1121" i="17" s="1"/>
  <c r="D1122" i="17" s="1"/>
  <c r="D1123" i="17" s="1"/>
  <c r="D1124" i="17" s="1"/>
  <c r="D1125" i="17" s="1"/>
  <c r="D1126" i="17" s="1"/>
  <c r="D1127" i="17" s="1"/>
  <c r="D1128" i="17" s="1"/>
  <c r="D1129" i="17" s="1"/>
  <c r="D1130" i="17" s="1"/>
  <c r="D1131" i="17" s="1"/>
  <c r="D1132" i="17" s="1"/>
  <c r="D1133" i="17" s="1"/>
  <c r="D1134" i="17" s="1"/>
  <c r="D1135" i="17" s="1"/>
  <c r="D1136" i="17" s="1"/>
  <c r="D1137" i="17" s="1"/>
  <c r="D1138" i="17" s="1"/>
  <c r="D1139" i="17" s="1"/>
  <c r="D1140" i="17" s="1"/>
  <c r="D1141" i="17" s="1"/>
  <c r="D1142" i="17" s="1"/>
  <c r="D1143" i="17" s="1"/>
  <c r="D1144" i="17" s="1"/>
  <c r="D1145" i="17" s="1"/>
  <c r="D1146" i="17" s="1"/>
  <c r="D1147" i="17" s="1"/>
  <c r="D1148" i="17" s="1"/>
  <c r="D1149" i="17" s="1"/>
  <c r="D1150" i="17" s="1"/>
  <c r="D1151" i="17" s="1"/>
  <c r="D1152" i="17" s="1"/>
  <c r="D1153" i="17" s="1"/>
  <c r="D1154" i="17" s="1"/>
  <c r="D1155" i="17" s="1"/>
  <c r="D1156" i="17" s="1"/>
  <c r="D1157" i="17" s="1"/>
  <c r="D1158" i="17" s="1"/>
  <c r="D1159" i="17" s="1"/>
  <c r="D1160" i="17" s="1"/>
  <c r="D1161" i="17" s="1"/>
  <c r="D1162" i="17" s="1"/>
  <c r="D1163" i="17" s="1"/>
  <c r="D1164" i="17" s="1"/>
  <c r="D1165" i="17" s="1"/>
  <c r="D1166" i="17" s="1"/>
  <c r="D1167" i="17" s="1"/>
  <c r="D1168" i="17" s="1"/>
  <c r="D1169" i="17" s="1"/>
  <c r="D1170" i="17" s="1"/>
  <c r="D1171" i="17" s="1"/>
  <c r="D1172" i="17" s="1"/>
  <c r="D1173" i="17" s="1"/>
  <c r="D1174" i="17" s="1"/>
  <c r="D1175" i="17" s="1"/>
  <c r="D1176" i="17" s="1"/>
  <c r="D1177" i="17" s="1"/>
  <c r="D1178" i="17" s="1"/>
  <c r="D1179" i="17" s="1"/>
  <c r="D1180" i="17" s="1"/>
  <c r="D1181" i="17" s="1"/>
  <c r="D1182" i="17" s="1"/>
  <c r="D1183" i="17" s="1"/>
  <c r="D1184" i="17" s="1"/>
  <c r="D1185" i="17" s="1"/>
  <c r="D1186" i="17" s="1"/>
  <c r="D1187" i="17" s="1"/>
  <c r="D1188" i="17" s="1"/>
  <c r="D1189" i="17" s="1"/>
  <c r="D1190" i="17" s="1"/>
  <c r="D1191" i="17" s="1"/>
  <c r="D1192" i="17" s="1"/>
  <c r="D1193" i="17" s="1"/>
  <c r="D1194" i="17" s="1"/>
  <c r="D1195" i="17" s="1"/>
  <c r="D1196" i="17" s="1"/>
  <c r="D1197" i="17" s="1"/>
  <c r="D1198" i="17" s="1"/>
  <c r="D1199" i="17" s="1"/>
  <c r="D1200" i="17" s="1"/>
  <c r="D1201" i="17" s="1"/>
  <c r="D1202" i="17" s="1"/>
  <c r="D1203" i="17" s="1"/>
  <c r="D1204" i="17" s="1"/>
  <c r="D1205" i="17" s="1"/>
  <c r="D1206" i="17" s="1"/>
  <c r="D1207" i="17" s="1"/>
  <c r="D1208" i="17" s="1"/>
  <c r="D1209" i="17" s="1"/>
  <c r="D1210" i="17" s="1"/>
  <c r="D1211" i="17" s="1"/>
  <c r="D1212" i="17" s="1"/>
  <c r="D1213" i="17" s="1"/>
  <c r="D1214" i="17" s="1"/>
  <c r="D1215" i="17" s="1"/>
  <c r="D1216" i="17" s="1"/>
  <c r="D1217" i="17" s="1"/>
  <c r="D1218" i="17" s="1"/>
  <c r="D1219" i="17" s="1"/>
  <c r="D1220" i="17" s="1"/>
  <c r="D1221" i="17" s="1"/>
  <c r="D1222" i="17" s="1"/>
  <c r="D1223" i="17" s="1"/>
  <c r="D1224" i="17" s="1"/>
  <c r="D1225" i="17" s="1"/>
  <c r="D1226" i="17" s="1"/>
  <c r="D1227" i="17" s="1"/>
  <c r="D1228" i="17" s="1"/>
  <c r="D1229" i="17" s="1"/>
  <c r="D1230" i="17" s="1"/>
  <c r="D1231" i="17" s="1"/>
  <c r="D1232" i="17" s="1"/>
  <c r="D1233" i="17" s="1"/>
  <c r="D1234" i="17" s="1"/>
  <c r="D1235" i="17" s="1"/>
  <c r="D1236" i="17" s="1"/>
  <c r="D1237" i="17" s="1"/>
  <c r="D1238" i="17" s="1"/>
  <c r="D1239" i="17" s="1"/>
  <c r="D1240" i="17" s="1"/>
  <c r="D1241" i="17" s="1"/>
  <c r="D1242" i="17" s="1"/>
  <c r="D1243" i="17" s="1"/>
  <c r="D1244" i="17" s="1"/>
  <c r="D1245" i="17" s="1"/>
  <c r="D1246" i="17" s="1"/>
  <c r="D1247" i="17" s="1"/>
  <c r="D1248" i="17" s="1"/>
  <c r="D1249" i="17" s="1"/>
  <c r="D1250" i="17" s="1"/>
  <c r="D1251" i="17" s="1"/>
  <c r="D1252" i="17" s="1"/>
  <c r="D1253" i="17" s="1"/>
  <c r="D1254" i="17" s="1"/>
  <c r="D1255" i="17" s="1"/>
  <c r="D1256" i="17" s="1"/>
  <c r="D1257" i="17" s="1"/>
  <c r="D1258" i="17" s="1"/>
  <c r="D1259" i="17" s="1"/>
  <c r="D1260" i="17" s="1"/>
  <c r="D1261" i="17" s="1"/>
  <c r="D1262" i="17" s="1"/>
  <c r="D1263" i="17" s="1"/>
  <c r="D1264" i="17" s="1"/>
  <c r="D1265" i="17" s="1"/>
  <c r="D1266" i="17" s="1"/>
  <c r="D1267" i="17" s="1"/>
  <c r="D1268" i="17" s="1"/>
  <c r="D1269" i="17" s="1"/>
  <c r="D1270" i="17" s="1"/>
  <c r="D1271" i="17" s="1"/>
  <c r="D1272" i="17" s="1"/>
  <c r="D1273" i="17" s="1"/>
  <c r="D1274" i="17" s="1"/>
  <c r="D1275" i="17" s="1"/>
  <c r="D1276" i="17" s="1"/>
  <c r="D1277" i="17" s="1"/>
  <c r="D1278" i="17" s="1"/>
  <c r="D1279" i="17" s="1"/>
  <c r="D1280" i="17" s="1"/>
  <c r="D1281" i="17" s="1"/>
  <c r="D1282" i="17" s="1"/>
  <c r="D1283" i="17" s="1"/>
  <c r="D1284" i="17" s="1"/>
  <c r="D1285" i="17" s="1"/>
  <c r="D1286" i="17" s="1"/>
  <c r="D1287" i="17" s="1"/>
  <c r="D1288" i="17" s="1"/>
  <c r="D1289" i="17" s="1"/>
  <c r="D1290" i="17" s="1"/>
  <c r="D1291" i="17" s="1"/>
  <c r="D1292" i="17" s="1"/>
  <c r="D1293" i="17" s="1"/>
  <c r="D1294" i="17" s="1"/>
  <c r="D1295" i="17" s="1"/>
  <c r="D1296" i="17" s="1"/>
  <c r="D1297" i="17" s="1"/>
  <c r="D1298" i="17" s="1"/>
  <c r="D1299" i="17" s="1"/>
  <c r="D1300" i="17" s="1"/>
  <c r="D1301" i="17" s="1"/>
  <c r="D1302" i="17" s="1"/>
  <c r="D1303" i="17" s="1"/>
  <c r="D1304" i="17" s="1"/>
  <c r="D1305" i="17" s="1"/>
  <c r="D1306" i="17" s="1"/>
  <c r="D1307" i="17" s="1"/>
  <c r="D1308" i="17" s="1"/>
  <c r="D1309" i="17" s="1"/>
  <c r="D1310" i="17" s="1"/>
  <c r="D1311" i="17" s="1"/>
  <c r="D1312" i="17" s="1"/>
  <c r="D1313" i="17" s="1"/>
  <c r="D1314" i="17" s="1"/>
  <c r="D1315" i="17" s="1"/>
  <c r="D1316" i="17" s="1"/>
  <c r="D1317" i="17" s="1"/>
  <c r="D1318" i="17" s="1"/>
  <c r="D1319" i="17" s="1"/>
  <c r="D1320" i="17" s="1"/>
  <c r="D1321" i="17" s="1"/>
  <c r="D1322" i="17" s="1"/>
  <c r="D1323" i="17" s="1"/>
  <c r="D1324" i="17" s="1"/>
  <c r="D1325" i="17" s="1"/>
  <c r="D1326" i="17" s="1"/>
  <c r="D1327" i="17" s="1"/>
  <c r="D1328" i="17" s="1"/>
  <c r="D1329" i="17" s="1"/>
  <c r="D1330" i="17" s="1"/>
  <c r="D1331" i="17" s="1"/>
  <c r="D1332" i="17" s="1"/>
  <c r="D1333" i="17" s="1"/>
  <c r="D1334" i="17" s="1"/>
  <c r="D1335" i="17" s="1"/>
  <c r="D1336" i="17" s="1"/>
  <c r="D1337" i="17" s="1"/>
  <c r="D1338" i="17" s="1"/>
  <c r="D1339" i="17" s="1"/>
  <c r="D1340" i="17" s="1"/>
  <c r="D1341" i="17" s="1"/>
  <c r="D1342" i="17" s="1"/>
  <c r="D1343" i="17" s="1"/>
  <c r="D1344" i="17" s="1"/>
  <c r="D1345" i="17" s="1"/>
  <c r="D1346" i="17" s="1"/>
  <c r="D1347" i="17" s="1"/>
  <c r="D1348" i="17" s="1"/>
  <c r="D1349" i="17" s="1"/>
  <c r="D1350" i="17" s="1"/>
  <c r="D1351" i="17" s="1"/>
  <c r="D1352" i="17" s="1"/>
  <c r="D1353" i="17" s="1"/>
  <c r="D1354" i="17" s="1"/>
  <c r="D1355" i="17" s="1"/>
  <c r="D1356" i="17" s="1"/>
  <c r="D1357" i="17" s="1"/>
  <c r="D1358" i="17" s="1"/>
  <c r="D1359" i="17" s="1"/>
  <c r="D1360" i="17" s="1"/>
  <c r="D1361" i="17" s="1"/>
  <c r="D1362" i="17" s="1"/>
  <c r="D1363" i="17" s="1"/>
  <c r="D1364" i="17" s="1"/>
  <c r="D1365" i="17" s="1"/>
  <c r="D1366" i="17" s="1"/>
  <c r="D1367" i="17" s="1"/>
  <c r="D1368" i="17" s="1"/>
  <c r="D1369" i="17" s="1"/>
  <c r="D1370" i="17" s="1"/>
  <c r="D1371" i="17" s="1"/>
  <c r="D1372" i="17" s="1"/>
  <c r="D1373" i="17" s="1"/>
  <c r="D1374" i="17" s="1"/>
  <c r="D1375" i="17" s="1"/>
  <c r="D1376" i="17" s="1"/>
  <c r="D1377" i="17" s="1"/>
  <c r="D1378" i="17" s="1"/>
  <c r="D1379" i="17" s="1"/>
  <c r="D1380" i="17" s="1"/>
  <c r="D1381" i="17" s="1"/>
  <c r="D1382" i="17" s="1"/>
  <c r="D1383" i="17" s="1"/>
  <c r="D1384" i="17" s="1"/>
  <c r="D1385" i="17" s="1"/>
  <c r="D1386" i="17" s="1"/>
  <c r="D1387" i="17" s="1"/>
  <c r="D1388" i="17" s="1"/>
  <c r="D1389" i="17" s="1"/>
  <c r="D1390" i="17" s="1"/>
  <c r="D1391" i="17" s="1"/>
  <c r="D1392" i="17" s="1"/>
  <c r="D1393" i="17" s="1"/>
  <c r="D1394" i="17" s="1"/>
  <c r="D1395" i="17" s="1"/>
  <c r="D1396" i="17" s="1"/>
  <c r="D1397" i="17" s="1"/>
  <c r="D1398" i="17" s="1"/>
  <c r="D1399" i="17" s="1"/>
  <c r="D1400" i="17" s="1"/>
  <c r="D1401" i="17" s="1"/>
  <c r="D1402" i="17" s="1"/>
  <c r="D1403" i="17" s="1"/>
  <c r="D1404" i="17" s="1"/>
  <c r="D1405" i="17" s="1"/>
  <c r="D1406" i="17" s="1"/>
  <c r="D1407" i="17" s="1"/>
  <c r="D1408" i="17" s="1"/>
  <c r="D1409" i="17" s="1"/>
  <c r="D1410" i="17" s="1"/>
  <c r="D1411" i="17" s="1"/>
  <c r="D1412" i="17" s="1"/>
  <c r="D1413" i="17" s="1"/>
  <c r="D1414" i="17" s="1"/>
  <c r="D1415" i="17" s="1"/>
  <c r="D1416" i="17" s="1"/>
  <c r="D1417" i="17" s="1"/>
  <c r="D1418" i="17" s="1"/>
  <c r="D1419" i="17" s="1"/>
  <c r="D1420" i="17" s="1"/>
  <c r="D1421" i="17" s="1"/>
  <c r="D1422" i="17" s="1"/>
  <c r="D1423" i="17" s="1"/>
  <c r="D1424" i="17" s="1"/>
  <c r="D1425" i="17" s="1"/>
  <c r="D1426" i="17" s="1"/>
  <c r="D1427" i="17" s="1"/>
  <c r="D1428" i="17" s="1"/>
  <c r="D1429" i="17" s="1"/>
  <c r="D1430" i="17" s="1"/>
  <c r="D1431" i="17" s="1"/>
  <c r="D1432" i="17" s="1"/>
  <c r="D1433" i="17" s="1"/>
  <c r="D1434" i="17" s="1"/>
  <c r="D1435" i="17" s="1"/>
  <c r="D1436" i="17" s="1"/>
  <c r="D1437" i="17" s="1"/>
  <c r="D1438" i="17" s="1"/>
  <c r="D1439" i="17" s="1"/>
  <c r="D1440" i="17" s="1"/>
  <c r="D1441" i="17" s="1"/>
  <c r="D1442" i="17" s="1"/>
  <c r="D1443" i="17" s="1"/>
  <c r="D1444" i="17" s="1"/>
  <c r="D1445" i="17" s="1"/>
  <c r="D1446" i="17" s="1"/>
  <c r="D1447" i="17" s="1"/>
  <c r="D1448" i="17" s="1"/>
  <c r="D1449" i="17" s="1"/>
  <c r="D1450" i="17" s="1"/>
  <c r="D1451" i="17" s="1"/>
  <c r="D1452" i="17" s="1"/>
  <c r="D1453" i="17" s="1"/>
  <c r="D1454" i="17" s="1"/>
  <c r="D1455" i="17" s="1"/>
  <c r="D1456" i="17" s="1"/>
  <c r="D1457" i="17" s="1"/>
  <c r="D1458" i="17" s="1"/>
  <c r="D1459" i="17" s="1"/>
  <c r="D1460" i="17" s="1"/>
  <c r="D1461" i="17" s="1"/>
  <c r="D1462" i="17" s="1"/>
  <c r="D1463" i="17" s="1"/>
  <c r="D1464" i="17" s="1"/>
  <c r="D1465" i="17" s="1"/>
  <c r="D1466" i="17" s="1"/>
  <c r="D1467" i="17" s="1"/>
  <c r="D1468" i="17" s="1"/>
  <c r="D1469" i="17" s="1"/>
  <c r="D1470" i="17" s="1"/>
  <c r="D1471" i="17" s="1"/>
  <c r="D1472" i="17" s="1"/>
  <c r="D1473" i="17" s="1"/>
  <c r="D1474" i="17" s="1"/>
  <c r="D1475" i="17" s="1"/>
  <c r="D1476" i="17" s="1"/>
  <c r="D1477" i="17" s="1"/>
  <c r="D1478" i="17" s="1"/>
  <c r="D1479" i="17" s="1"/>
  <c r="D1480" i="17" s="1"/>
  <c r="D1481" i="17" s="1"/>
  <c r="D1482" i="17" s="1"/>
  <c r="D1483" i="17" s="1"/>
  <c r="D1484" i="17" s="1"/>
  <c r="D1485" i="17" s="1"/>
  <c r="D1486" i="17" s="1"/>
  <c r="D1487" i="17" s="1"/>
  <c r="D1488" i="17" s="1"/>
  <c r="D1489" i="17" s="1"/>
  <c r="D1490" i="17" s="1"/>
  <c r="D1491" i="17" s="1"/>
  <c r="D1492" i="17" s="1"/>
  <c r="D1493" i="17" s="1"/>
  <c r="D1494" i="17" s="1"/>
  <c r="D1495" i="17" s="1"/>
  <c r="D1496" i="17" s="1"/>
  <c r="D1497" i="17" s="1"/>
  <c r="D1498" i="17" s="1"/>
  <c r="D1499" i="17" s="1"/>
  <c r="D1500" i="17" s="1"/>
  <c r="D1501" i="17" s="1"/>
  <c r="D1502" i="17" s="1"/>
  <c r="D1503" i="17" s="1"/>
  <c r="D1504" i="17" s="1"/>
  <c r="D1505" i="17" s="1"/>
  <c r="D1506" i="17" s="1"/>
  <c r="D1507" i="17" s="1"/>
  <c r="D1508" i="17" s="1"/>
  <c r="D1509" i="17" s="1"/>
  <c r="D1510" i="17" s="1"/>
  <c r="D1511" i="17" s="1"/>
  <c r="D1512" i="17" s="1"/>
  <c r="D1513" i="17" s="1"/>
  <c r="D1514" i="17" s="1"/>
  <c r="D1515" i="17" s="1"/>
  <c r="D1516" i="17" s="1"/>
  <c r="D1517" i="17" s="1"/>
  <c r="D1518" i="17" s="1"/>
  <c r="D1519" i="17" s="1"/>
  <c r="D1520" i="17" s="1"/>
  <c r="D1521" i="17" s="1"/>
  <c r="D1522" i="17" s="1"/>
  <c r="D1523" i="17" s="1"/>
  <c r="D1524" i="17" s="1"/>
  <c r="D1525" i="17" s="1"/>
  <c r="D1526" i="17" s="1"/>
  <c r="D1527" i="17" s="1"/>
  <c r="D1528" i="17" s="1"/>
  <c r="D1529" i="17" s="1"/>
  <c r="D1530" i="17" s="1"/>
  <c r="D1531" i="17" s="1"/>
  <c r="D1532" i="17" s="1"/>
  <c r="D1533" i="17" s="1"/>
  <c r="D1534" i="17" s="1"/>
  <c r="D1535" i="17" s="1"/>
  <c r="D1536" i="17" s="1"/>
  <c r="D1537" i="17" s="1"/>
  <c r="D1538" i="17" s="1"/>
  <c r="D1539" i="17" s="1"/>
  <c r="D668" i="17"/>
  <c r="D669" i="17" s="1"/>
  <c r="D670" i="17" s="1"/>
  <c r="D671" i="17" s="1"/>
  <c r="D3" i="18"/>
  <c r="D4" i="18" s="1"/>
  <c r="D5" i="18" s="1"/>
  <c r="D6" i="18" s="1"/>
  <c r="D7" i="18" s="1"/>
  <c r="D8" i="18" s="1"/>
  <c r="D9" i="18" s="1"/>
  <c r="D10" i="18" s="1"/>
  <c r="D11" i="18" s="1"/>
  <c r="D12" i="18" s="1"/>
  <c r="D13" i="18" s="1"/>
  <c r="D14" i="18" s="1"/>
  <c r="D15" i="18" s="1"/>
  <c r="D16" i="18" s="1"/>
  <c r="D17" i="18" s="1"/>
  <c r="D18" i="18" s="1"/>
  <c r="D19" i="18" s="1"/>
  <c r="D20" i="18" s="1"/>
  <c r="D21" i="18" s="1"/>
  <c r="D22" i="18" s="1"/>
  <c r="D23" i="18" s="1"/>
  <c r="D24" i="18" s="1"/>
  <c r="D25" i="18" s="1"/>
  <c r="D26" i="18" s="1"/>
  <c r="D27" i="18" s="1"/>
  <c r="D28" i="18" s="1"/>
  <c r="D29" i="18" s="1"/>
  <c r="D30" i="18" s="1"/>
  <c r="D31" i="18" s="1"/>
  <c r="D32" i="18" s="1"/>
  <c r="D33" i="18" s="1"/>
  <c r="D34" i="18" s="1"/>
  <c r="D35" i="18" s="1"/>
  <c r="D36" i="18" s="1"/>
  <c r="D37" i="18" s="1"/>
  <c r="D38" i="18" s="1"/>
  <c r="D39" i="18" s="1"/>
  <c r="D40" i="18" s="1"/>
  <c r="D41" i="18" s="1"/>
  <c r="D42" i="18" s="1"/>
  <c r="D43" i="18" s="1"/>
  <c r="D44" i="18" s="1"/>
  <c r="D45" i="18" s="1"/>
  <c r="D46" i="18" s="1"/>
  <c r="D47" i="18" s="1"/>
  <c r="D48" i="18" s="1"/>
  <c r="D49" i="18" s="1"/>
  <c r="D50" i="18" s="1"/>
  <c r="D51" i="18" s="1"/>
  <c r="D52" i="18" s="1"/>
  <c r="D53" i="18" s="1"/>
  <c r="D54" i="18" s="1"/>
  <c r="D55" i="18" s="1"/>
  <c r="D56" i="18" s="1"/>
  <c r="D57" i="18" s="1"/>
  <c r="D58" i="18" s="1"/>
  <c r="D59" i="18" s="1"/>
  <c r="D60" i="18" s="1"/>
  <c r="D61" i="18" s="1"/>
  <c r="D62" i="18" s="1"/>
  <c r="D63" i="18" s="1"/>
  <c r="D64" i="18" s="1"/>
  <c r="D65" i="18" s="1"/>
  <c r="D66" i="18" s="1"/>
  <c r="D67" i="18" s="1"/>
  <c r="D68" i="18" s="1"/>
  <c r="D69" i="18" s="1"/>
  <c r="D70" i="18" s="1"/>
  <c r="D71" i="18" s="1"/>
  <c r="D72" i="18" s="1"/>
  <c r="D73" i="18" s="1"/>
  <c r="D74" i="18" s="1"/>
  <c r="D75" i="18" s="1"/>
  <c r="D76" i="18" s="1"/>
  <c r="D77" i="18" s="1"/>
  <c r="D78" i="18" s="1"/>
  <c r="D79" i="18" s="1"/>
  <c r="D80" i="18" s="1"/>
  <c r="D81" i="18" s="1"/>
  <c r="D82" i="18" s="1"/>
  <c r="D83" i="18" s="1"/>
  <c r="D84" i="18" s="1"/>
  <c r="D85" i="18" s="1"/>
  <c r="D86" i="18" s="1"/>
  <c r="D87" i="18" s="1"/>
  <c r="D88" i="18" s="1"/>
  <c r="D89" i="18" s="1"/>
  <c r="D90" i="18" s="1"/>
  <c r="D91" i="18" s="1"/>
  <c r="D92" i="18" s="1"/>
  <c r="D93" i="18" s="1"/>
  <c r="D94" i="18" s="1"/>
  <c r="D95" i="18" s="1"/>
  <c r="D96" i="18" s="1"/>
  <c r="D97" i="18" s="1"/>
  <c r="D98" i="18" s="1"/>
  <c r="D99" i="18" s="1"/>
  <c r="D100" i="18" s="1"/>
  <c r="D101" i="18" s="1"/>
  <c r="D102" i="18" s="1"/>
  <c r="D103" i="18" s="1"/>
  <c r="D104" i="18" s="1"/>
  <c r="D105" i="18" s="1"/>
  <c r="D106" i="18" s="1"/>
  <c r="D107" i="18" s="1"/>
  <c r="D108" i="18" s="1"/>
  <c r="D109" i="18" s="1"/>
  <c r="D110" i="18" s="1"/>
  <c r="D111" i="18" s="1"/>
  <c r="D112" i="18" s="1"/>
  <c r="D113" i="18" s="1"/>
  <c r="D114" i="18" s="1"/>
  <c r="D115" i="18" s="1"/>
  <c r="D116" i="18" s="1"/>
  <c r="D117" i="18" s="1"/>
  <c r="D118" i="18" s="1"/>
  <c r="D119" i="18" s="1"/>
  <c r="D120" i="18" s="1"/>
  <c r="D121" i="18" s="1"/>
  <c r="D122" i="18" s="1"/>
  <c r="D123" i="18" s="1"/>
  <c r="D124" i="18" s="1"/>
  <c r="D125" i="18" s="1"/>
  <c r="D126" i="18" s="1"/>
  <c r="D127" i="18" s="1"/>
  <c r="A131" i="18"/>
  <c r="A3" i="18"/>
  <c r="A4" i="18" s="1"/>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A117" i="18" s="1"/>
  <c r="A118" i="18" s="1"/>
  <c r="A119" i="18" s="1"/>
  <c r="A120" i="18" s="1"/>
  <c r="A121" i="18" s="1"/>
  <c r="A122" i="18" s="1"/>
  <c r="A123" i="18" s="1"/>
  <c r="A124" i="18" s="1"/>
  <c r="A125" i="18" s="1"/>
  <c r="A126" i="18" s="1"/>
  <c r="A127" i="18" s="1"/>
  <c r="B234" i="10" l="1"/>
  <c r="B235" i="10" s="1"/>
  <c r="B236" i="10" s="1"/>
  <c r="B237" i="10" s="1"/>
  <c r="B238" i="10" s="1"/>
  <c r="B239" i="10" s="1"/>
  <c r="B240" i="10" s="1"/>
  <c r="B241" i="10" s="1"/>
  <c r="B242" i="10" s="1"/>
  <c r="B243" i="10" s="1"/>
  <c r="B244" i="10" s="1"/>
  <c r="B245" i="10" s="1"/>
  <c r="B246" i="10" s="1"/>
  <c r="B247" i="10" s="1"/>
  <c r="B248" i="10" s="1"/>
  <c r="B249" i="10" s="1"/>
  <c r="B250" i="10" s="1"/>
  <c r="B251" i="10" s="1"/>
  <c r="B252" i="10" s="1"/>
  <c r="B253" i="10" s="1"/>
  <c r="B254" i="10" s="1"/>
  <c r="A255" i="10"/>
  <c r="A256" i="10" s="1"/>
  <c r="A134" i="9"/>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D134" i="9"/>
  <c r="D135" i="9" s="1"/>
  <c r="D136" i="9" s="1"/>
  <c r="D137" i="9" s="1"/>
  <c r="D138" i="9" s="1"/>
  <c r="D139" i="9" s="1"/>
  <c r="D140" i="9" s="1"/>
  <c r="D141" i="9" s="1"/>
  <c r="D142" i="9" s="1"/>
  <c r="D143" i="9" s="1"/>
  <c r="D144" i="9" s="1"/>
  <c r="D145" i="9" s="1"/>
  <c r="D146" i="9" s="1"/>
  <c r="D147" i="9" s="1"/>
  <c r="D148" i="9" s="1"/>
  <c r="D149" i="9" s="1"/>
  <c r="D150" i="9" s="1"/>
  <c r="D151" i="9" s="1"/>
  <c r="D152" i="9" s="1"/>
  <c r="D153" i="9" s="1"/>
  <c r="D154" i="9" s="1"/>
  <c r="D155" i="9" s="1"/>
  <c r="D156" i="9" s="1"/>
  <c r="D157" i="9" s="1"/>
  <c r="D158" i="9" s="1"/>
  <c r="D159" i="9" s="1"/>
  <c r="D160" i="9" s="1"/>
  <c r="D161" i="9" s="1"/>
  <c r="D162" i="9" s="1"/>
  <c r="D163" i="9" s="1"/>
  <c r="D164" i="9" s="1"/>
  <c r="D165" i="9" s="1"/>
  <c r="D166" i="9" s="1"/>
  <c r="D167" i="9" s="1"/>
  <c r="D168" i="9" s="1"/>
  <c r="D169" i="9" s="1"/>
  <c r="D170" i="9" s="1"/>
  <c r="U10" i="18"/>
  <c r="U43" i="18"/>
  <c r="V53" i="18"/>
  <c r="F653" i="17"/>
  <c r="F538" i="17"/>
  <c r="F556" i="17"/>
  <c r="F570" i="17"/>
  <c r="F558" i="17"/>
  <c r="U25" i="18"/>
  <c r="U37" i="18"/>
  <c r="U7" i="18"/>
  <c r="F582" i="17"/>
  <c r="U6" i="18"/>
  <c r="F583" i="17"/>
  <c r="U42" i="18"/>
  <c r="F555" i="17"/>
  <c r="U36" i="18"/>
  <c r="F537" i="17"/>
  <c r="U5" i="18"/>
  <c r="F539" i="17"/>
  <c r="F557" i="17"/>
  <c r="U23" i="18"/>
  <c r="F581" i="17"/>
  <c r="U47" i="18"/>
  <c r="F11" i="9"/>
  <c r="B255" i="10" l="1"/>
  <c r="B256" i="10" s="1"/>
  <c r="D171" i="9"/>
  <c r="A171" i="9"/>
  <c r="F544" i="17"/>
  <c r="U52" i="18"/>
  <c r="F586" i="17"/>
  <c r="F585" i="17"/>
  <c r="U51" i="18"/>
  <c r="U9" i="18"/>
  <c r="F543" i="17"/>
  <c r="K4" i="18"/>
  <c r="F214" i="17"/>
  <c r="F217" i="17"/>
  <c r="K7" i="18"/>
  <c r="F220" i="17"/>
  <c r="K10" i="18"/>
  <c r="K22" i="18"/>
  <c r="F223" i="17"/>
  <c r="F226" i="17"/>
  <c r="K37" i="18"/>
  <c r="F232" i="17"/>
  <c r="K46" i="18"/>
  <c r="F235" i="17"/>
  <c r="K52" i="18"/>
  <c r="F890" i="17"/>
  <c r="P78" i="18"/>
  <c r="U44" i="18"/>
  <c r="F578" i="17"/>
  <c r="P5" i="18"/>
  <c r="F377" i="17"/>
  <c r="F376" i="17"/>
  <c r="P4" i="18"/>
  <c r="P7" i="18"/>
  <c r="F379" i="17"/>
  <c r="P10" i="18"/>
  <c r="F382" i="17"/>
  <c r="P22" i="18"/>
  <c r="F385" i="17"/>
  <c r="F388" i="17"/>
  <c r="P37" i="18"/>
  <c r="P46" i="18"/>
  <c r="F394" i="17"/>
  <c r="P52" i="18"/>
  <c r="F397" i="17"/>
  <c r="P72" i="18"/>
  <c r="F887" i="17"/>
  <c r="F896" i="17"/>
  <c r="P89" i="18"/>
  <c r="F900" i="17"/>
  <c r="P93" i="18"/>
  <c r="F215" i="17"/>
  <c r="K5" i="18"/>
  <c r="K3" i="18"/>
  <c r="F213" i="17"/>
  <c r="F216" i="17"/>
  <c r="K6" i="18"/>
  <c r="F219" i="17"/>
  <c r="K9" i="18"/>
  <c r="K21" i="18"/>
  <c r="F222" i="17"/>
  <c r="K36" i="18"/>
  <c r="F225" i="17"/>
  <c r="K45" i="18"/>
  <c r="F231" i="17"/>
  <c r="F234" i="17"/>
  <c r="K51" i="18"/>
  <c r="F884" i="17"/>
  <c r="P68" i="18"/>
  <c r="P94" i="18"/>
  <c r="F901" i="17"/>
  <c r="F375" i="17"/>
  <c r="P3" i="18"/>
  <c r="P6" i="18"/>
  <c r="F378" i="17"/>
  <c r="F381" i="17"/>
  <c r="P9" i="18"/>
  <c r="P21" i="18"/>
  <c r="F384" i="17"/>
  <c r="P36" i="18"/>
  <c r="F387" i="17"/>
  <c r="P45" i="18"/>
  <c r="F393" i="17"/>
  <c r="F396" i="17"/>
  <c r="P51" i="18"/>
  <c r="P70" i="18"/>
  <c r="F885" i="17"/>
  <c r="F898" i="17"/>
  <c r="P91" i="18"/>
  <c r="F560" i="17"/>
  <c r="U26" i="18"/>
  <c r="U8" i="18"/>
  <c r="F542" i="17"/>
  <c r="D172" i="9" l="1"/>
  <c r="D173" i="9" s="1"/>
  <c r="A172" i="9"/>
  <c r="A173" i="9" s="1"/>
  <c r="U28" i="18"/>
  <c r="F562" i="17"/>
  <c r="F580" i="17"/>
  <c r="U46" i="18"/>
  <c r="F561" i="17"/>
  <c r="U27" i="18"/>
  <c r="F579" i="17"/>
  <c r="U45" i="18"/>
  <c r="K8" i="18"/>
  <c r="F218" i="17"/>
  <c r="U53" i="18"/>
  <c r="F587" i="17"/>
  <c r="F380" i="17"/>
  <c r="P8" i="18"/>
  <c r="O31" i="3"/>
  <c r="O30" i="3" s="1"/>
  <c r="M36" i="2"/>
  <c r="H36" i="2"/>
  <c r="M26" i="2"/>
  <c r="M32" i="2"/>
  <c r="H26" i="2"/>
  <c r="H32" i="2"/>
  <c r="M21" i="2"/>
  <c r="Q39" i="2"/>
  <c r="Q41" i="2"/>
  <c r="Q43" i="2"/>
  <c r="Q44" i="2"/>
  <c r="Q19" i="2"/>
  <c r="Q20" i="2"/>
  <c r="Q22" i="2"/>
  <c r="Q23" i="2"/>
  <c r="Q24" i="2"/>
  <c r="Q25" i="2"/>
  <c r="Q28" i="2"/>
  <c r="Q29" i="2"/>
  <c r="Q30" i="2"/>
  <c r="Q31" i="2"/>
  <c r="M33" i="2"/>
  <c r="H33" i="2"/>
  <c r="M34" i="2"/>
  <c r="H34" i="2"/>
  <c r="M35" i="2"/>
  <c r="H35" i="2"/>
  <c r="Q18" i="2"/>
  <c r="L33" i="2"/>
  <c r="K21" i="2"/>
  <c r="K26" i="2"/>
  <c r="K32" i="2"/>
  <c r="O39" i="2"/>
  <c r="O41" i="2"/>
  <c r="O43" i="2"/>
  <c r="O44" i="2"/>
  <c r="K35" i="2"/>
  <c r="K33" i="2"/>
  <c r="O28" i="2"/>
  <c r="O22" i="2"/>
  <c r="O20" i="2"/>
  <c r="O18" i="2"/>
  <c r="F21" i="2"/>
  <c r="F26" i="2"/>
  <c r="F32" i="2"/>
  <c r="N39" i="2"/>
  <c r="N41" i="2"/>
  <c r="N43" i="2"/>
  <c r="N44" i="2"/>
  <c r="F35" i="2"/>
  <c r="F33" i="2"/>
  <c r="N28" i="2"/>
  <c r="N22" i="2"/>
  <c r="N20" i="2"/>
  <c r="N18" i="2"/>
  <c r="L26" i="2"/>
  <c r="L32" i="2"/>
  <c r="L35" i="2"/>
  <c r="J21" i="2"/>
  <c r="J26" i="2"/>
  <c r="J32" i="2"/>
  <c r="J33" i="2"/>
  <c r="J34" i="2"/>
  <c r="J35" i="2"/>
  <c r="J36" i="2"/>
  <c r="I21" i="2"/>
  <c r="I26" i="2"/>
  <c r="I32" i="2"/>
  <c r="I33" i="2"/>
  <c r="I34" i="2"/>
  <c r="I35" i="2"/>
  <c r="I36" i="2"/>
  <c r="G21" i="2"/>
  <c r="G26" i="2"/>
  <c r="G32" i="2"/>
  <c r="G35" i="2"/>
  <c r="G33" i="2"/>
  <c r="AA14" i="3"/>
  <c r="Z19" i="3"/>
  <c r="AA15" i="3"/>
  <c r="Z26" i="3"/>
  <c r="Z28" i="3"/>
  <c r="AA23" i="3"/>
  <c r="Z24" i="3"/>
  <c r="Z25" i="3"/>
  <c r="F31" i="3"/>
  <c r="G31" i="3"/>
  <c r="H31" i="3"/>
  <c r="I31" i="3"/>
  <c r="K31" i="3"/>
  <c r="L31" i="3"/>
  <c r="M31" i="3"/>
  <c r="M40" i="3" s="1"/>
  <c r="N31" i="3"/>
  <c r="N30" i="3" s="1"/>
  <c r="P31" i="3"/>
  <c r="P30" i="3" s="1"/>
  <c r="S31" i="3"/>
  <c r="T31" i="3"/>
  <c r="U31" i="3"/>
  <c r="V40" i="3"/>
  <c r="X31" i="3"/>
  <c r="E31" i="3"/>
  <c r="AA31" i="3"/>
  <c r="F32" i="3"/>
  <c r="G32" i="3"/>
  <c r="H32" i="3"/>
  <c r="I32" i="3"/>
  <c r="K32" i="3"/>
  <c r="K30" i="3" s="1"/>
  <c r="M32" i="3"/>
  <c r="M30" i="3" s="1"/>
  <c r="S32" i="3"/>
  <c r="T32" i="3"/>
  <c r="U32" i="3"/>
  <c r="U41" i="3" s="1"/>
  <c r="V32" i="3"/>
  <c r="W32" i="3"/>
  <c r="W30" i="3" s="1"/>
  <c r="X32" i="3"/>
  <c r="E32" i="3"/>
  <c r="AA32" i="3"/>
  <c r="F14" i="3"/>
  <c r="G14" i="3"/>
  <c r="H14" i="3"/>
  <c r="I14" i="3"/>
  <c r="K14" i="3"/>
  <c r="N14" i="3"/>
  <c r="N13" i="3" s="1"/>
  <c r="O14" i="3"/>
  <c r="O13" i="3" s="1"/>
  <c r="P14" i="3"/>
  <c r="P13" i="3" s="1"/>
  <c r="S14" i="3"/>
  <c r="T14" i="3"/>
  <c r="X14" i="3"/>
  <c r="E14" i="3"/>
  <c r="F15" i="3"/>
  <c r="G15" i="3"/>
  <c r="H15" i="3"/>
  <c r="I15" i="3"/>
  <c r="K15" i="3"/>
  <c r="O41" i="3"/>
  <c r="S15" i="3"/>
  <c r="T15" i="3"/>
  <c r="W15" i="3"/>
  <c r="X15" i="3"/>
  <c r="E15" i="3"/>
  <c r="X23" i="3"/>
  <c r="T23" i="3"/>
  <c r="S23" i="3"/>
  <c r="R14" i="3"/>
  <c r="R31" i="3"/>
  <c r="Q14" i="3"/>
  <c r="Q13" i="3" s="1"/>
  <c r="Q31" i="3"/>
  <c r="Q30" i="3" s="1"/>
  <c r="N23" i="3"/>
  <c r="I23" i="3"/>
  <c r="H23" i="3"/>
  <c r="G23" i="3"/>
  <c r="F23" i="3"/>
  <c r="F30" i="3"/>
  <c r="E23" i="3"/>
  <c r="Y32" i="3" l="1"/>
  <c r="Y31" i="3"/>
  <c r="AB24" i="3"/>
  <c r="F1522" i="17" s="1"/>
  <c r="D174" i="9"/>
  <c r="A174" i="9"/>
  <c r="H30" i="3"/>
  <c r="X13" i="3"/>
  <c r="F1391" i="17" s="1"/>
  <c r="G41" i="3"/>
  <c r="F1015" i="17" s="1"/>
  <c r="T40" i="3"/>
  <c r="U122" i="18" s="1"/>
  <c r="O32" i="2"/>
  <c r="O82" i="18" s="1"/>
  <c r="H37" i="2"/>
  <c r="F727" i="17" s="1"/>
  <c r="H13" i="3"/>
  <c r="I95" i="18" s="1"/>
  <c r="P40" i="3"/>
  <c r="Q122" i="18" s="1"/>
  <c r="I41" i="3"/>
  <c r="J123" i="18" s="1"/>
  <c r="AA30" i="3"/>
  <c r="AB112" i="18" s="1"/>
  <c r="U30" i="3"/>
  <c r="U39" i="3" s="1"/>
  <c r="I30" i="3"/>
  <c r="F1059" i="17" s="1"/>
  <c r="W41" i="3"/>
  <c r="X123" i="18" s="1"/>
  <c r="W13" i="3"/>
  <c r="W39" i="3" s="1"/>
  <c r="L27" i="2"/>
  <c r="L38" i="2" s="1"/>
  <c r="T13" i="3"/>
  <c r="Y15" i="3"/>
  <c r="Z97" i="18" s="1"/>
  <c r="E40" i="3"/>
  <c r="F122" i="18" s="1"/>
  <c r="AA40" i="3"/>
  <c r="F1509" i="17" s="1"/>
  <c r="Q33" i="2"/>
  <c r="F917" i="17" s="1"/>
  <c r="L37" i="2"/>
  <c r="L87" i="18" s="1"/>
  <c r="O35" i="2"/>
  <c r="F875" i="17" s="1"/>
  <c r="Q26" i="2"/>
  <c r="F910" i="17" s="1"/>
  <c r="K37" i="2"/>
  <c r="K82" i="18"/>
  <c r="F792" i="17"/>
  <c r="F837" i="17"/>
  <c r="M84" i="18"/>
  <c r="F835" i="17"/>
  <c r="M82" i="18"/>
  <c r="F839" i="17"/>
  <c r="M86" i="18"/>
  <c r="F812" i="17"/>
  <c r="L85" i="18"/>
  <c r="L76" i="18"/>
  <c r="F807" i="17"/>
  <c r="F793" i="17"/>
  <c r="K83" i="18"/>
  <c r="O26" i="2"/>
  <c r="F870" i="17" s="1"/>
  <c r="K76" i="18"/>
  <c r="F789" i="17"/>
  <c r="M76" i="18"/>
  <c r="F829" i="17"/>
  <c r="L71" i="18"/>
  <c r="F805" i="17"/>
  <c r="K71" i="18"/>
  <c r="F787" i="17"/>
  <c r="M85" i="18"/>
  <c r="F838" i="17"/>
  <c r="M40" i="2"/>
  <c r="M42" i="2" s="1"/>
  <c r="M27" i="2"/>
  <c r="M38" i="2" s="1"/>
  <c r="M88" i="18" s="1"/>
  <c r="Q36" i="2"/>
  <c r="Q86" i="18" s="1"/>
  <c r="L82" i="18"/>
  <c r="F810" i="17"/>
  <c r="K85" i="18"/>
  <c r="F794" i="17"/>
  <c r="L83" i="18"/>
  <c r="F811" i="17"/>
  <c r="F836" i="17"/>
  <c r="M83" i="18"/>
  <c r="F824" i="17"/>
  <c r="M71" i="18"/>
  <c r="M37" i="2"/>
  <c r="G27" i="2"/>
  <c r="G38" i="2" s="1"/>
  <c r="F750" i="17"/>
  <c r="I83" i="18"/>
  <c r="F774" i="17"/>
  <c r="J82" i="18"/>
  <c r="H85" i="18"/>
  <c r="F725" i="17"/>
  <c r="Q83" i="18"/>
  <c r="Q81" i="18"/>
  <c r="F915" i="17"/>
  <c r="Q72" i="18"/>
  <c r="F906" i="17"/>
  <c r="F778" i="17"/>
  <c r="J86" i="18"/>
  <c r="O72" i="18"/>
  <c r="F869" i="17"/>
  <c r="F753" i="17"/>
  <c r="I86" i="18"/>
  <c r="I82" i="18"/>
  <c r="F749" i="17"/>
  <c r="F777" i="17"/>
  <c r="J85" i="18"/>
  <c r="J76" i="18"/>
  <c r="F768" i="17"/>
  <c r="F872" i="17"/>
  <c r="O78" i="18"/>
  <c r="H83" i="18"/>
  <c r="F723" i="17"/>
  <c r="P33" i="2"/>
  <c r="F914" i="17"/>
  <c r="Q80" i="18"/>
  <c r="Q75" i="18"/>
  <c r="F909" i="17"/>
  <c r="Q70" i="18"/>
  <c r="F904" i="17"/>
  <c r="H82" i="18"/>
  <c r="F722" i="17"/>
  <c r="I85" i="18"/>
  <c r="F752" i="17"/>
  <c r="J84" i="18"/>
  <c r="F776" i="17"/>
  <c r="F763" i="17"/>
  <c r="J71" i="18"/>
  <c r="O68" i="18"/>
  <c r="F866" i="17"/>
  <c r="F902" i="17"/>
  <c r="Q68" i="18"/>
  <c r="F724" i="17"/>
  <c r="H84" i="18"/>
  <c r="F913" i="17"/>
  <c r="Q79" i="18"/>
  <c r="Q74" i="18"/>
  <c r="F908" i="17"/>
  <c r="Q69" i="18"/>
  <c r="F903" i="17"/>
  <c r="H76" i="18"/>
  <c r="F716" i="17"/>
  <c r="I76" i="18"/>
  <c r="F743" i="17"/>
  <c r="I84" i="18"/>
  <c r="F751" i="17"/>
  <c r="I71" i="18"/>
  <c r="F738" i="17"/>
  <c r="F775" i="17"/>
  <c r="J83" i="18"/>
  <c r="F867" i="17"/>
  <c r="O70" i="18"/>
  <c r="Q35" i="2"/>
  <c r="Q32" i="2"/>
  <c r="Q78" i="18"/>
  <c r="F912" i="17"/>
  <c r="Q73" i="18"/>
  <c r="F907" i="17"/>
  <c r="H40" i="2"/>
  <c r="H42" i="2" s="1"/>
  <c r="H27" i="2"/>
  <c r="H71" i="18"/>
  <c r="F711" i="17"/>
  <c r="H86" i="18"/>
  <c r="F726" i="17"/>
  <c r="F1215" i="17"/>
  <c r="R112" i="18"/>
  <c r="AA107" i="18"/>
  <c r="F1465" i="17"/>
  <c r="AB25" i="3"/>
  <c r="AA108" i="18"/>
  <c r="F1466" i="17"/>
  <c r="Y95" i="18"/>
  <c r="AA101" i="18"/>
  <c r="F1459" i="17"/>
  <c r="G105" i="18"/>
  <c r="F968" i="17"/>
  <c r="F105" i="18"/>
  <c r="F939" i="17"/>
  <c r="J105" i="18"/>
  <c r="F1052" i="17"/>
  <c r="O105" i="18"/>
  <c r="F1154" i="17"/>
  <c r="Q95" i="18"/>
  <c r="F1200" i="17"/>
  <c r="S96" i="18"/>
  <c r="F1223" i="17"/>
  <c r="F931" i="17"/>
  <c r="F97" i="18"/>
  <c r="F1325" i="17"/>
  <c r="V123" i="18"/>
  <c r="L97" i="18"/>
  <c r="F1102" i="17"/>
  <c r="Q96" i="18"/>
  <c r="F1201" i="17"/>
  <c r="L96" i="18"/>
  <c r="F1101" i="17"/>
  <c r="G96" i="18"/>
  <c r="F959" i="17"/>
  <c r="Z35" i="3"/>
  <c r="F1446" i="17"/>
  <c r="Z117" i="18"/>
  <c r="F114" i="18"/>
  <c r="F948" i="17"/>
  <c r="V114" i="18"/>
  <c r="F1316" i="17"/>
  <c r="L114" i="18"/>
  <c r="F1119" i="17"/>
  <c r="G114" i="18"/>
  <c r="F977" i="17"/>
  <c r="W113" i="18"/>
  <c r="F1348" i="17"/>
  <c r="Q113" i="18"/>
  <c r="F1205" i="17"/>
  <c r="L113" i="18"/>
  <c r="F1118" i="17"/>
  <c r="G113" i="18"/>
  <c r="F976" i="17"/>
  <c r="Z111" i="18"/>
  <c r="F1440" i="17"/>
  <c r="AB97" i="18"/>
  <c r="F1484" i="17"/>
  <c r="Z100" i="18"/>
  <c r="F1429" i="17"/>
  <c r="G112" i="18"/>
  <c r="F975" i="17"/>
  <c r="I112" i="18"/>
  <c r="F1031" i="17"/>
  <c r="L112" i="18"/>
  <c r="F1117" i="17"/>
  <c r="P95" i="18"/>
  <c r="F1171" i="17"/>
  <c r="Q112" i="18"/>
  <c r="F1204" i="17"/>
  <c r="R113" i="18"/>
  <c r="F1216" i="17"/>
  <c r="T105" i="18"/>
  <c r="F1242" i="17"/>
  <c r="Y105" i="18"/>
  <c r="F1401" i="17"/>
  <c r="Y97" i="18"/>
  <c r="F1393" i="17"/>
  <c r="U97" i="18"/>
  <c r="F1267" i="17"/>
  <c r="H97" i="18"/>
  <c r="F989" i="17"/>
  <c r="F96" i="18"/>
  <c r="F930" i="17"/>
  <c r="U96" i="18"/>
  <c r="F1266" i="17"/>
  <c r="P96" i="18"/>
  <c r="F1172" i="17"/>
  <c r="J96" i="18"/>
  <c r="F1044" i="17"/>
  <c r="Z119" i="18"/>
  <c r="F1448" i="17"/>
  <c r="Z34" i="3"/>
  <c r="AB34" i="3" s="1"/>
  <c r="Z116" i="18"/>
  <c r="F1445" i="17"/>
  <c r="Y114" i="18"/>
  <c r="F1410" i="17"/>
  <c r="U114" i="18"/>
  <c r="F1283" i="17"/>
  <c r="J114" i="18"/>
  <c r="F1061" i="17"/>
  <c r="AB113" i="18"/>
  <c r="F1500" i="17"/>
  <c r="U40" i="3"/>
  <c r="F1315" i="17"/>
  <c r="V113" i="18"/>
  <c r="O113" i="18"/>
  <c r="F1160" i="17"/>
  <c r="F1060" i="17"/>
  <c r="J113" i="18"/>
  <c r="AA106" i="18"/>
  <c r="F1464" i="17"/>
  <c r="AB28" i="3"/>
  <c r="AA110" i="18"/>
  <c r="F1468" i="17"/>
  <c r="F1437" i="17"/>
  <c r="Z108" i="18"/>
  <c r="Z104" i="18"/>
  <c r="F1433" i="17"/>
  <c r="AB96" i="18"/>
  <c r="F1483" i="17"/>
  <c r="O39" i="3"/>
  <c r="P113" i="18"/>
  <c r="F1189" i="17"/>
  <c r="I105" i="18"/>
  <c r="F1025" i="17"/>
  <c r="L105" i="18"/>
  <c r="F1110" i="17"/>
  <c r="P105" i="18"/>
  <c r="Q40" i="3"/>
  <c r="R96" i="18"/>
  <c r="F1212" i="17"/>
  <c r="V105" i="18"/>
  <c r="F1307" i="17"/>
  <c r="X112" i="18"/>
  <c r="F1375" i="17"/>
  <c r="T97" i="18"/>
  <c r="F1235" i="17"/>
  <c r="J97" i="18"/>
  <c r="F1045" i="17"/>
  <c r="F41" i="3"/>
  <c r="G97" i="18"/>
  <c r="F960" i="17"/>
  <c r="X40" i="3"/>
  <c r="Y96" i="18"/>
  <c r="F1392" i="17"/>
  <c r="T96" i="18"/>
  <c r="F1234" i="17"/>
  <c r="O96" i="18"/>
  <c r="F1145" i="17"/>
  <c r="H40" i="3"/>
  <c r="I96" i="18"/>
  <c r="F1017" i="17"/>
  <c r="F1447" i="17"/>
  <c r="Z118" i="18"/>
  <c r="Z115" i="18"/>
  <c r="F1444" i="17"/>
  <c r="X114" i="18"/>
  <c r="F1377" i="17"/>
  <c r="T114" i="18"/>
  <c r="F1251" i="17"/>
  <c r="I114" i="18"/>
  <c r="F1033" i="17"/>
  <c r="F947" i="17"/>
  <c r="F113" i="18"/>
  <c r="T30" i="3"/>
  <c r="U113" i="18"/>
  <c r="F1282" i="17"/>
  <c r="N113" i="18"/>
  <c r="F1135" i="17"/>
  <c r="I113" i="18"/>
  <c r="F1032" i="17"/>
  <c r="F1435" i="17"/>
  <c r="Z106" i="18"/>
  <c r="F1439" i="17"/>
  <c r="Z110" i="18"/>
  <c r="Z21" i="3"/>
  <c r="Z103" i="18"/>
  <c r="F1432" i="17"/>
  <c r="Z99" i="18"/>
  <c r="F1428" i="17"/>
  <c r="H105" i="18"/>
  <c r="F997" i="17"/>
  <c r="F1134" i="17"/>
  <c r="N112" i="18"/>
  <c r="P39" i="3"/>
  <c r="P38" i="3" s="1"/>
  <c r="Q39" i="3"/>
  <c r="F1211" i="17"/>
  <c r="R95" i="18"/>
  <c r="S113" i="18"/>
  <c r="F1227" i="17"/>
  <c r="U105" i="18"/>
  <c r="F1274" i="17"/>
  <c r="W105" i="18"/>
  <c r="F1340" i="17"/>
  <c r="X105" i="18"/>
  <c r="F1369" i="17"/>
  <c r="X97" i="18"/>
  <c r="F1363" i="17"/>
  <c r="P123" i="18"/>
  <c r="F1199" i="17"/>
  <c r="H41" i="3"/>
  <c r="I97" i="18"/>
  <c r="F1018" i="17"/>
  <c r="W122" i="18"/>
  <c r="F1356" i="17"/>
  <c r="F1210" i="17"/>
  <c r="N122" i="18"/>
  <c r="F1142" i="17"/>
  <c r="H96" i="18"/>
  <c r="F988" i="17"/>
  <c r="AB114" i="18"/>
  <c r="F1501" i="17"/>
  <c r="W114" i="18"/>
  <c r="F1349" i="17"/>
  <c r="N114" i="18"/>
  <c r="F1136" i="17"/>
  <c r="H114" i="18"/>
  <c r="F1006" i="17"/>
  <c r="X30" i="3"/>
  <c r="X39" i="3" s="1"/>
  <c r="Y113" i="18"/>
  <c r="F1409" i="17"/>
  <c r="T113" i="18"/>
  <c r="F1250" i="17"/>
  <c r="M113" i="18"/>
  <c r="F1129" i="17"/>
  <c r="H113" i="18"/>
  <c r="F1005" i="17"/>
  <c r="Z107" i="18"/>
  <c r="F1436" i="17"/>
  <c r="AB105" i="18"/>
  <c r="F1492" i="17"/>
  <c r="Z109" i="18"/>
  <c r="F1438" i="17"/>
  <c r="F1431" i="17"/>
  <c r="Z102" i="18"/>
  <c r="Z101" i="18"/>
  <c r="F1430" i="17"/>
  <c r="F1427" i="17"/>
  <c r="Z98" i="18"/>
  <c r="N93" i="18"/>
  <c r="F864" i="17"/>
  <c r="O91" i="18"/>
  <c r="F880" i="17"/>
  <c r="F927" i="17"/>
  <c r="Q93" i="18"/>
  <c r="O89" i="18"/>
  <c r="F878" i="17"/>
  <c r="Q89" i="18"/>
  <c r="F923" i="17"/>
  <c r="N89" i="18"/>
  <c r="F860" i="17"/>
  <c r="F883" i="17"/>
  <c r="O94" i="18"/>
  <c r="F925" i="17"/>
  <c r="Q91" i="18"/>
  <c r="N91" i="18"/>
  <c r="F862" i="17"/>
  <c r="N94" i="18"/>
  <c r="F865" i="17"/>
  <c r="O93" i="18"/>
  <c r="F882" i="17"/>
  <c r="Q94" i="18"/>
  <c r="F928" i="17"/>
  <c r="G82" i="18"/>
  <c r="F697" i="17"/>
  <c r="G37" i="2"/>
  <c r="F700" i="17" s="1"/>
  <c r="N78" i="18"/>
  <c r="F854" i="17"/>
  <c r="F679" i="17"/>
  <c r="F82" i="18"/>
  <c r="G85" i="18"/>
  <c r="F699" i="17"/>
  <c r="G76" i="18"/>
  <c r="F694" i="17"/>
  <c r="F676" i="17"/>
  <c r="F76" i="18"/>
  <c r="N72" i="18"/>
  <c r="F851" i="17"/>
  <c r="N35" i="2"/>
  <c r="F85" i="18"/>
  <c r="F681" i="17"/>
  <c r="N26" i="2"/>
  <c r="G83" i="18"/>
  <c r="F698" i="17"/>
  <c r="N70" i="18"/>
  <c r="F849" i="17"/>
  <c r="G71" i="18"/>
  <c r="F692" i="17"/>
  <c r="F848" i="17"/>
  <c r="N68" i="18"/>
  <c r="N33" i="2"/>
  <c r="F680" i="17"/>
  <c r="F83" i="18"/>
  <c r="F71" i="18"/>
  <c r="F674" i="17"/>
  <c r="F589" i="17"/>
  <c r="U55" i="18"/>
  <c r="F588" i="17"/>
  <c r="U54" i="18"/>
  <c r="F392" i="17"/>
  <c r="P44" i="18"/>
  <c r="K44" i="18"/>
  <c r="F230" i="17"/>
  <c r="Z33" i="3"/>
  <c r="S41" i="3"/>
  <c r="S13" i="3"/>
  <c r="N40" i="3"/>
  <c r="Z27" i="3"/>
  <c r="Y23" i="3"/>
  <c r="M39" i="3"/>
  <c r="E41" i="3"/>
  <c r="E13" i="3"/>
  <c r="K41" i="3"/>
  <c r="V41" i="3"/>
  <c r="V30" i="3"/>
  <c r="M41" i="3"/>
  <c r="S40" i="3"/>
  <c r="S30" i="3"/>
  <c r="L30" i="3"/>
  <c r="L40" i="3"/>
  <c r="G30" i="3"/>
  <c r="Z16" i="3"/>
  <c r="R13" i="3"/>
  <c r="R40" i="3"/>
  <c r="I40" i="3"/>
  <c r="I13" i="3"/>
  <c r="Z37" i="3"/>
  <c r="G40" i="3"/>
  <c r="G13" i="3"/>
  <c r="Z20" i="3"/>
  <c r="R30" i="3"/>
  <c r="T41" i="3"/>
  <c r="F40" i="3"/>
  <c r="F13" i="3"/>
  <c r="E30" i="3"/>
  <c r="AA41" i="3"/>
  <c r="Z18" i="3"/>
  <c r="Z29" i="3"/>
  <c r="AB26" i="3"/>
  <c r="Z22" i="3"/>
  <c r="AA13" i="3"/>
  <c r="X41" i="3"/>
  <c r="K40" i="3"/>
  <c r="K13" i="3"/>
  <c r="Z36" i="3"/>
  <c r="AB19" i="3"/>
  <c r="I27" i="2"/>
  <c r="I37" i="2"/>
  <c r="J27" i="2"/>
  <c r="J37" i="2"/>
  <c r="F37" i="2"/>
  <c r="K40" i="2"/>
  <c r="G40" i="2"/>
  <c r="L40" i="2"/>
  <c r="N32" i="2"/>
  <c r="F40" i="2"/>
  <c r="F27" i="2"/>
  <c r="O33" i="2"/>
  <c r="N21" i="2"/>
  <c r="K27" i="2"/>
  <c r="O21" i="2"/>
  <c r="Q34" i="2"/>
  <c r="I40" i="2"/>
  <c r="J40" i="2"/>
  <c r="Q21" i="2"/>
  <c r="O40" i="3"/>
  <c r="Z17" i="3"/>
  <c r="Y14" i="3"/>
  <c r="Y30" i="3" l="1"/>
  <c r="Z30" i="3" s="1"/>
  <c r="AB30" i="3" s="1"/>
  <c r="H123" i="18"/>
  <c r="AC106" i="18"/>
  <c r="Y41" i="3"/>
  <c r="J112" i="18"/>
  <c r="Y40" i="3"/>
  <c r="V121" i="18"/>
  <c r="A175" i="9"/>
  <c r="D175" i="9"/>
  <c r="F1291" i="17"/>
  <c r="G39" i="3"/>
  <c r="F1013" i="17" s="1"/>
  <c r="F873" i="17"/>
  <c r="F1499" i="17"/>
  <c r="F1070" i="17"/>
  <c r="V112" i="18"/>
  <c r="H39" i="3"/>
  <c r="F1040" i="17" s="1"/>
  <c r="H87" i="18"/>
  <c r="O37" i="2"/>
  <c r="O87" i="18" s="1"/>
  <c r="Q37" i="2"/>
  <c r="F921" i="17" s="1"/>
  <c r="G87" i="18"/>
  <c r="F1314" i="17"/>
  <c r="F1016" i="17"/>
  <c r="F695" i="17"/>
  <c r="G77" i="18"/>
  <c r="F732" i="17"/>
  <c r="F956" i="17"/>
  <c r="F889" i="17"/>
  <c r="L77" i="18"/>
  <c r="F808" i="17"/>
  <c r="O85" i="18"/>
  <c r="U38" i="3"/>
  <c r="F1386" i="17"/>
  <c r="F1323" i="17"/>
  <c r="T39" i="3"/>
  <c r="U121" i="18" s="1"/>
  <c r="F1384" i="17"/>
  <c r="X121" i="18"/>
  <c r="W38" i="3"/>
  <c r="X120" i="18" s="1"/>
  <c r="F1362" i="17"/>
  <c r="X95" i="18"/>
  <c r="F1265" i="17"/>
  <c r="U95" i="18"/>
  <c r="F1426" i="17"/>
  <c r="Z14" i="3"/>
  <c r="F1454" i="17" s="1"/>
  <c r="AB122" i="18"/>
  <c r="F813" i="17"/>
  <c r="M90" i="18"/>
  <c r="H92" i="18"/>
  <c r="F920" i="17"/>
  <c r="Q76" i="18"/>
  <c r="H90" i="18"/>
  <c r="F843" i="17"/>
  <c r="Q40" i="2"/>
  <c r="F924" i="17" s="1"/>
  <c r="P87" i="18"/>
  <c r="F730" i="17"/>
  <c r="M77" i="18"/>
  <c r="F830" i="17"/>
  <c r="F841" i="17"/>
  <c r="O76" i="18"/>
  <c r="F840" i="17"/>
  <c r="M87" i="18"/>
  <c r="K87" i="18"/>
  <c r="F795" i="17"/>
  <c r="F905" i="17"/>
  <c r="Q71" i="18"/>
  <c r="I77" i="18"/>
  <c r="F744" i="17"/>
  <c r="Q87" i="18"/>
  <c r="P83" i="18"/>
  <c r="F892" i="17"/>
  <c r="Q27" i="2"/>
  <c r="K77" i="18"/>
  <c r="F790" i="17"/>
  <c r="F754" i="17"/>
  <c r="I87" i="18"/>
  <c r="Q85" i="18"/>
  <c r="F919" i="17"/>
  <c r="F918" i="17"/>
  <c r="Q84" i="18"/>
  <c r="O83" i="18"/>
  <c r="F874" i="17"/>
  <c r="J87" i="18"/>
  <c r="F779" i="17"/>
  <c r="P71" i="18"/>
  <c r="F886" i="17"/>
  <c r="P82" i="18"/>
  <c r="F891" i="17"/>
  <c r="H77" i="18"/>
  <c r="F717" i="17"/>
  <c r="H38" i="2"/>
  <c r="F868" i="17"/>
  <c r="O71" i="18"/>
  <c r="J77" i="18"/>
  <c r="F769" i="17"/>
  <c r="Q82" i="18"/>
  <c r="F916" i="17"/>
  <c r="F888" i="17"/>
  <c r="P76" i="18"/>
  <c r="F814" i="17"/>
  <c r="L88" i="18"/>
  <c r="P85" i="18"/>
  <c r="F893" i="17"/>
  <c r="F946" i="17"/>
  <c r="F112" i="18"/>
  <c r="H112" i="18"/>
  <c r="F1004" i="17"/>
  <c r="Q120" i="18"/>
  <c r="F1208" i="17"/>
  <c r="G95" i="18"/>
  <c r="F958" i="17"/>
  <c r="S122" i="18"/>
  <c r="F1232" i="17"/>
  <c r="M122" i="18"/>
  <c r="F1133" i="17"/>
  <c r="Z114" i="18"/>
  <c r="F1443" i="17"/>
  <c r="L123" i="18"/>
  <c r="F1127" i="17"/>
  <c r="N121" i="18"/>
  <c r="F1141" i="17"/>
  <c r="T123" i="18"/>
  <c r="F1260" i="17"/>
  <c r="Y112" i="18"/>
  <c r="F1408" i="17"/>
  <c r="I122" i="18"/>
  <c r="F1041" i="17"/>
  <c r="AA116" i="18"/>
  <c r="F1474" i="17"/>
  <c r="AC107" i="18"/>
  <c r="F1523" i="17"/>
  <c r="Z113" i="18"/>
  <c r="F1442" i="17"/>
  <c r="AC108" i="18"/>
  <c r="F1524" i="17"/>
  <c r="H122" i="18"/>
  <c r="F1014" i="17"/>
  <c r="W123" i="18"/>
  <c r="F1357" i="17"/>
  <c r="AA109" i="18"/>
  <c r="F1467" i="17"/>
  <c r="Y122" i="18"/>
  <c r="F1418" i="17"/>
  <c r="AA117" i="18"/>
  <c r="F1475" i="17"/>
  <c r="AB35" i="3"/>
  <c r="AC116" i="18"/>
  <c r="F1532" i="17"/>
  <c r="Y123" i="18"/>
  <c r="F1419" i="17"/>
  <c r="Y121" i="18"/>
  <c r="F1417" i="17"/>
  <c r="P121" i="18"/>
  <c r="F1197" i="17"/>
  <c r="AA118" i="18"/>
  <c r="F1476" i="17"/>
  <c r="F1482" i="17"/>
  <c r="AB95" i="18"/>
  <c r="AA100" i="18"/>
  <c r="F1458" i="17"/>
  <c r="G122" i="18"/>
  <c r="F985" i="17"/>
  <c r="AA102" i="18"/>
  <c r="F1460" i="17"/>
  <c r="F1477" i="17"/>
  <c r="AA119" i="18"/>
  <c r="S95" i="18"/>
  <c r="F1222" i="17"/>
  <c r="M112" i="18"/>
  <c r="F1128" i="17"/>
  <c r="F1143" i="17"/>
  <c r="N123" i="18"/>
  <c r="F929" i="17"/>
  <c r="F95" i="18"/>
  <c r="O95" i="18"/>
  <c r="F1144" i="17"/>
  <c r="I123" i="18"/>
  <c r="F1042" i="17"/>
  <c r="U112" i="18"/>
  <c r="F1281" i="17"/>
  <c r="R122" i="18"/>
  <c r="F1221" i="17"/>
  <c r="V122" i="18"/>
  <c r="F1324" i="17"/>
  <c r="L122" i="18"/>
  <c r="F1126" i="17"/>
  <c r="J122" i="18"/>
  <c r="F1069" i="17"/>
  <c r="T122" i="18"/>
  <c r="F1259" i="17"/>
  <c r="T95" i="18"/>
  <c r="F1233" i="17"/>
  <c r="Q121" i="18"/>
  <c r="F1209" i="17"/>
  <c r="AC110" i="18"/>
  <c r="F1526" i="17"/>
  <c r="AC101" i="18"/>
  <c r="F1517" i="17"/>
  <c r="AA111" i="18"/>
  <c r="F1469" i="17"/>
  <c r="S112" i="18"/>
  <c r="F1226" i="17"/>
  <c r="Z96" i="18"/>
  <c r="F1425" i="17"/>
  <c r="AA99" i="18"/>
  <c r="F1457" i="17"/>
  <c r="P122" i="18"/>
  <c r="F1198" i="17"/>
  <c r="L95" i="18"/>
  <c r="F1100" i="17"/>
  <c r="AA104" i="18"/>
  <c r="F1462" i="17"/>
  <c r="F1510" i="17"/>
  <c r="AB123" i="18"/>
  <c r="U123" i="18"/>
  <c r="F1292" i="17"/>
  <c r="H95" i="18"/>
  <c r="F987" i="17"/>
  <c r="F1043" i="17"/>
  <c r="J95" i="18"/>
  <c r="AA98" i="18"/>
  <c r="F1456" i="17"/>
  <c r="T112" i="18"/>
  <c r="F1249" i="17"/>
  <c r="W112" i="18"/>
  <c r="F1347" i="17"/>
  <c r="F123" i="18"/>
  <c r="F957" i="17"/>
  <c r="F1434" i="17"/>
  <c r="Z105" i="18"/>
  <c r="O122" i="18"/>
  <c r="F1169" i="17"/>
  <c r="AA115" i="18"/>
  <c r="F1473" i="17"/>
  <c r="Q38" i="3"/>
  <c r="F1220" i="17"/>
  <c r="R121" i="18"/>
  <c r="AB21" i="3"/>
  <c r="AA103" i="18"/>
  <c r="F1461" i="17"/>
  <c r="G123" i="18"/>
  <c r="F986" i="17"/>
  <c r="P112" i="18"/>
  <c r="F1188" i="17"/>
  <c r="O112" i="18"/>
  <c r="F1159" i="17"/>
  <c r="J90" i="18"/>
  <c r="F782" i="17"/>
  <c r="M92" i="18"/>
  <c r="F845" i="17"/>
  <c r="I90" i="18"/>
  <c r="F757" i="17"/>
  <c r="L90" i="18"/>
  <c r="F816" i="17"/>
  <c r="F798" i="17"/>
  <c r="K90" i="18"/>
  <c r="F855" i="17"/>
  <c r="N82" i="18"/>
  <c r="F852" i="17"/>
  <c r="N76" i="18"/>
  <c r="F682" i="17"/>
  <c r="F87" i="18"/>
  <c r="N85" i="18"/>
  <c r="F857" i="17"/>
  <c r="G88" i="18"/>
  <c r="F701" i="17"/>
  <c r="G90" i="18"/>
  <c r="F703" i="17"/>
  <c r="F77" i="18"/>
  <c r="F677" i="17"/>
  <c r="F90" i="18"/>
  <c r="F685" i="17"/>
  <c r="F856" i="17"/>
  <c r="N83" i="18"/>
  <c r="N71" i="18"/>
  <c r="F850" i="17"/>
  <c r="AB29" i="3"/>
  <c r="F39" i="3"/>
  <c r="R39" i="3"/>
  <c r="AB36" i="3"/>
  <c r="AB37" i="3"/>
  <c r="L39" i="3"/>
  <c r="V39" i="3"/>
  <c r="E39" i="3"/>
  <c r="M38" i="3"/>
  <c r="AB22" i="3"/>
  <c r="AB20" i="3"/>
  <c r="N39" i="3"/>
  <c r="N38" i="3" s="1"/>
  <c r="K39" i="3"/>
  <c r="AA39" i="3"/>
  <c r="AA38" i="3"/>
  <c r="Z23" i="3"/>
  <c r="I255" i="10" s="1"/>
  <c r="K257" i="10" s="1"/>
  <c r="Z15" i="3"/>
  <c r="AB18" i="3"/>
  <c r="X38" i="3"/>
  <c r="I39" i="3"/>
  <c r="Z32" i="3"/>
  <c r="AB27" i="3"/>
  <c r="S39" i="3"/>
  <c r="AB33" i="3"/>
  <c r="AB16" i="3"/>
  <c r="I38" i="2"/>
  <c r="N37" i="2"/>
  <c r="F38" i="2"/>
  <c r="K38" i="2"/>
  <c r="N27" i="2"/>
  <c r="O27" i="2"/>
  <c r="L42" i="2"/>
  <c r="J38" i="2"/>
  <c r="Q42" i="2"/>
  <c r="F42" i="2"/>
  <c r="G42" i="2"/>
  <c r="O40" i="2"/>
  <c r="K42" i="2"/>
  <c r="N40" i="2"/>
  <c r="Z31" i="3"/>
  <c r="O38" i="3"/>
  <c r="AB17" i="3"/>
  <c r="Y13" i="3"/>
  <c r="H121" i="18" l="1"/>
  <c r="G38" i="3"/>
  <c r="H120" i="18" s="1"/>
  <c r="I244" i="10"/>
  <c r="K244" i="10" s="1"/>
  <c r="Y39" i="3"/>
  <c r="V120" i="18"/>
  <c r="D176" i="9"/>
  <c r="A176" i="9"/>
  <c r="I121" i="18"/>
  <c r="F876" i="17"/>
  <c r="H38" i="3"/>
  <c r="F1039" i="17" s="1"/>
  <c r="F1322" i="17"/>
  <c r="Q90" i="18"/>
  <c r="F1383" i="17"/>
  <c r="P77" i="18"/>
  <c r="T38" i="3"/>
  <c r="U120" i="18" s="1"/>
  <c r="F1290" i="17"/>
  <c r="Z13" i="3"/>
  <c r="AA95" i="18" s="1"/>
  <c r="AB14" i="3"/>
  <c r="F1512" i="17" s="1"/>
  <c r="AA96" i="18"/>
  <c r="F894" i="17"/>
  <c r="F728" i="17"/>
  <c r="H88" i="18"/>
  <c r="Q38" i="2"/>
  <c r="K88" i="18"/>
  <c r="F796" i="17"/>
  <c r="Q77" i="18"/>
  <c r="F911" i="17"/>
  <c r="I88" i="18"/>
  <c r="F755" i="17"/>
  <c r="J88" i="18"/>
  <c r="F780" i="17"/>
  <c r="O77" i="18"/>
  <c r="F871" i="17"/>
  <c r="P120" i="18"/>
  <c r="F1196" i="17"/>
  <c r="J121" i="18"/>
  <c r="F1068" i="17"/>
  <c r="O121" i="18"/>
  <c r="F1168" i="17"/>
  <c r="AC99" i="18"/>
  <c r="F1515" i="17"/>
  <c r="F1424" i="17"/>
  <c r="Z95" i="18"/>
  <c r="AC115" i="18"/>
  <c r="F1531" i="17"/>
  <c r="AA114" i="18"/>
  <c r="F1472" i="17"/>
  <c r="AA97" i="18"/>
  <c r="F1455" i="17"/>
  <c r="L121" i="18"/>
  <c r="F1125" i="17"/>
  <c r="F1140" i="17"/>
  <c r="N120" i="18"/>
  <c r="AC119" i="18"/>
  <c r="F1535" i="17"/>
  <c r="G121" i="18"/>
  <c r="F984" i="17"/>
  <c r="AC103" i="18"/>
  <c r="F1519" i="17"/>
  <c r="Z112" i="18"/>
  <c r="F1441" i="17"/>
  <c r="T121" i="18"/>
  <c r="F1258" i="17"/>
  <c r="F955" i="17"/>
  <c r="F121" i="18"/>
  <c r="AC111" i="18"/>
  <c r="F1527" i="17"/>
  <c r="Z122" i="18"/>
  <c r="F1451" i="17"/>
  <c r="AC109" i="18"/>
  <c r="F1525" i="17"/>
  <c r="Y120" i="18"/>
  <c r="F1416" i="17"/>
  <c r="AB120" i="18"/>
  <c r="F1507" i="17"/>
  <c r="AC102" i="18"/>
  <c r="F1518" i="17"/>
  <c r="W121" i="18"/>
  <c r="F1355" i="17"/>
  <c r="AC118" i="18"/>
  <c r="F1534" i="17"/>
  <c r="AA112" i="18"/>
  <c r="F1470" i="17"/>
  <c r="AA105" i="18"/>
  <c r="F1463" i="17"/>
  <c r="AC112" i="18"/>
  <c r="F1528" i="17"/>
  <c r="AA113" i="18"/>
  <c r="F1471" i="17"/>
  <c r="AC98" i="18"/>
  <c r="F1514" i="17"/>
  <c r="Z123" i="18"/>
  <c r="F1452" i="17"/>
  <c r="AC100" i="18"/>
  <c r="F1516" i="17"/>
  <c r="AB121" i="18"/>
  <c r="F1508" i="17"/>
  <c r="AC104" i="18"/>
  <c r="F1520" i="17"/>
  <c r="M121" i="18"/>
  <c r="F1132" i="17"/>
  <c r="S121" i="18"/>
  <c r="F1231" i="17"/>
  <c r="F1219" i="17"/>
  <c r="R120" i="18"/>
  <c r="AC117" i="18"/>
  <c r="F1533" i="17"/>
  <c r="K92" i="18"/>
  <c r="F800" i="17"/>
  <c r="F926" i="17"/>
  <c r="Q92" i="18"/>
  <c r="L92" i="18"/>
  <c r="F818" i="17"/>
  <c r="F897" i="17"/>
  <c r="P90" i="18"/>
  <c r="O90" i="18"/>
  <c r="F879" i="17"/>
  <c r="F858" i="17"/>
  <c r="N87" i="18"/>
  <c r="G92" i="18"/>
  <c r="F705" i="17"/>
  <c r="F88" i="18"/>
  <c r="F683" i="17"/>
  <c r="N90" i="18"/>
  <c r="F861" i="17"/>
  <c r="F92" i="18"/>
  <c r="F687" i="17"/>
  <c r="N77" i="18"/>
  <c r="F853" i="17"/>
  <c r="Z40" i="3"/>
  <c r="AB40" i="3" s="1"/>
  <c r="E38" i="3"/>
  <c r="V38" i="3"/>
  <c r="Z41" i="3"/>
  <c r="I38" i="3"/>
  <c r="K38" i="3"/>
  <c r="AB23" i="3"/>
  <c r="L38" i="3"/>
  <c r="R38" i="3"/>
  <c r="F38" i="3"/>
  <c r="S38" i="3"/>
  <c r="AB32" i="3"/>
  <c r="AB15" i="3"/>
  <c r="O38" i="2"/>
  <c r="N38" i="2"/>
  <c r="N42" i="2"/>
  <c r="O42" i="2"/>
  <c r="AB31" i="3"/>
  <c r="F1012" i="17" l="1"/>
  <c r="Y38" i="3"/>
  <c r="I250" i="10"/>
  <c r="K250" i="10" s="1"/>
  <c r="A177" i="9"/>
  <c r="D177" i="9"/>
  <c r="I120" i="18"/>
  <c r="F1289" i="17"/>
  <c r="AC96" i="18"/>
  <c r="AB13" i="3"/>
  <c r="F1511" i="17" s="1"/>
  <c r="F1453" i="17"/>
  <c r="F922" i="17"/>
  <c r="Q88" i="18"/>
  <c r="F895" i="17"/>
  <c r="P88" i="18"/>
  <c r="F1481" i="17"/>
  <c r="AA123" i="18"/>
  <c r="AC122" i="18"/>
  <c r="F1538" i="17"/>
  <c r="G120" i="18"/>
  <c r="F983" i="17"/>
  <c r="AC105" i="18"/>
  <c r="F1521" i="17"/>
  <c r="W120" i="18"/>
  <c r="F1354" i="17"/>
  <c r="Z121" i="18"/>
  <c r="F1450" i="17"/>
  <c r="O120" i="18"/>
  <c r="F1167" i="17"/>
  <c r="AC97" i="18"/>
  <c r="F1513" i="17"/>
  <c r="AC114" i="18"/>
  <c r="F1530" i="17"/>
  <c r="L120" i="18"/>
  <c r="F1124" i="17"/>
  <c r="AC113" i="18"/>
  <c r="F1529" i="17"/>
  <c r="S120" i="18"/>
  <c r="F1230" i="17"/>
  <c r="F120" i="18"/>
  <c r="F954" i="17"/>
  <c r="Z39" i="3"/>
  <c r="T120" i="18"/>
  <c r="F1257" i="17"/>
  <c r="M120" i="18"/>
  <c r="F1131" i="17"/>
  <c r="J120" i="18"/>
  <c r="F1067" i="17"/>
  <c r="AA122" i="18"/>
  <c r="F1480" i="17"/>
  <c r="F881" i="17"/>
  <c r="O92" i="18"/>
  <c r="F877" i="17"/>
  <c r="O88" i="18"/>
  <c r="F899" i="17"/>
  <c r="P92" i="18"/>
  <c r="N92" i="18"/>
  <c r="F863" i="17"/>
  <c r="N88" i="18"/>
  <c r="F859" i="17"/>
  <c r="AB41" i="3"/>
  <c r="D178" i="9" l="1"/>
  <c r="A178" i="9"/>
  <c r="AC95" i="18"/>
  <c r="AC123" i="18"/>
  <c r="F1539" i="17"/>
  <c r="Z120" i="18"/>
  <c r="F1449" i="17"/>
  <c r="AB39" i="3"/>
  <c r="AA121" i="18"/>
  <c r="F1479" i="17"/>
  <c r="Z38" i="3"/>
  <c r="I251" i="10" s="1"/>
  <c r="K251" i="10" s="1"/>
  <c r="D12" i="10" s="1"/>
  <c r="A179" i="9" l="1"/>
  <c r="D179" i="9"/>
  <c r="F1478" i="17"/>
  <c r="AA120" i="18"/>
  <c r="AB38" i="3"/>
  <c r="AC121" i="18"/>
  <c r="F1537" i="17"/>
  <c r="A180" i="9" l="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D180" i="9"/>
  <c r="D181" i="9" s="1"/>
  <c r="D182" i="9" s="1"/>
  <c r="D183" i="9" s="1"/>
  <c r="D184" i="9" s="1"/>
  <c r="D185" i="9" s="1"/>
  <c r="D186" i="9" s="1"/>
  <c r="D187" i="9" s="1"/>
  <c r="D188" i="9" s="1"/>
  <c r="D189" i="9" s="1"/>
  <c r="D190" i="9" s="1"/>
  <c r="D191" i="9" s="1"/>
  <c r="D192" i="9" s="1"/>
  <c r="D193" i="9" s="1"/>
  <c r="D194" i="9" s="1"/>
  <c r="D195" i="9" s="1"/>
  <c r="D196" i="9" s="1"/>
  <c r="D197" i="9" s="1"/>
  <c r="D198" i="9" s="1"/>
  <c r="D199" i="9" s="1"/>
  <c r="D200" i="9" s="1"/>
  <c r="D201" i="9" s="1"/>
  <c r="D202" i="9" s="1"/>
  <c r="D203" i="9" s="1"/>
  <c r="D204" i="9" s="1"/>
  <c r="D205" i="9" s="1"/>
  <c r="D206" i="9" s="1"/>
  <c r="D207" i="9" s="1"/>
  <c r="D208" i="9" s="1"/>
  <c r="D209" i="9" s="1"/>
  <c r="D210" i="9" s="1"/>
  <c r="D211" i="9" s="1"/>
  <c r="D212" i="9" s="1"/>
  <c r="D213" i="9" s="1"/>
  <c r="D214" i="9" s="1"/>
  <c r="D215" i="9" s="1"/>
  <c r="D216" i="9" s="1"/>
  <c r="D217" i="9" s="1"/>
  <c r="AC120" i="18"/>
  <c r="F1536" i="17"/>
  <c r="D218" i="9" l="1"/>
  <c r="D219" i="9" s="1"/>
  <c r="D220" i="9" s="1"/>
  <c r="D221" i="9" s="1"/>
  <c r="D222" i="9" s="1"/>
  <c r="D223" i="9" s="1"/>
  <c r="D224" i="9" s="1"/>
  <c r="D225" i="9" s="1"/>
  <c r="D226" i="9" s="1"/>
  <c r="D227" i="9" s="1"/>
  <c r="D228" i="9" s="1"/>
  <c r="D229" i="9" s="1"/>
  <c r="D230" i="9" s="1"/>
  <c r="D231" i="9" s="1"/>
  <c r="D232" i="9" s="1"/>
  <c r="D233" i="9" s="1"/>
  <c r="A218" i="9"/>
  <c r="A219" i="9" s="1"/>
  <c r="A220" i="9" s="1"/>
  <c r="A221" i="9" s="1"/>
  <c r="A222" i="9" s="1"/>
  <c r="A223" i="9" s="1"/>
  <c r="A224" i="9" s="1"/>
  <c r="A225" i="9" s="1"/>
  <c r="A226" i="9" s="1"/>
  <c r="A227" i="9" s="1"/>
  <c r="A228" i="9" s="1"/>
  <c r="A229" i="9" s="1"/>
  <c r="A230" i="9" s="1"/>
  <c r="A231" i="9" s="1"/>
  <c r="A232" i="9" s="1"/>
  <c r="A233" i="9" s="1"/>
  <c r="A234" i="9" l="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D234" i="9"/>
  <c r="D235" i="9" s="1"/>
  <c r="D236" i="9" s="1"/>
  <c r="D237" i="9" s="1"/>
  <c r="D238" i="9" s="1"/>
  <c r="D239" i="9" s="1"/>
  <c r="D240" i="9" s="1"/>
  <c r="D241" i="9" s="1"/>
  <c r="D242" i="9" s="1"/>
  <c r="D243" i="9" s="1"/>
  <c r="D244" i="9" s="1"/>
  <c r="D245" i="9" s="1"/>
  <c r="D246" i="9" s="1"/>
  <c r="D247" i="9" s="1"/>
  <c r="D248" i="9" s="1"/>
  <c r="D249" i="9" s="1"/>
  <c r="D250" i="9" s="1"/>
  <c r="D251" i="9" s="1"/>
  <c r="D252" i="9" s="1"/>
  <c r="D253" i="9" s="1"/>
  <c r="D254" i="9" s="1"/>
  <c r="D255" i="9" s="1"/>
  <c r="D256" i="9" s="1"/>
  <c r="D257" i="9" s="1"/>
  <c r="D258" i="9" s="1"/>
  <c r="D259" i="9" s="1"/>
  <c r="D260" i="9" s="1"/>
  <c r="D261" i="9" s="1"/>
  <c r="D262" i="9" s="1"/>
  <c r="D263" i="9" s="1"/>
  <c r="D264" i="9" s="1"/>
  <c r="D265" i="9" s="1"/>
  <c r="D266" i="9" s="1"/>
  <c r="D267" i="9" s="1"/>
  <c r="D268" i="9" s="1"/>
  <c r="D269" i="9" s="1"/>
  <c r="D270" i="9" s="1"/>
  <c r="D271" i="9" s="1"/>
  <c r="D272" i="9" s="1"/>
  <c r="D273" i="9" s="1"/>
  <c r="D274" i="9" s="1"/>
  <c r="D275" i="9" s="1"/>
  <c r="D276" i="9" s="1"/>
  <c r="D277" i="9" s="1"/>
  <c r="D278" i="9" s="1"/>
  <c r="D279" i="9" s="1"/>
  <c r="D280" i="9" s="1"/>
  <c r="D281" i="9" s="1"/>
  <c r="D282" i="9" s="1"/>
  <c r="D283" i="9" s="1"/>
  <c r="D284" i="9" s="1"/>
  <c r="D285" i="9" s="1"/>
  <c r="D286" i="9" s="1"/>
  <c r="D287" i="9" s="1"/>
  <c r="D288" i="9" s="1"/>
  <c r="D289" i="9" s="1"/>
  <c r="D290" i="9" s="1"/>
  <c r="D291" i="9" s="1"/>
  <c r="D292" i="9" s="1"/>
  <c r="D293" i="9" s="1"/>
  <c r="D294" i="9" s="1"/>
  <c r="D295" i="9" s="1"/>
  <c r="D296" i="9" s="1"/>
  <c r="D297" i="9" s="1"/>
  <c r="D298" i="9" s="1"/>
  <c r="D299" i="9" s="1"/>
  <c r="D300" i="9" s="1"/>
  <c r="D301" i="9" s="1"/>
  <c r="D302" i="9" s="1"/>
  <c r="D303" i="9" s="1"/>
  <c r="D304" i="9" s="1"/>
  <c r="D305" i="9" s="1"/>
  <c r="D306" i="9" s="1"/>
  <c r="D307" i="9" s="1"/>
  <c r="D308" i="9" s="1"/>
  <c r="D309" i="9" s="1"/>
  <c r="D310" i="9" s="1"/>
  <c r="D311" i="9" s="1"/>
  <c r="D312" i="9" s="1"/>
  <c r="D313" i="9" s="1"/>
  <c r="D314" i="9" s="1"/>
  <c r="D315" i="9" s="1"/>
  <c r="D316" i="9" s="1"/>
  <c r="D317" i="9" s="1"/>
  <c r="D318" i="9" l="1"/>
  <c r="D319" i="9" s="1"/>
  <c r="D320" i="9" s="1"/>
  <c r="A318" i="9"/>
  <c r="A319" i="9" s="1"/>
  <c r="A320" i="9" s="1"/>
  <c r="A321" i="9" s="1"/>
  <c r="A322" i="9" s="1"/>
  <c r="A323" i="9" s="1"/>
  <c r="A324" i="9" s="1"/>
  <c r="A325" i="9" s="1"/>
  <c r="A326" i="9" s="1"/>
  <c r="A327" i="9" s="1"/>
  <c r="A328" i="9" s="1"/>
  <c r="A329" i="9" s="1"/>
  <c r="A330" i="9" s="1"/>
  <c r="A331" i="9" s="1"/>
  <c r="A332" i="9" s="1"/>
  <c r="A333" i="9" s="1"/>
  <c r="D321" i="9" l="1"/>
  <c r="D322" i="9" s="1"/>
  <c r="D323" i="9" s="1"/>
  <c r="D324" i="9" s="1"/>
  <c r="D325" i="9" s="1"/>
  <c r="D326" i="9" s="1"/>
  <c r="D327" i="9" s="1"/>
  <c r="D328" i="9" s="1"/>
  <c r="D329" i="9" s="1"/>
  <c r="D330" i="9" s="1"/>
  <c r="D331" i="9" s="1"/>
  <c r="D332" i="9" s="1"/>
  <c r="D333" i="9" s="1"/>
  <c r="D334" i="9" s="1"/>
  <c r="D335" i="9" s="1"/>
  <c r="D336" i="9" s="1"/>
  <c r="D337" i="9" s="1"/>
  <c r="D338" i="9" s="1"/>
  <c r="D339" i="9" s="1"/>
  <c r="D340" i="9" s="1"/>
  <c r="D341" i="9" s="1"/>
  <c r="D342" i="9" s="1"/>
  <c r="D343" i="9" s="1"/>
  <c r="D344" i="9" s="1"/>
  <c r="D345" i="9" s="1"/>
  <c r="D346" i="9" s="1"/>
  <c r="D347" i="9" s="1"/>
  <c r="D348" i="9" s="1"/>
  <c r="D349" i="9" s="1"/>
  <c r="D350" i="9" s="1"/>
  <c r="D351" i="9" s="1"/>
  <c r="D352" i="9" s="1"/>
  <c r="D353" i="9" s="1"/>
  <c r="D354" i="9" s="1"/>
  <c r="D355" i="9" s="1"/>
  <c r="D356" i="9" s="1"/>
  <c r="D357" i="9" s="1"/>
  <c r="D358" i="9" s="1"/>
  <c r="D359" i="9" s="1"/>
  <c r="D360" i="9" s="1"/>
  <c r="D361" i="9" s="1"/>
  <c r="D362" i="9" s="1"/>
  <c r="D363" i="9" s="1"/>
  <c r="D364" i="9" s="1"/>
  <c r="D365" i="9" s="1"/>
  <c r="D366" i="9" s="1"/>
  <c r="D367" i="9" s="1"/>
  <c r="D368" i="9" s="1"/>
  <c r="D369" i="9" s="1"/>
  <c r="D370" i="9" s="1"/>
  <c r="D371" i="9" s="1"/>
  <c r="D372" i="9" s="1"/>
  <c r="D373" i="9" s="1"/>
  <c r="D374" i="9" s="1"/>
  <c r="D375" i="9" s="1"/>
  <c r="D376" i="9" s="1"/>
  <c r="D377" i="9" s="1"/>
  <c r="D378" i="9" s="1"/>
  <c r="D379" i="9" s="1"/>
  <c r="D380" i="9" s="1"/>
  <c r="D381" i="9" s="1"/>
  <c r="D382" i="9" s="1"/>
  <c r="D383" i="9" s="1"/>
  <c r="D384" i="9" s="1"/>
  <c r="D385" i="9" s="1"/>
  <c r="D386" i="9" s="1"/>
  <c r="D387" i="9" s="1"/>
  <c r="D388" i="9" s="1"/>
  <c r="D389" i="9" s="1"/>
  <c r="D390" i="9" s="1"/>
  <c r="D391" i="9" s="1"/>
  <c r="D392" i="9" s="1"/>
  <c r="D393" i="9" s="1"/>
  <c r="D394" i="9" s="1"/>
  <c r="D395" i="9" s="1"/>
  <c r="D396" i="9" s="1"/>
  <c r="D397" i="9" s="1"/>
  <c r="D398" i="9" s="1"/>
  <c r="D399" i="9" s="1"/>
  <c r="A334" i="9"/>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D400" i="9" l="1"/>
  <c r="D401" i="9" s="1"/>
  <c r="D402" i="9" s="1"/>
  <c r="D403" i="9" s="1"/>
  <c r="D404" i="9" s="1"/>
  <c r="D405" i="9" s="1"/>
  <c r="D406" i="9" s="1"/>
  <c r="D407" i="9" s="1"/>
  <c r="D408" i="9" s="1"/>
  <c r="D409" i="9" s="1"/>
  <c r="D410" i="9" s="1"/>
  <c r="D411" i="9" s="1"/>
  <c r="D412" i="9" s="1"/>
  <c r="D413" i="9" s="1"/>
  <c r="D414" i="9" s="1"/>
  <c r="D415" i="9" s="1"/>
  <c r="D416" i="9" s="1"/>
  <c r="D417" i="9" s="1"/>
  <c r="A400" i="9"/>
  <c r="A401" i="9" s="1"/>
  <c r="A402" i="9" s="1"/>
  <c r="A403" i="9" s="1"/>
  <c r="A404" i="9" s="1"/>
  <c r="A405" i="9" s="1"/>
  <c r="A406" i="9" s="1"/>
  <c r="A407" i="9" s="1"/>
  <c r="A408" i="9" s="1"/>
  <c r="A409" i="9" s="1"/>
  <c r="A410" i="9" s="1"/>
  <c r="A411" i="9" s="1"/>
  <c r="A412" i="9" s="1"/>
  <c r="A413" i="9" s="1"/>
  <c r="A414" i="9" s="1"/>
  <c r="A415" i="9" s="1"/>
  <c r="A416" i="9" s="1"/>
  <c r="A417" i="9" s="1"/>
  <c r="A418" i="9" l="1"/>
  <c r="A419" i="9" s="1"/>
  <c r="A420" i="9" s="1"/>
  <c r="A421" i="9" s="1"/>
  <c r="A422" i="9" s="1"/>
  <c r="A423" i="9" s="1"/>
  <c r="A424" i="9" s="1"/>
  <c r="A425" i="9" s="1"/>
  <c r="A426" i="9" s="1"/>
  <c r="A427" i="9" s="1"/>
  <c r="A428" i="9" s="1"/>
  <c r="A429" i="9" s="1"/>
  <c r="A430" i="9" s="1"/>
  <c r="A431" i="9" s="1"/>
  <c r="A432" i="9" s="1"/>
  <c r="A433" i="9" s="1"/>
  <c r="D418" i="9"/>
  <c r="D419" i="9" s="1"/>
  <c r="D420" i="9" s="1"/>
  <c r="D421" i="9" s="1"/>
  <c r="D422" i="9" s="1"/>
  <c r="D423" i="9" s="1"/>
  <c r="D424" i="9" s="1"/>
  <c r="D425" i="9" s="1"/>
  <c r="D426" i="9" s="1"/>
  <c r="D427" i="9" s="1"/>
  <c r="D428" i="9" s="1"/>
  <c r="D429" i="9" s="1"/>
  <c r="D430" i="9" s="1"/>
  <c r="D431" i="9" s="1"/>
  <c r="D432" i="9" s="1"/>
  <c r="D433" i="9" l="1"/>
  <c r="D434" i="9" s="1"/>
  <c r="D435" i="9" s="1"/>
  <c r="D436" i="9" s="1"/>
  <c r="D437" i="9" s="1"/>
  <c r="D438" i="9" s="1"/>
  <c r="D439" i="9" s="1"/>
  <c r="D440" i="9" s="1"/>
  <c r="D441" i="9" s="1"/>
  <c r="D442" i="9" s="1"/>
  <c r="D443" i="9" s="1"/>
  <c r="D444" i="9" s="1"/>
  <c r="D445" i="9" s="1"/>
  <c r="D446" i="9" s="1"/>
  <c r="D447" i="9" s="1"/>
  <c r="D448" i="9" s="1"/>
  <c r="D449" i="9" s="1"/>
  <c r="D450" i="9" s="1"/>
  <c r="D451" i="9" s="1"/>
  <c r="D452" i="9" s="1"/>
  <c r="D453" i="9" s="1"/>
  <c r="D454" i="9" s="1"/>
  <c r="D455" i="9" s="1"/>
  <c r="D456" i="9" s="1"/>
  <c r="D457" i="9" s="1"/>
  <c r="D458" i="9" s="1"/>
  <c r="D459" i="9" s="1"/>
  <c r="D460" i="9" s="1"/>
  <c r="D461" i="9" s="1"/>
  <c r="D462" i="9" s="1"/>
  <c r="D463" i="9" s="1"/>
  <c r="D464" i="9" s="1"/>
  <c r="D465" i="9" s="1"/>
  <c r="D466" i="9" s="1"/>
  <c r="D467" i="9" s="1"/>
  <c r="D468" i="9" s="1"/>
  <c r="D469" i="9" s="1"/>
  <c r="D470" i="9" s="1"/>
  <c r="D471" i="9" s="1"/>
  <c r="D472" i="9" s="1"/>
  <c r="D473" i="9" s="1"/>
  <c r="D474" i="9" s="1"/>
  <c r="D475" i="9" s="1"/>
  <c r="D476" i="9" s="1"/>
  <c r="D477" i="9" s="1"/>
  <c r="D478" i="9" s="1"/>
  <c r="D479" i="9" s="1"/>
  <c r="D480" i="9" s="1"/>
  <c r="D481" i="9" s="1"/>
  <c r="D482" i="9" s="1"/>
  <c r="D483" i="9" s="1"/>
  <c r="D484" i="9" s="1"/>
  <c r="D485" i="9" s="1"/>
  <c r="D486" i="9" s="1"/>
  <c r="D487" i="9" s="1"/>
  <c r="D488" i="9" s="1"/>
  <c r="D489" i="9" s="1"/>
  <c r="D490" i="9" s="1"/>
  <c r="D491" i="9" s="1"/>
  <c r="D492" i="9" s="1"/>
  <c r="D493" i="9" s="1"/>
  <c r="D494" i="9" s="1"/>
  <c r="D495" i="9" s="1"/>
  <c r="D496" i="9" s="1"/>
  <c r="D497" i="9" s="1"/>
  <c r="D498" i="9" s="1"/>
  <c r="D499" i="9" s="1"/>
  <c r="D500" i="9" s="1"/>
  <c r="D501" i="9" s="1"/>
  <c r="D502" i="9" s="1"/>
  <c r="D503" i="9" s="1"/>
  <c r="D504" i="9" s="1"/>
  <c r="D505" i="9" s="1"/>
  <c r="D506" i="9" s="1"/>
  <c r="D507" i="9" s="1"/>
  <c r="D508" i="9" s="1"/>
  <c r="D509" i="9" s="1"/>
  <c r="D510" i="9" s="1"/>
  <c r="D511" i="9" s="1"/>
  <c r="D512" i="9" s="1"/>
  <c r="D513" i="9" s="1"/>
  <c r="D514" i="9" s="1"/>
  <c r="D515" i="9" s="1"/>
  <c r="D516" i="9" s="1"/>
  <c r="D517" i="9" s="1"/>
  <c r="D518" i="9" s="1"/>
  <c r="D519" i="9" s="1"/>
  <c r="D520" i="9" s="1"/>
  <c r="D521" i="9" s="1"/>
  <c r="D522" i="9" s="1"/>
  <c r="D523" i="9" s="1"/>
  <c r="D524" i="9" s="1"/>
  <c r="D525" i="9" s="1"/>
  <c r="D526" i="9" s="1"/>
  <c r="D527" i="9" s="1"/>
  <c r="D528" i="9" s="1"/>
  <c r="D529" i="9" s="1"/>
  <c r="D530" i="9" s="1"/>
  <c r="D531" i="9" s="1"/>
  <c r="D532" i="9" s="1"/>
  <c r="D533" i="9" s="1"/>
  <c r="D534" i="9" s="1"/>
  <c r="D535" i="9" s="1"/>
  <c r="D536" i="9" s="1"/>
  <c r="D537" i="9" s="1"/>
  <c r="D538" i="9" s="1"/>
  <c r="D539" i="9" s="1"/>
  <c r="D540" i="9" s="1"/>
  <c r="D541" i="9" s="1"/>
  <c r="D542" i="9" s="1"/>
  <c r="D543" i="9" s="1"/>
  <c r="D544" i="9" s="1"/>
  <c r="D545" i="9" s="1"/>
  <c r="D546" i="9" s="1"/>
  <c r="D547" i="9" s="1"/>
  <c r="D548" i="9" s="1"/>
  <c r="D549" i="9" s="1"/>
  <c r="D550" i="9" s="1"/>
  <c r="D551" i="9" s="1"/>
  <c r="D552" i="9" s="1"/>
  <c r="D553" i="9" s="1"/>
  <c r="D554" i="9" s="1"/>
  <c r="D555" i="9" s="1"/>
  <c r="D556" i="9" s="1"/>
  <c r="D557" i="9" s="1"/>
  <c r="D558" i="9" s="1"/>
  <c r="D559" i="9" s="1"/>
  <c r="D560" i="9" s="1"/>
  <c r="D561" i="9" s="1"/>
  <c r="D562" i="9" s="1"/>
  <c r="D563" i="9" s="1"/>
  <c r="D564" i="9" s="1"/>
  <c r="D565" i="9" s="1"/>
  <c r="D566" i="9" s="1"/>
  <c r="D567" i="9" s="1"/>
  <c r="D568" i="9" s="1"/>
  <c r="D569" i="9" s="1"/>
  <c r="D570" i="9" s="1"/>
  <c r="D571" i="9" s="1"/>
  <c r="D572" i="9" s="1"/>
  <c r="D573" i="9" s="1"/>
  <c r="D574" i="9" s="1"/>
  <c r="D575" i="9" s="1"/>
  <c r="D576" i="9" s="1"/>
  <c r="D577" i="9" s="1"/>
  <c r="D578" i="9" s="1"/>
  <c r="D579" i="9" s="1"/>
  <c r="D580" i="9" s="1"/>
  <c r="D581" i="9" s="1"/>
  <c r="D582" i="9" s="1"/>
  <c r="D583" i="9" s="1"/>
  <c r="D584" i="9" s="1"/>
  <c r="D585" i="9" s="1"/>
  <c r="D586" i="9" s="1"/>
  <c r="D587" i="9" s="1"/>
  <c r="D588" i="9" s="1"/>
  <c r="D589" i="9" s="1"/>
  <c r="D590" i="9" s="1"/>
  <c r="D591" i="9" s="1"/>
  <c r="D592" i="9" s="1"/>
  <c r="D593" i="9" s="1"/>
  <c r="D594" i="9" s="1"/>
  <c r="D595" i="9" s="1"/>
  <c r="D596" i="9" s="1"/>
  <c r="D597" i="9" s="1"/>
  <c r="D598" i="9" s="1"/>
  <c r="D599" i="9" s="1"/>
  <c r="D600" i="9" s="1"/>
  <c r="D601" i="9" s="1"/>
  <c r="D602" i="9" s="1"/>
  <c r="D603" i="9" s="1"/>
  <c r="D604" i="9" s="1"/>
  <c r="D605" i="9" s="1"/>
  <c r="D606" i="9" s="1"/>
  <c r="D607" i="9" s="1"/>
  <c r="D608" i="9" s="1"/>
  <c r="D609" i="9" s="1"/>
  <c r="D610" i="9" s="1"/>
  <c r="D611" i="9" s="1"/>
  <c r="D612" i="9" s="1"/>
  <c r="D613" i="9" s="1"/>
  <c r="D614" i="9" s="1"/>
  <c r="D615" i="9" s="1"/>
  <c r="D616" i="9" s="1"/>
  <c r="D617" i="9" s="1"/>
  <c r="D618" i="9" s="1"/>
  <c r="D619" i="9" s="1"/>
  <c r="D620" i="9" s="1"/>
  <c r="D621" i="9" s="1"/>
  <c r="D622" i="9" s="1"/>
  <c r="D623" i="9" s="1"/>
  <c r="D624" i="9" s="1"/>
  <c r="D625" i="9" s="1"/>
  <c r="D626" i="9" s="1"/>
  <c r="D627" i="9" s="1"/>
  <c r="D628" i="9" s="1"/>
  <c r="D629" i="9" s="1"/>
  <c r="D630" i="9" s="1"/>
  <c r="D631" i="9" s="1"/>
  <c r="D632" i="9" s="1"/>
  <c r="D633" i="9" s="1"/>
  <c r="D634" i="9" s="1"/>
  <c r="D635" i="9" s="1"/>
  <c r="D636" i="9" s="1"/>
  <c r="D637" i="9" s="1"/>
  <c r="D638" i="9" s="1"/>
  <c r="D639" i="9" s="1"/>
  <c r="D640" i="9" s="1"/>
  <c r="D641" i="9" s="1"/>
  <c r="D642" i="9" s="1"/>
  <c r="D643" i="9" s="1"/>
  <c r="D644" i="9" s="1"/>
  <c r="D645" i="9" s="1"/>
  <c r="D646" i="9" s="1"/>
  <c r="D647" i="9" s="1"/>
  <c r="D648" i="9" s="1"/>
  <c r="D649" i="9" s="1"/>
  <c r="D650" i="9" s="1"/>
  <c r="D651" i="9" s="1"/>
  <c r="D652" i="9" s="1"/>
  <c r="D653" i="9" s="1"/>
  <c r="D654" i="9" s="1"/>
  <c r="D655" i="9" s="1"/>
  <c r="D656" i="9" s="1"/>
  <c r="D657" i="9" s="1"/>
  <c r="D658" i="9" s="1"/>
  <c r="D659" i="9" s="1"/>
  <c r="D660" i="9" s="1"/>
  <c r="D661" i="9" s="1"/>
  <c r="D662" i="9" s="1"/>
  <c r="D663" i="9" s="1"/>
  <c r="D664" i="9" s="1"/>
  <c r="D665" i="9" s="1"/>
  <c r="D666" i="9" s="1"/>
  <c r="D667" i="9" s="1"/>
  <c r="D668" i="9" s="1"/>
  <c r="D669" i="9" s="1"/>
  <c r="D670" i="9" s="1"/>
  <c r="D671" i="9" s="1"/>
  <c r="D672" i="9" s="1"/>
  <c r="D673" i="9" s="1"/>
  <c r="D674" i="9" s="1"/>
  <c r="D675" i="9" s="1"/>
  <c r="D676" i="9" s="1"/>
  <c r="D677" i="9" s="1"/>
  <c r="D678" i="9" s="1"/>
  <c r="D679" i="9" s="1"/>
  <c r="D680" i="9" s="1"/>
  <c r="D681" i="9" s="1"/>
  <c r="D682" i="9" s="1"/>
  <c r="D683" i="9" s="1"/>
  <c r="D684" i="9" s="1"/>
  <c r="D685" i="9" s="1"/>
  <c r="D686" i="9" s="1"/>
  <c r="D687" i="9" s="1"/>
  <c r="D688" i="9" s="1"/>
  <c r="D689" i="9" s="1"/>
  <c r="D690" i="9" s="1"/>
  <c r="D691" i="9" s="1"/>
  <c r="D692" i="9" s="1"/>
  <c r="D693" i="9" s="1"/>
  <c r="D694" i="9" s="1"/>
  <c r="D695" i="9" s="1"/>
  <c r="D696" i="9" s="1"/>
  <c r="D697" i="9" s="1"/>
  <c r="D698" i="9" s="1"/>
  <c r="D699" i="9" s="1"/>
  <c r="D700" i="9" s="1"/>
  <c r="D701" i="9" s="1"/>
  <c r="D702" i="9" s="1"/>
  <c r="D703" i="9" s="1"/>
  <c r="D704" i="9" s="1"/>
  <c r="D705" i="9" s="1"/>
  <c r="D706" i="9" s="1"/>
  <c r="D707" i="9" s="1"/>
  <c r="D708" i="9" s="1"/>
  <c r="D709" i="9" s="1"/>
  <c r="D710" i="9" s="1"/>
  <c r="D711" i="9" s="1"/>
  <c r="D712" i="9" s="1"/>
  <c r="D713" i="9" s="1"/>
  <c r="D714" i="9" s="1"/>
  <c r="D715" i="9" s="1"/>
  <c r="D716" i="9" s="1"/>
  <c r="D717" i="9" s="1"/>
  <c r="D718" i="9" s="1"/>
  <c r="D719" i="9" s="1"/>
  <c r="D720" i="9" s="1"/>
  <c r="D721" i="9" s="1"/>
  <c r="D722" i="9" s="1"/>
  <c r="D723" i="9" s="1"/>
  <c r="D724" i="9" s="1"/>
  <c r="D725" i="9" s="1"/>
  <c r="D726" i="9" s="1"/>
  <c r="D727" i="9" s="1"/>
  <c r="D728" i="9" s="1"/>
  <c r="D729" i="9" s="1"/>
  <c r="D730" i="9" s="1"/>
  <c r="D731" i="9" s="1"/>
  <c r="D732" i="9" s="1"/>
  <c r="D733" i="9" s="1"/>
  <c r="D734" i="9" s="1"/>
  <c r="D735" i="9" s="1"/>
  <c r="D736" i="9" s="1"/>
  <c r="D737" i="9" s="1"/>
  <c r="D738" i="9" s="1"/>
  <c r="D739" i="9" s="1"/>
  <c r="D740" i="9" s="1"/>
  <c r="D741" i="9" s="1"/>
  <c r="D742" i="9" s="1"/>
  <c r="D743" i="9" s="1"/>
  <c r="D744" i="9" s="1"/>
  <c r="D745" i="9" s="1"/>
  <c r="D746" i="9" s="1"/>
  <c r="D747" i="9" s="1"/>
  <c r="D748" i="9" s="1"/>
  <c r="D749" i="9" s="1"/>
  <c r="D750" i="9" s="1"/>
  <c r="D751" i="9" s="1"/>
  <c r="D752" i="9" s="1"/>
  <c r="D753" i="9" s="1"/>
  <c r="D754" i="9" s="1"/>
  <c r="D755" i="9" s="1"/>
  <c r="D756" i="9" s="1"/>
  <c r="D757" i="9" s="1"/>
  <c r="D758" i="9" s="1"/>
  <c r="D759" i="9" s="1"/>
  <c r="D760" i="9" s="1"/>
  <c r="D761" i="9" s="1"/>
  <c r="D762" i="9" s="1"/>
  <c r="D763" i="9" s="1"/>
  <c r="D764" i="9" s="1"/>
  <c r="D765" i="9" s="1"/>
  <c r="D766" i="9" s="1"/>
  <c r="D767" i="9" s="1"/>
  <c r="D768" i="9" s="1"/>
  <c r="D769" i="9" s="1"/>
  <c r="D770" i="9" s="1"/>
  <c r="D771" i="9" s="1"/>
  <c r="D772" i="9" s="1"/>
  <c r="D773" i="9" s="1"/>
  <c r="D774" i="9" s="1"/>
  <c r="D775" i="9" s="1"/>
  <c r="D776" i="9" s="1"/>
  <c r="D777" i="9" s="1"/>
  <c r="A434" i="9"/>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606" i="9" s="1"/>
  <c r="A607" i="9" s="1"/>
  <c r="A608" i="9" s="1"/>
  <c r="A609" i="9" s="1"/>
  <c r="A610" i="9" s="1"/>
  <c r="A611" i="9" s="1"/>
  <c r="A612" i="9" s="1"/>
  <c r="A613" i="9" s="1"/>
  <c r="A614" i="9" s="1"/>
  <c r="A615" i="9" s="1"/>
  <c r="A616" i="9" s="1"/>
  <c r="A617" i="9" s="1"/>
  <c r="A618" i="9" s="1"/>
  <c r="A619" i="9" s="1"/>
  <c r="A620" i="9" s="1"/>
  <c r="A621" i="9" s="1"/>
  <c r="A622" i="9" s="1"/>
  <c r="A623" i="9" s="1"/>
  <c r="A624" i="9" s="1"/>
  <c r="A625" i="9" s="1"/>
  <c r="A626" i="9" s="1"/>
  <c r="A627" i="9" s="1"/>
  <c r="A628" i="9" s="1"/>
  <c r="A629" i="9" s="1"/>
  <c r="A630" i="9" s="1"/>
  <c r="A631" i="9" s="1"/>
  <c r="A632" i="9" s="1"/>
  <c r="A633" i="9" s="1"/>
  <c r="A634" i="9" s="1"/>
  <c r="A635" i="9" s="1"/>
  <c r="A636" i="9" s="1"/>
  <c r="A637" i="9" s="1"/>
  <c r="A638" i="9" s="1"/>
  <c r="A639" i="9" s="1"/>
  <c r="A640" i="9" s="1"/>
  <c r="A641" i="9" s="1"/>
  <c r="A642" i="9" s="1"/>
  <c r="A643" i="9" s="1"/>
  <c r="A644" i="9" s="1"/>
  <c r="A645" i="9" s="1"/>
  <c r="A646" i="9" s="1"/>
  <c r="A647" i="9" s="1"/>
  <c r="A648" i="9" s="1"/>
  <c r="A649" i="9" s="1"/>
  <c r="A650" i="9" s="1"/>
  <c r="A651" i="9" s="1"/>
  <c r="A652" i="9" s="1"/>
  <c r="A653" i="9" s="1"/>
  <c r="A654" i="9" s="1"/>
  <c r="A655" i="9" s="1"/>
  <c r="A656" i="9" s="1"/>
  <c r="A657" i="9" s="1"/>
  <c r="A658" i="9" s="1"/>
  <c r="A659" i="9" s="1"/>
  <c r="A660" i="9" s="1"/>
  <c r="A661" i="9" s="1"/>
  <c r="A662" i="9" s="1"/>
  <c r="A663" i="9" s="1"/>
  <c r="A664" i="9" s="1"/>
  <c r="A665" i="9" s="1"/>
  <c r="A666" i="9" s="1"/>
  <c r="A667" i="9" s="1"/>
  <c r="A668" i="9" s="1"/>
  <c r="A669" i="9" s="1"/>
  <c r="A670" i="9" s="1"/>
  <c r="A671" i="9" s="1"/>
  <c r="A672" i="9" s="1"/>
  <c r="A673" i="9" s="1"/>
  <c r="A674" i="9" s="1"/>
  <c r="A675" i="9" s="1"/>
  <c r="A676" i="9" s="1"/>
  <c r="A677" i="9" s="1"/>
  <c r="A678" i="9" s="1"/>
  <c r="A679" i="9" s="1"/>
  <c r="A680" i="9" s="1"/>
  <c r="A681" i="9" s="1"/>
  <c r="A682" i="9" s="1"/>
  <c r="A683" i="9" s="1"/>
  <c r="A684" i="9" s="1"/>
  <c r="A685" i="9" s="1"/>
  <c r="A686" i="9" s="1"/>
  <c r="A687" i="9" s="1"/>
  <c r="A688" i="9" s="1"/>
  <c r="A689" i="9" s="1"/>
  <c r="A690" i="9" s="1"/>
  <c r="A691" i="9" s="1"/>
  <c r="A692" i="9" s="1"/>
  <c r="A693" i="9" s="1"/>
  <c r="A694" i="9" s="1"/>
  <c r="A695" i="9" s="1"/>
  <c r="A696" i="9" s="1"/>
  <c r="A697" i="9" s="1"/>
  <c r="A698" i="9" s="1"/>
  <c r="A699" i="9" s="1"/>
  <c r="A700" i="9" s="1"/>
  <c r="A701" i="9" s="1"/>
  <c r="A702" i="9" s="1"/>
  <c r="A703" i="9" s="1"/>
  <c r="A704" i="9" s="1"/>
  <c r="A705" i="9" s="1"/>
  <c r="A706" i="9" s="1"/>
  <c r="A707" i="9" s="1"/>
  <c r="A708" i="9" s="1"/>
  <c r="A709" i="9" s="1"/>
  <c r="A710" i="9" s="1"/>
  <c r="A711" i="9" s="1"/>
  <c r="A712" i="9" s="1"/>
  <c r="A713" i="9" s="1"/>
  <c r="A714" i="9" s="1"/>
  <c r="A715" i="9" s="1"/>
  <c r="A716" i="9" s="1"/>
  <c r="A717" i="9" s="1"/>
  <c r="A718" i="9" s="1"/>
  <c r="A719" i="9" s="1"/>
  <c r="A720" i="9" s="1"/>
  <c r="A721" i="9" s="1"/>
  <c r="A722" i="9" s="1"/>
  <c r="A723" i="9" s="1"/>
  <c r="A724" i="9" s="1"/>
  <c r="A725" i="9" s="1"/>
  <c r="A726" i="9" s="1"/>
  <c r="A727" i="9" s="1"/>
  <c r="A728" i="9" s="1"/>
  <c r="A729" i="9" s="1"/>
  <c r="A730" i="9" s="1"/>
  <c r="A731" i="9" s="1"/>
  <c r="A732" i="9" s="1"/>
  <c r="A733" i="9" s="1"/>
  <c r="A734" i="9" s="1"/>
  <c r="A735" i="9" s="1"/>
  <c r="A736" i="9" s="1"/>
  <c r="A737" i="9" s="1"/>
  <c r="A738" i="9" s="1"/>
  <c r="A739" i="9" s="1"/>
  <c r="A740" i="9" s="1"/>
  <c r="A741" i="9" s="1"/>
  <c r="A742" i="9" s="1"/>
  <c r="A743" i="9" s="1"/>
  <c r="A744" i="9" s="1"/>
  <c r="A745" i="9" s="1"/>
  <c r="A746" i="9" s="1"/>
  <c r="A747" i="9" s="1"/>
  <c r="A748" i="9" s="1"/>
  <c r="A749" i="9" s="1"/>
  <c r="A750" i="9" s="1"/>
  <c r="A751" i="9" s="1"/>
  <c r="A752" i="9" s="1"/>
  <c r="A753" i="9" s="1"/>
  <c r="A754" i="9" s="1"/>
  <c r="A755" i="9" s="1"/>
  <c r="A756" i="9" s="1"/>
  <c r="A757" i="9" s="1"/>
  <c r="A758" i="9" s="1"/>
  <c r="A759" i="9" s="1"/>
  <c r="A760" i="9" s="1"/>
  <c r="A761" i="9" s="1"/>
  <c r="A762" i="9" s="1"/>
  <c r="A763" i="9" s="1"/>
  <c r="A764" i="9" s="1"/>
  <c r="A765" i="9" s="1"/>
  <c r="A766" i="9" s="1"/>
  <c r="A767" i="9" s="1"/>
  <c r="A768" i="9" s="1"/>
  <c r="A769" i="9" s="1"/>
  <c r="A770" i="9" s="1"/>
  <c r="A771" i="9" s="1"/>
  <c r="A772" i="9" s="1"/>
  <c r="A773" i="9" s="1"/>
  <c r="A774" i="9" s="1"/>
  <c r="A775" i="9" s="1"/>
  <c r="A776" i="9" s="1"/>
  <c r="A777" i="9" s="1"/>
</calcChain>
</file>

<file path=xl/sharedStrings.xml><?xml version="1.0" encoding="utf-8"?>
<sst xmlns="http://schemas.openxmlformats.org/spreadsheetml/2006/main" count="9673" uniqueCount="2910">
  <si>
    <t>Année</t>
  </si>
  <si>
    <t>Phase</t>
  </si>
  <si>
    <t>N° UAI</t>
  </si>
  <si>
    <t>Libellé établissement</t>
  </si>
  <si>
    <t>A</t>
  </si>
  <si>
    <t>Plafond d'emplois Etat notifié par la DGESIP (en ETPT) :</t>
  </si>
  <si>
    <t>Plafond d'emplois voté au budget initial (en ETPT) (ou soumis au vote du CA) :</t>
  </si>
  <si>
    <t>dont plafond Etat :</t>
  </si>
  <si>
    <t>Plafond d'emplois voté après dernier budget rectificatif (en ETPT) :</t>
  </si>
  <si>
    <t>N° DBM :</t>
  </si>
  <si>
    <t>Emplois</t>
  </si>
  <si>
    <t>Entrées (en ETP) (c)</t>
  </si>
  <si>
    <t xml:space="preserve">Sorties (en ETP) </t>
  </si>
  <si>
    <t>Stock ETP à la fin avril e=a+c-d (titulaires et CDI) (4)</t>
  </si>
  <si>
    <t>ETPT (moyenne sur 4 mois)</t>
  </si>
  <si>
    <t>Entrées (en ETP) (f)</t>
  </si>
  <si>
    <t>Stock ETP à la fin septembre (h)=a+f-g (titulaires et CDI) (4)</t>
  </si>
  <si>
    <t>ETPT (moyenne sur 9 mois)</t>
  </si>
  <si>
    <t>Entrées (en ETP) (i) (titulaires et CDI)</t>
  </si>
  <si>
    <t>Total (d)</t>
  </si>
  <si>
    <t>dont retraites</t>
  </si>
  <si>
    <t>Total (g)</t>
  </si>
  <si>
    <t>Total (j) (titulaires et CDI)</t>
  </si>
  <si>
    <t>dont retraites (titulaires et CDI)</t>
  </si>
  <si>
    <t>B</t>
  </si>
  <si>
    <t>C</t>
  </si>
  <si>
    <t>D</t>
  </si>
  <si>
    <t>E</t>
  </si>
  <si>
    <t>F</t>
  </si>
  <si>
    <t>G</t>
  </si>
  <si>
    <t>H</t>
  </si>
  <si>
    <t>I</t>
  </si>
  <si>
    <t>J</t>
  </si>
  <si>
    <t>K</t>
  </si>
  <si>
    <t>L</t>
  </si>
  <si>
    <t>M</t>
  </si>
  <si>
    <t>N</t>
  </si>
  <si>
    <t>O</t>
  </si>
  <si>
    <t>P</t>
  </si>
  <si>
    <t>Q</t>
  </si>
  <si>
    <t>R</t>
  </si>
  <si>
    <t>Emplois sous plafond Etat (1)</t>
  </si>
  <si>
    <t>Titulaires</t>
  </si>
  <si>
    <t>Enseignants et enseignants chercheurs</t>
  </si>
  <si>
    <t>Budget initial</t>
  </si>
  <si>
    <t>Nouvelle/dernière prévision d'exécution (3)</t>
  </si>
  <si>
    <t>Exécution</t>
  </si>
  <si>
    <t>Personnels BIATSS et autres personnels titulaires (2)</t>
  </si>
  <si>
    <t>sous total titulaires</t>
  </si>
  <si>
    <t>Non titulaires</t>
  </si>
  <si>
    <t>dont ATER et doctorants contractuels</t>
  </si>
  <si>
    <t>Personnels BIATSS et autres personnels non titulaires</t>
  </si>
  <si>
    <t>dont CDI</t>
  </si>
  <si>
    <t>sous total non titulaires plafond 1</t>
  </si>
  <si>
    <t>Total plafond 1</t>
  </si>
  <si>
    <t>Emplois sous plafond 2 (1 bis)</t>
  </si>
  <si>
    <t>dont CDI (uniquement EPSCP)</t>
  </si>
  <si>
    <t>dont contrats aidés</t>
  </si>
  <si>
    <t>Total plafond 2</t>
  </si>
  <si>
    <t>Total emplois rémunérés par l'opérateur</t>
  </si>
  <si>
    <t>Non titulaires plafonds 1 et 2</t>
  </si>
  <si>
    <t>Total plafonds 1 et 2</t>
  </si>
  <si>
    <t>Dont fonctionnaires stagiaires des ENS</t>
  </si>
  <si>
    <t>Dont emplois rattachés aux contrats de recherche (5) (plafond 2)</t>
  </si>
  <si>
    <t xml:space="preserve">Personnels en fonction dans l'établissement non rémunérés par lui (mises à disposition entrantes) </t>
  </si>
  <si>
    <t>dont emplois Etat</t>
  </si>
  <si>
    <t>Les cellules dont le fond est jaune sont les cellules pour lesquelles la saisie doit obligatoirement être différente de zéro</t>
  </si>
  <si>
    <t>Les cellules dont le fond est bleu ciel sont des cellules calculées automatiquement</t>
  </si>
  <si>
    <t>La moyenne prévisionnelle et d'exécution annuelle des personnels titulaires et non titulaires sous plafond Etat en ETPT ne doit pas excéder le plafond des emplois notifié par l'Etat</t>
  </si>
  <si>
    <t>La moyenne prévisionnelle et d'exécution annuelle en ETPT de l'ensemble des emplois rémunérés par l'opérateur ne doit pas excéder le plafond global des emplois voté (au BI ou après le dernier budget rectificatif)</t>
  </si>
  <si>
    <t>(1) personnels financés en tout ou partie sur la subvention Etat (y compris les mises à disposition sortantes ou délégations sortantes pour les enseignants chercheurs) et personnels titulaires sur emplois gagés</t>
  </si>
  <si>
    <t>(2) "autres personnels titulaires " comprend notamment les personnels d'encadrement sur emplois fonctionnels, les personnels d'inspection, les conservateurs</t>
  </si>
  <si>
    <t>acte juridique conclu entre l'établissement d'enseignement supérieur et un ou plusieurs partenaires (privés ou publics) offrant un soutien financier à un chercheur ou une équipe de chercheurs pour effectuer des études scientifiques ou</t>
  </si>
  <si>
    <t>des prestations de recherche dans un domaine déterminé</t>
  </si>
  <si>
    <t>Masse salariale Etat notifiée par la DGESIP :</t>
  </si>
  <si>
    <t>Dépenses de personnel</t>
  </si>
  <si>
    <t>Exécution annuelle</t>
  </si>
  <si>
    <t>Emplois sous plafond 1</t>
  </si>
  <si>
    <t>dont cours complémentaires (notamment ceux financés sur ressources propres)</t>
  </si>
  <si>
    <t>sous total non titulaires</t>
  </si>
  <si>
    <t>Total titulaires et non titulaires (plafonds 1)</t>
  </si>
  <si>
    <t>Emplois sous plafond 2</t>
  </si>
  <si>
    <t>Total non titulaires (plafond 2)</t>
  </si>
  <si>
    <t>Total général (emplois rémunérés par l'opérateur)</t>
  </si>
  <si>
    <t>Titulaires (plafond 1)</t>
  </si>
  <si>
    <t>Personnels BIATSS et autres personnels titulaires</t>
  </si>
  <si>
    <t>Non titulaires (plafonds 1 et 2)</t>
  </si>
  <si>
    <t>Total général (plafonds 1 et 2)</t>
  </si>
  <si>
    <t>Autres dépenses non ventilables par catégories d'emplois (3)</t>
  </si>
  <si>
    <t>Total des dépenses de personnel suivies dans OREMS (données paie OREMS en exécution)</t>
  </si>
  <si>
    <t>Autres dépenses non suivies dans OREMS (4)</t>
  </si>
  <si>
    <t>Total des dépenses de personnel y compris celles non comptabilisées dans OREMS</t>
  </si>
  <si>
    <t>dont fonctionnaires stagiaires ENS</t>
  </si>
  <si>
    <t>La masse salariale globale correspond aux dépenses de personnel prévues au tableau 2 des autorisations budgétaires en AE=CP de l'ensemble du budget de l'établissement (budget principal, éventuels budgets annexes)</t>
  </si>
  <si>
    <t>(3) les "autres dépenses non ventilables " correspondent strictement :</t>
  </si>
  <si>
    <t>- aux dépenses de personnels ne décomptant pas de plafond d'emploi (ex : vacataires).</t>
  </si>
  <si>
    <t>- aux éventuelles dépenses résiduelles ne pouvant faire l'objet d'une ventilation par catégories de personnel ou plafond d'emplois</t>
  </si>
  <si>
    <t>Les heures complémentaires effectuées par les agents décomptant les plafonds d'emplois doivent être rattachées au plafond d'emplois de ces agents (quelle que soit l'origine du financement de cette rémunération complémentaire : subvention</t>
  </si>
  <si>
    <t>Etat ou ressources propres), les heures complémentaires des agents ne décomptant pas les plafonds doivent être renseignées sur la ligne "autres dépenses non ventilables"</t>
  </si>
  <si>
    <t>(4) dépenses éventuelles hors PSOP notamment</t>
  </si>
  <si>
    <t>(6) contrat de recherche selon la définition apportée par le document de prescription générale (fascicule n°8, opérations pluriannuelles)</t>
  </si>
  <si>
    <t>Correction de l'exécution (évènements exceptionnels non reconductibles) (1 bis)</t>
  </si>
  <si>
    <t xml:space="preserve">Obligatoires </t>
  </si>
  <si>
    <t>Discrétionnaires</t>
  </si>
  <si>
    <t>Mesures catégorielles titulaires exclusivement (PPCR)</t>
  </si>
  <si>
    <t>Schéma d'emplois (hors contrats de recherche)</t>
  </si>
  <si>
    <t>Evolution de la structure des emplois (dont repyramidages, changement de corps et dispositif Sauvadet) (6)</t>
  </si>
  <si>
    <t>SMIC</t>
  </si>
  <si>
    <t>CAS Pensions (et ATI)</t>
  </si>
  <si>
    <t>Autres cotisations</t>
  </si>
  <si>
    <t>Indemnitaire obligatoire (3)</t>
  </si>
  <si>
    <t>GVT solde personnels titulaires (4) L=M+N</t>
  </si>
  <si>
    <t>dont GVT NEGATIF</t>
  </si>
  <si>
    <t>dont GVT POSITIF</t>
  </si>
  <si>
    <t>Schéma d'emplois hors contrats de recherche</t>
  </si>
  <si>
    <t>Evolution de la structure des emplois (dont repyramidages, changements de corps et dispositif Sauvadet) (5)</t>
  </si>
  <si>
    <t>Indemnitaire à l'initiative établissement (6)</t>
  </si>
  <si>
    <t>Variations des heures complémentaires</t>
  </si>
  <si>
    <t>Variations sur les contrats de recherche (7)</t>
  </si>
  <si>
    <t>Autres à détailler</t>
  </si>
  <si>
    <t>(somme des colonnes B à T sauf M et N)</t>
  </si>
  <si>
    <t>(V=A+U)</t>
  </si>
  <si>
    <t>S</t>
  </si>
  <si>
    <t>T</t>
  </si>
  <si>
    <t>U</t>
  </si>
  <si>
    <t>V</t>
  </si>
  <si>
    <t>W</t>
  </si>
  <si>
    <t>X</t>
  </si>
  <si>
    <t>Rémunérations principales</t>
  </si>
  <si>
    <t>Sous total titulaires (calcul automatique)</t>
  </si>
  <si>
    <t>Sous total non titulaires et autres (calcul automatique)</t>
  </si>
  <si>
    <t>Enseignants et enseignants chercheurs (dont fonctionnaires stagiaires pour les ENS uniquement)</t>
  </si>
  <si>
    <t>dont personnels recrutés et financés sur contrats de recherche (8)</t>
  </si>
  <si>
    <t>Autres : stagiaires, apprentis …</t>
  </si>
  <si>
    <t>Rémunérations accessoires</t>
  </si>
  <si>
    <t>Sous total titulaires (à saisir obligatoirement)</t>
  </si>
  <si>
    <t>Sous total non titulaires et autres (à saisir obligatoirement)</t>
  </si>
  <si>
    <t>Cours complémentaires et vacations d'enseignement</t>
  </si>
  <si>
    <t>Autres rémunérations accessoires (dont versement au titre des comptes épargne temps)</t>
  </si>
  <si>
    <t>Primes et indemnités des enseignants et enseignants chercheurs</t>
  </si>
  <si>
    <t>Primes et indemnités des BIATSS et autres personnels</t>
  </si>
  <si>
    <t>Cotisations et contributions sociales</t>
  </si>
  <si>
    <t>Cas pensions + ATI</t>
  </si>
  <si>
    <t>Autres cotisations titulaires</t>
  </si>
  <si>
    <t>Cotisations Assedic</t>
  </si>
  <si>
    <t>Autres cotisations non titulaires</t>
  </si>
  <si>
    <t>Prestations sociales</t>
  </si>
  <si>
    <t xml:space="preserve">TOTAL </t>
  </si>
  <si>
    <t>TOTAL hors prestations</t>
  </si>
  <si>
    <t>dont titulaires (hors prestations)</t>
  </si>
  <si>
    <t>dont non titulaires et autres (hors prestations)</t>
  </si>
  <si>
    <t>dont incidence cotisations et contributions sociales</t>
  </si>
  <si>
    <t>(1 bis) jours de grève, versement d'un capital décès ou d'une indemnité exceptionnelle non reconductible</t>
  </si>
  <si>
    <t>(3) la colonne K comprend les mesures indemnitaires imposées par la réglementation sans marge de manœuvre possible pour l'établissement</t>
  </si>
  <si>
    <t>(4) la colonne L "GVT solde" comprend le GVT négatif et positif. S'agissant du GVT positif, elle ne comprend que les avancements d'échelon et de grade.</t>
  </si>
  <si>
    <t>Les changements de corps sont traités dans la colonne P "évolution de la structure des emplois". S'agissant du GVT négatif, il traite le remplacement d'un titulaire par un titulaire au sein d'un même corps.</t>
  </si>
  <si>
    <t>(5) ces colonnes intègrent :</t>
  </si>
  <si>
    <t>O : les variations du volume d'emplois (schéma d'emplois hors variations liées aux contrats de recherche, voir colonne S),</t>
  </si>
  <si>
    <t>P : les variations de coût induites par les transformations de corps (dont celles issues des promotions sur listes d'aptitudes), les repyramidages et les titularisations liées au dispositif Sauvadet</t>
  </si>
  <si>
    <t>(6) cette colonne intègre les variations du régime indemnitaire décidées par l'établissement</t>
  </si>
  <si>
    <t>(7) contrat de recherche selon la définition apportée par le document de prescription générale (fascicule n°8, opérations pluriannuelles) :</t>
  </si>
  <si>
    <t>2</t>
  </si>
  <si>
    <t>Exercice</t>
  </si>
  <si>
    <t>Numéro</t>
  </si>
  <si>
    <t>Bloquant</t>
  </si>
  <si>
    <t>Anomalie</t>
  </si>
  <si>
    <t>Message N° 21-T3 : La saisie de la ventilation des rémunérations accessoires entre les personnels titulaires et non titulaires est obligatoire (colonne prévision d’exécution ou exécution N-1 et colonnes flux sur N, lignes sous total titulaires et sous total non titulaires). Le cumul des lignes sous total titulaires et sous total non titulaires doit être égal à la ligne "rémunérations accessoires" qui correspond au cumul des 4 lignes (heures complémentaires, autres rémunérations accessoires et primes)</t>
  </si>
  <si>
    <t xml:space="preserve">Tableau </t>
  </si>
  <si>
    <t>A1</t>
  </si>
  <si>
    <t>B3</t>
  </si>
  <si>
    <t>C3</t>
  </si>
  <si>
    <t>M5</t>
  </si>
  <si>
    <t>N5</t>
  </si>
  <si>
    <t>O5</t>
  </si>
  <si>
    <t>B6</t>
  </si>
  <si>
    <t>C6</t>
  </si>
  <si>
    <t>B12</t>
  </si>
  <si>
    <t>C12</t>
  </si>
  <si>
    <t>H17</t>
  </si>
  <si>
    <t>Q17</t>
  </si>
  <si>
    <t>R17</t>
  </si>
  <si>
    <t>C18</t>
  </si>
  <si>
    <t>H18</t>
  </si>
  <si>
    <t>H20</t>
  </si>
  <si>
    <t>B21</t>
  </si>
  <si>
    <t>C21</t>
  </si>
  <si>
    <t>H21</t>
  </si>
  <si>
    <t>H29</t>
  </si>
  <si>
    <t>H30</t>
  </si>
  <si>
    <t>Q32</t>
  </si>
  <si>
    <t>R32</t>
  </si>
  <si>
    <t>H33</t>
  </si>
  <si>
    <t>D1</t>
  </si>
  <si>
    <t>E1</t>
  </si>
  <si>
    <t>D5</t>
  </si>
  <si>
    <t>E5</t>
  </si>
  <si>
    <t>D7</t>
  </si>
  <si>
    <t>E7</t>
  </si>
  <si>
    <t>D8</t>
  </si>
  <si>
    <t>E13</t>
  </si>
  <si>
    <t>E27</t>
  </si>
  <si>
    <t>A4</t>
  </si>
  <si>
    <t>W4</t>
  </si>
  <si>
    <t>A5</t>
  </si>
  <si>
    <t>W5</t>
  </si>
  <si>
    <t>A6</t>
  </si>
  <si>
    <t>W6</t>
  </si>
  <si>
    <t>W7</t>
  </si>
  <si>
    <t>A8</t>
  </si>
  <si>
    <t>W8</t>
  </si>
  <si>
    <t>A9</t>
  </si>
  <si>
    <t>W9</t>
  </si>
  <si>
    <t>W12</t>
  </si>
  <si>
    <t>W13</t>
  </si>
  <si>
    <t>W14</t>
  </si>
  <si>
    <t>W15</t>
  </si>
  <si>
    <t>W16</t>
  </si>
  <si>
    <t>W17</t>
  </si>
  <si>
    <t>W21</t>
  </si>
  <si>
    <t>W22</t>
  </si>
  <si>
    <t>W24</t>
  </si>
  <si>
    <t>W25</t>
  </si>
  <si>
    <t>O30</t>
  </si>
  <si>
    <t>O31</t>
  </si>
  <si>
    <t>R52 &gt; A2</t>
  </si>
  <si>
    <t>G25 &gt; A2</t>
  </si>
  <si>
    <t>2 et 3</t>
  </si>
  <si>
    <t>G25 &lt;&gt; V26</t>
  </si>
  <si>
    <t>V12 + V13 &lt;&gt; V11</t>
  </si>
  <si>
    <t>3</t>
  </si>
  <si>
    <t>1</t>
  </si>
  <si>
    <t>C1001</t>
  </si>
  <si>
    <t>C2001</t>
  </si>
  <si>
    <t>C25</t>
  </si>
  <si>
    <t>C3462</t>
  </si>
  <si>
    <t>C3463</t>
  </si>
  <si>
    <t>C3464</t>
  </si>
  <si>
    <t>C3465</t>
  </si>
  <si>
    <t>C3101</t>
  </si>
  <si>
    <t>C3466</t>
  </si>
  <si>
    <t>C3591</t>
  </si>
  <si>
    <t>C3487</t>
  </si>
  <si>
    <t>C3488</t>
  </si>
  <si>
    <t>C3489</t>
  </si>
  <si>
    <t>C3469</t>
  </si>
  <si>
    <t>C3470</t>
  </si>
  <si>
    <t>C3471</t>
  </si>
  <si>
    <t>C3472</t>
  </si>
  <si>
    <t>C3474</t>
  </si>
  <si>
    <t>C3476</t>
  </si>
  <si>
    <t>C3492</t>
  </si>
  <si>
    <t>C3477</t>
  </si>
  <si>
    <t>C3393</t>
  </si>
  <si>
    <t>C3413</t>
  </si>
  <si>
    <t>C1003</t>
  </si>
  <si>
    <t>M21</t>
  </si>
  <si>
    <t>M30</t>
  </si>
  <si>
    <t>M33</t>
  </si>
  <si>
    <t>Cellule Tableau</t>
  </si>
  <si>
    <t>Cellule Excel</t>
  </si>
  <si>
    <t>G10</t>
  </si>
  <si>
    <t>R22</t>
  </si>
  <si>
    <t>S22</t>
  </si>
  <si>
    <t>T22</t>
  </si>
  <si>
    <t>O23</t>
  </si>
  <si>
    <t>R23</t>
  </si>
  <si>
    <t>S25</t>
  </si>
  <si>
    <t>T25</t>
  </si>
  <si>
    <t>R31</t>
  </si>
  <si>
    <t>R37</t>
  </si>
  <si>
    <t>W37</t>
  </si>
  <si>
    <t>F1</t>
  </si>
  <si>
    <t>F11</t>
  </si>
  <si>
    <t>F27</t>
  </si>
  <si>
    <t>F10</t>
  </si>
  <si>
    <t>J19</t>
  </si>
  <si>
    <t>J22</t>
  </si>
  <si>
    <t>J24</t>
  </si>
  <si>
    <t>AA16</t>
  </si>
  <si>
    <t>AA17</t>
  </si>
  <si>
    <t>AA18</t>
  </si>
  <si>
    <t>AA19</t>
  </si>
  <si>
    <t>E20</t>
  </si>
  <si>
    <t>AA20</t>
  </si>
  <si>
    <t>E21</t>
  </si>
  <si>
    <t>AA21</t>
  </si>
  <si>
    <t>AA24</t>
  </si>
  <si>
    <t>AA25</t>
  </si>
  <si>
    <t>AA26</t>
  </si>
  <si>
    <t>AA27</t>
  </si>
  <si>
    <t>AA28</t>
  </si>
  <si>
    <t>AA29</t>
  </si>
  <si>
    <t>AA33</t>
  </si>
  <si>
    <t>AA34</t>
  </si>
  <si>
    <t>AA36</t>
  </si>
  <si>
    <t>AA37</t>
  </si>
  <si>
    <t>S42</t>
  </si>
  <si>
    <t>S43</t>
  </si>
  <si>
    <t>K42 &gt; F11</t>
  </si>
  <si>
    <t>Z24 + Z25 &lt;&gt; Z23</t>
  </si>
  <si>
    <t>OK</t>
  </si>
  <si>
    <t>Cellule tableau</t>
  </si>
  <si>
    <t>C1002</t>
  </si>
  <si>
    <t>A2</t>
  </si>
  <si>
    <t>G11</t>
  </si>
  <si>
    <t>A3</t>
  </si>
  <si>
    <t>G12</t>
  </si>
  <si>
    <t>G13</t>
  </si>
  <si>
    <t>G14</t>
  </si>
  <si>
    <t>G15</t>
  </si>
  <si>
    <t>C11</t>
  </si>
  <si>
    <t>B1</t>
  </si>
  <si>
    <t>G21</t>
  </si>
  <si>
    <t>C1</t>
  </si>
  <si>
    <t>C13</t>
  </si>
  <si>
    <t>I21</t>
  </si>
  <si>
    <t>C14</t>
  </si>
  <si>
    <t>J21</t>
  </si>
  <si>
    <t>C15</t>
  </si>
  <si>
    <t>K21</t>
  </si>
  <si>
    <t>C17</t>
  </si>
  <si>
    <t>H1</t>
  </si>
  <si>
    <t>I1</t>
  </si>
  <si>
    <t>N21</t>
  </si>
  <si>
    <t>C19</t>
  </si>
  <si>
    <t>J1</t>
  </si>
  <si>
    <t>O21</t>
  </si>
  <si>
    <t>C110</t>
  </si>
  <si>
    <t>K1</t>
  </si>
  <si>
    <t>P21</t>
  </si>
  <si>
    <t>C112</t>
  </si>
  <si>
    <t>M1</t>
  </si>
  <si>
    <t>R21</t>
  </si>
  <si>
    <t>C113</t>
  </si>
  <si>
    <t>N1</t>
  </si>
  <si>
    <t>S21</t>
  </si>
  <si>
    <t>C114</t>
  </si>
  <si>
    <t>O1</t>
  </si>
  <si>
    <t>T21</t>
  </si>
  <si>
    <t>C115</t>
  </si>
  <si>
    <t>P1</t>
  </si>
  <si>
    <t>U21</t>
  </si>
  <si>
    <t>C117</t>
  </si>
  <si>
    <t>R1</t>
  </si>
  <si>
    <t>C121</t>
  </si>
  <si>
    <t>B2</t>
  </si>
  <si>
    <t>G22</t>
  </si>
  <si>
    <t>C122</t>
  </si>
  <si>
    <t>C2</t>
  </si>
  <si>
    <t>H22</t>
  </si>
  <si>
    <t>I22</t>
  </si>
  <si>
    <t>K22</t>
  </si>
  <si>
    <t>M22</t>
  </si>
  <si>
    <t>N22</t>
  </si>
  <si>
    <t>O22</t>
  </si>
  <si>
    <t>P22</t>
  </si>
  <si>
    <t>G23</t>
  </si>
  <si>
    <t>I23</t>
  </si>
  <si>
    <t>P23</t>
  </si>
  <si>
    <t>S23</t>
  </si>
  <si>
    <t>T23</t>
  </si>
  <si>
    <t>W23</t>
  </si>
  <si>
    <t>C161</t>
  </si>
  <si>
    <t>B4</t>
  </si>
  <si>
    <t>G24</t>
  </si>
  <si>
    <t>C162</t>
  </si>
  <si>
    <t>C4</t>
  </si>
  <si>
    <t>H24</t>
  </si>
  <si>
    <t>C163</t>
  </si>
  <si>
    <t>D4</t>
  </si>
  <si>
    <t>I24</t>
  </si>
  <si>
    <t>C164</t>
  </si>
  <si>
    <t>E4</t>
  </si>
  <si>
    <t>C165</t>
  </si>
  <si>
    <t>F4</t>
  </si>
  <si>
    <t>K24</t>
  </si>
  <si>
    <t>C167</t>
  </si>
  <si>
    <t>H4</t>
  </si>
  <si>
    <t>M24</t>
  </si>
  <si>
    <t>C168</t>
  </si>
  <si>
    <t>I4</t>
  </si>
  <si>
    <t>N24</t>
  </si>
  <si>
    <t>C169</t>
  </si>
  <si>
    <t>J4</t>
  </si>
  <si>
    <t>O24</t>
  </si>
  <si>
    <t>C170</t>
  </si>
  <si>
    <t>K4</t>
  </si>
  <si>
    <t>P24</t>
  </si>
  <si>
    <t>C172</t>
  </si>
  <si>
    <t>M4</t>
  </si>
  <si>
    <t>R24</t>
  </si>
  <si>
    <t>C173</t>
  </si>
  <si>
    <t>N4</t>
  </si>
  <si>
    <t>S24</t>
  </si>
  <si>
    <t>C174</t>
  </si>
  <si>
    <t>O4</t>
  </si>
  <si>
    <t>T24</t>
  </si>
  <si>
    <t>C175</t>
  </si>
  <si>
    <t>P4</t>
  </si>
  <si>
    <t>U24</t>
  </si>
  <si>
    <t>C177</t>
  </si>
  <si>
    <t>R4</t>
  </si>
  <si>
    <t>C181</t>
  </si>
  <si>
    <t>B5</t>
  </si>
  <si>
    <t>G25</t>
  </si>
  <si>
    <t>C182</t>
  </si>
  <si>
    <t>C5</t>
  </si>
  <si>
    <t>H25</t>
  </si>
  <si>
    <t>I25</t>
  </si>
  <si>
    <t>K25</t>
  </si>
  <si>
    <t>J5</t>
  </si>
  <si>
    <t>O25</t>
  </si>
  <si>
    <t>K5</t>
  </si>
  <si>
    <t>P25</t>
  </si>
  <si>
    <t>P5</t>
  </si>
  <si>
    <t>U25</t>
  </si>
  <si>
    <t>G26</t>
  </si>
  <si>
    <t>D6</t>
  </si>
  <si>
    <t>I26</t>
  </si>
  <si>
    <t>E6</t>
  </si>
  <si>
    <t>K26</t>
  </si>
  <si>
    <t>S26</t>
  </si>
  <si>
    <t>O6</t>
  </si>
  <si>
    <t>T26</t>
  </si>
  <si>
    <t>P6</t>
  </si>
  <si>
    <t>C1121</t>
  </si>
  <si>
    <t>B10</t>
  </si>
  <si>
    <t>G30</t>
  </si>
  <si>
    <t>C1122</t>
  </si>
  <si>
    <t>C10</t>
  </si>
  <si>
    <t>C1127</t>
  </si>
  <si>
    <t>H10</t>
  </si>
  <si>
    <t>C1132</t>
  </si>
  <si>
    <t>M10</t>
  </si>
  <si>
    <t>R30</t>
  </si>
  <si>
    <t>C1136</t>
  </si>
  <si>
    <t>Q10</t>
  </si>
  <si>
    <t>V30</t>
  </si>
  <si>
    <t>C1137</t>
  </si>
  <si>
    <t>R10</t>
  </si>
  <si>
    <t>W30</t>
  </si>
  <si>
    <t>C1141</t>
  </si>
  <si>
    <t>B11</t>
  </si>
  <si>
    <t>G31</t>
  </si>
  <si>
    <t>C1142</t>
  </si>
  <si>
    <t>H31</t>
  </si>
  <si>
    <t>M31</t>
  </si>
  <si>
    <t>Q12</t>
  </si>
  <si>
    <t>R12</t>
  </si>
  <si>
    <t>C1181</t>
  </si>
  <si>
    <t>B13</t>
  </si>
  <si>
    <t>G33</t>
  </si>
  <si>
    <t>C1182</t>
  </si>
  <si>
    <t>C1187</t>
  </si>
  <si>
    <t>H13</t>
  </si>
  <si>
    <t>C1192</t>
  </si>
  <si>
    <t>M13</t>
  </si>
  <si>
    <t>R33</t>
  </si>
  <si>
    <t>C1196</t>
  </si>
  <si>
    <t>Q13</t>
  </si>
  <si>
    <t>V33</t>
  </si>
  <si>
    <t>C1197</t>
  </si>
  <si>
    <t>R13</t>
  </si>
  <si>
    <t>W33</t>
  </si>
  <si>
    <t>C1201</t>
  </si>
  <si>
    <t>B14</t>
  </si>
  <si>
    <t>G34</t>
  </si>
  <si>
    <t>C1202</t>
  </si>
  <si>
    <t>H34</t>
  </si>
  <si>
    <t>M34</t>
  </si>
  <si>
    <t>R34</t>
  </si>
  <si>
    <t>V34</t>
  </si>
  <si>
    <t>R14</t>
  </si>
  <si>
    <t>B15</t>
  </si>
  <si>
    <t>G35</t>
  </si>
  <si>
    <t>H35</t>
  </si>
  <si>
    <t>M35</t>
  </si>
  <si>
    <t>Q15</t>
  </si>
  <si>
    <t>V35</t>
  </si>
  <si>
    <t>W35</t>
  </si>
  <si>
    <t>C1241</t>
  </si>
  <si>
    <t>B16</t>
  </si>
  <si>
    <t>G36</t>
  </si>
  <si>
    <t>C1242</t>
  </si>
  <si>
    <t>C16</t>
  </si>
  <si>
    <t>H36</t>
  </si>
  <si>
    <t>C1247</t>
  </si>
  <si>
    <t>H16</t>
  </si>
  <si>
    <t>M36</t>
  </si>
  <si>
    <t>C1252</t>
  </si>
  <si>
    <t>M16</t>
  </si>
  <si>
    <t>R36</t>
  </si>
  <si>
    <t>C1256</t>
  </si>
  <si>
    <t>Q16</t>
  </si>
  <si>
    <t>V36</t>
  </si>
  <si>
    <t>C1257</t>
  </si>
  <si>
    <t>R16</t>
  </si>
  <si>
    <t>W36</t>
  </si>
  <si>
    <t>C1261</t>
  </si>
  <si>
    <t>B17</t>
  </si>
  <si>
    <t>G37</t>
  </si>
  <si>
    <t>C1262</t>
  </si>
  <si>
    <t>H37</t>
  </si>
  <si>
    <t>M37</t>
  </si>
  <si>
    <t>C1301</t>
  </si>
  <si>
    <t>B19</t>
  </si>
  <si>
    <t>G39</t>
  </si>
  <si>
    <t>C1302</t>
  </si>
  <si>
    <t>H39</t>
  </si>
  <si>
    <t>C1303</t>
  </si>
  <si>
    <t>D19</t>
  </si>
  <si>
    <t>I39</t>
  </si>
  <si>
    <t>C1304</t>
  </si>
  <si>
    <t>E19</t>
  </si>
  <si>
    <t>J39</t>
  </si>
  <si>
    <t>C1305</t>
  </si>
  <si>
    <t>F19</t>
  </si>
  <si>
    <t>K39</t>
  </si>
  <si>
    <t>C1307</t>
  </si>
  <si>
    <t>H19</t>
  </si>
  <si>
    <t>M39</t>
  </si>
  <si>
    <t>C1308</t>
  </si>
  <si>
    <t>I19</t>
  </si>
  <si>
    <t>N39</t>
  </si>
  <si>
    <t>C1309</t>
  </si>
  <si>
    <t>O39</t>
  </si>
  <si>
    <t>C1310</t>
  </si>
  <si>
    <t>K19</t>
  </si>
  <si>
    <t>P39</t>
  </si>
  <si>
    <t>C1312</t>
  </si>
  <si>
    <t>M19</t>
  </si>
  <si>
    <t>R39</t>
  </si>
  <si>
    <t>C1313</t>
  </si>
  <si>
    <t>N19</t>
  </si>
  <si>
    <t>S39</t>
  </si>
  <si>
    <t>C1314</t>
  </si>
  <si>
    <t>O19</t>
  </si>
  <si>
    <t>T39</t>
  </si>
  <si>
    <t>C1315</t>
  </si>
  <si>
    <t>P19</t>
  </si>
  <si>
    <t>U39</t>
  </si>
  <si>
    <t>C1317</t>
  </si>
  <si>
    <t>R19</t>
  </si>
  <si>
    <t>W39</t>
  </si>
  <si>
    <t>C1321</t>
  </si>
  <si>
    <t>B20</t>
  </si>
  <si>
    <t>G40</t>
  </si>
  <si>
    <t>C1322</t>
  </si>
  <si>
    <t>C20</t>
  </si>
  <si>
    <t>H40</t>
  </si>
  <si>
    <t>F20</t>
  </si>
  <si>
    <t>I20</t>
  </si>
  <si>
    <t>K20</t>
  </si>
  <si>
    <t>G41</t>
  </si>
  <si>
    <t>D21</t>
  </si>
  <si>
    <t>F21</t>
  </si>
  <si>
    <t>K41</t>
  </si>
  <si>
    <t>C1421</t>
  </si>
  <si>
    <t>B28</t>
  </si>
  <si>
    <t>G48</t>
  </si>
  <si>
    <t>C1422</t>
  </si>
  <si>
    <t>C28</t>
  </si>
  <si>
    <t>H48</t>
  </si>
  <si>
    <t>C1427</t>
  </si>
  <si>
    <t>H28</t>
  </si>
  <si>
    <t>M48</t>
  </si>
  <si>
    <t>C1432</t>
  </si>
  <si>
    <t>M28</t>
  </si>
  <si>
    <t>R48</t>
  </si>
  <si>
    <t>C1436</t>
  </si>
  <si>
    <t>Q28</t>
  </si>
  <si>
    <t>V48</t>
  </si>
  <si>
    <t>C1437</t>
  </si>
  <si>
    <t>R28</t>
  </si>
  <si>
    <t>W48</t>
  </si>
  <si>
    <t>C1441</t>
  </si>
  <si>
    <t>B29</t>
  </si>
  <si>
    <t>G49</t>
  </si>
  <si>
    <t>C1442</t>
  </si>
  <si>
    <t>C29</t>
  </si>
  <si>
    <t>H49</t>
  </si>
  <si>
    <t>Q30</t>
  </si>
  <si>
    <t>C1481</t>
  </si>
  <si>
    <t>B31</t>
  </si>
  <si>
    <t>G51</t>
  </si>
  <si>
    <t>C1482</t>
  </si>
  <si>
    <t>C31</t>
  </si>
  <si>
    <t>H51</t>
  </si>
  <si>
    <t>C1487</t>
  </si>
  <si>
    <t>M51</t>
  </si>
  <si>
    <t>C1492</t>
  </si>
  <si>
    <t>R51</t>
  </si>
  <si>
    <t>C1496</t>
  </si>
  <si>
    <t>Q31</t>
  </si>
  <si>
    <t>V51</t>
  </si>
  <si>
    <t>C1497</t>
  </si>
  <si>
    <t>W51</t>
  </si>
  <si>
    <t>C1501</t>
  </si>
  <si>
    <t>B32</t>
  </si>
  <si>
    <t>G52</t>
  </si>
  <si>
    <t>C1502</t>
  </si>
  <si>
    <t>C32</t>
  </si>
  <si>
    <t>H52</t>
  </si>
  <si>
    <t>Q33</t>
  </si>
  <si>
    <t>C1541</t>
  </si>
  <si>
    <t>B34</t>
  </si>
  <si>
    <t>G54</t>
  </si>
  <si>
    <t>C1542</t>
  </si>
  <si>
    <t>C34</t>
  </si>
  <si>
    <t>H54</t>
  </si>
  <si>
    <t>C1543</t>
  </si>
  <si>
    <t>D34</t>
  </si>
  <si>
    <t>I54</t>
  </si>
  <si>
    <t>C1544</t>
  </si>
  <si>
    <t>E34</t>
  </si>
  <si>
    <t>J54</t>
  </si>
  <si>
    <t>C1545</t>
  </si>
  <si>
    <t>F34</t>
  </si>
  <si>
    <t>K54</t>
  </si>
  <si>
    <t>C1547</t>
  </si>
  <si>
    <t>M54</t>
  </si>
  <si>
    <t>C1548</t>
  </si>
  <si>
    <t>I34</t>
  </si>
  <si>
    <t>N54</t>
  </si>
  <si>
    <t>C1549</t>
  </si>
  <si>
    <t>J34</t>
  </si>
  <si>
    <t>O54</t>
  </si>
  <si>
    <t>C1550</t>
  </si>
  <si>
    <t>K34</t>
  </si>
  <si>
    <t>P54</t>
  </si>
  <si>
    <t>C1552</t>
  </si>
  <si>
    <t>R54</t>
  </si>
  <si>
    <t>C1553</t>
  </si>
  <si>
    <t>N34</t>
  </si>
  <si>
    <t>S54</t>
  </si>
  <si>
    <t>C1554</t>
  </si>
  <si>
    <t>O34</t>
  </si>
  <si>
    <t>T54</t>
  </si>
  <si>
    <t>C1555</t>
  </si>
  <si>
    <t>P34</t>
  </si>
  <si>
    <t>U54</t>
  </si>
  <si>
    <t>C1557</t>
  </si>
  <si>
    <t>W54</t>
  </si>
  <si>
    <t>C1561</t>
  </si>
  <si>
    <t>B35</t>
  </si>
  <si>
    <t>G55</t>
  </si>
  <si>
    <t>C1562</t>
  </si>
  <si>
    <t>C35</t>
  </si>
  <si>
    <t>H55</t>
  </si>
  <si>
    <t>E35</t>
  </si>
  <si>
    <t>F35</t>
  </si>
  <si>
    <t>M55</t>
  </si>
  <si>
    <t>I35</t>
  </si>
  <si>
    <t>K35</t>
  </si>
  <si>
    <t>R55</t>
  </si>
  <si>
    <t>E36</t>
  </si>
  <si>
    <t>F36</t>
  </si>
  <si>
    <t>I36</t>
  </si>
  <si>
    <t>K36</t>
  </si>
  <si>
    <t>C1601</t>
  </si>
  <si>
    <t>B37</t>
  </si>
  <si>
    <t>G57</t>
  </si>
  <si>
    <t>C1602</t>
  </si>
  <si>
    <t>C37</t>
  </si>
  <si>
    <t>H57</t>
  </si>
  <si>
    <t>C1607</t>
  </si>
  <si>
    <t>M57</t>
  </si>
  <si>
    <t>C1612</t>
  </si>
  <si>
    <t>R57</t>
  </si>
  <si>
    <t>C1616</t>
  </si>
  <si>
    <t>Q37</t>
  </si>
  <si>
    <t>V57</t>
  </si>
  <si>
    <t>C1617</t>
  </si>
  <si>
    <t>W57</t>
  </si>
  <si>
    <t>C1621</t>
  </si>
  <si>
    <t>B38</t>
  </si>
  <si>
    <t>G58</t>
  </si>
  <si>
    <t>C1622</t>
  </si>
  <si>
    <t>C38</t>
  </si>
  <si>
    <t>H58</t>
  </si>
  <si>
    <t>M58</t>
  </si>
  <si>
    <t>R58</t>
  </si>
  <si>
    <t>C11081</t>
  </si>
  <si>
    <t>B55</t>
  </si>
  <si>
    <t>G75</t>
  </si>
  <si>
    <t>C11082</t>
  </si>
  <si>
    <t>C55</t>
  </si>
  <si>
    <t>H75</t>
  </si>
  <si>
    <t>C11087</t>
  </si>
  <si>
    <t>M75</t>
  </si>
  <si>
    <t>C11092</t>
  </si>
  <si>
    <t>R75</t>
  </si>
  <si>
    <t>C11096</t>
  </si>
  <si>
    <t>Q55</t>
  </si>
  <si>
    <t>V75</t>
  </si>
  <si>
    <t>C11097</t>
  </si>
  <si>
    <t>W75</t>
  </si>
  <si>
    <t>C11101</t>
  </si>
  <si>
    <t>B56</t>
  </si>
  <si>
    <t>G76</t>
  </si>
  <si>
    <t>C11102</t>
  </si>
  <si>
    <t>C56</t>
  </si>
  <si>
    <t>H76</t>
  </si>
  <si>
    <t>C11121</t>
  </si>
  <si>
    <t>B57</t>
  </si>
  <si>
    <t>G77</t>
  </si>
  <si>
    <t>C11122</t>
  </si>
  <si>
    <t>C57</t>
  </si>
  <si>
    <t>H77</t>
  </si>
  <si>
    <t>C11141</t>
  </si>
  <si>
    <t>B58</t>
  </si>
  <si>
    <t>G78</t>
  </si>
  <si>
    <t>C11142</t>
  </si>
  <si>
    <t>C58</t>
  </si>
  <si>
    <t>H78</t>
  </si>
  <si>
    <t>C11147</t>
  </si>
  <si>
    <t>M78</t>
  </si>
  <si>
    <t>C11152</t>
  </si>
  <si>
    <t>R78</t>
  </si>
  <si>
    <t>C11156</t>
  </si>
  <si>
    <t>Q58</t>
  </si>
  <si>
    <t>V78</t>
  </si>
  <si>
    <t>C11157</t>
  </si>
  <si>
    <t>W78</t>
  </si>
  <si>
    <t>C11161</t>
  </si>
  <si>
    <t>B59</t>
  </si>
  <si>
    <t>G79</t>
  </si>
  <si>
    <t>C11162</t>
  </si>
  <si>
    <t>C59</t>
  </si>
  <si>
    <t>H79</t>
  </si>
  <si>
    <t>C11201</t>
  </si>
  <si>
    <t>B61</t>
  </si>
  <si>
    <t>G81</t>
  </si>
  <si>
    <t>C11202</t>
  </si>
  <si>
    <t>C61</t>
  </si>
  <si>
    <t>H81</t>
  </si>
  <si>
    <t>C11207</t>
  </si>
  <si>
    <t>H61</t>
  </si>
  <si>
    <t>M81</t>
  </si>
  <si>
    <t>C11212</t>
  </si>
  <si>
    <t>M61</t>
  </si>
  <si>
    <t>R81</t>
  </si>
  <si>
    <t>C11216</t>
  </si>
  <si>
    <t>Q61</t>
  </si>
  <si>
    <t>V81</t>
  </si>
  <si>
    <t>C11217</t>
  </si>
  <si>
    <t>R61</t>
  </si>
  <si>
    <t>W81</t>
  </si>
  <si>
    <t>C11221</t>
  </si>
  <si>
    <t>B62</t>
  </si>
  <si>
    <t>G82</t>
  </si>
  <si>
    <t>C11222</t>
  </si>
  <si>
    <t>C62</t>
  </si>
  <si>
    <t>H82</t>
  </si>
  <si>
    <t>C11241</t>
  </si>
  <si>
    <t>B63</t>
  </si>
  <si>
    <t>G83</t>
  </si>
  <si>
    <t>C11242</t>
  </si>
  <si>
    <t>C63</t>
  </si>
  <si>
    <t>H83</t>
  </si>
  <si>
    <t>C11261</t>
  </si>
  <si>
    <t>B64</t>
  </si>
  <si>
    <t>G84</t>
  </si>
  <si>
    <t>C11262</t>
  </si>
  <si>
    <t>C64</t>
  </si>
  <si>
    <t>H84</t>
  </si>
  <si>
    <t>C11267</t>
  </si>
  <si>
    <t>H64</t>
  </si>
  <si>
    <t>M84</t>
  </si>
  <si>
    <t>C11272</t>
  </si>
  <si>
    <t>M64</t>
  </si>
  <si>
    <t>R84</t>
  </si>
  <si>
    <t>C11276</t>
  </si>
  <si>
    <t>Q64</t>
  </si>
  <si>
    <t>V84</t>
  </si>
  <si>
    <t>C11277</t>
  </si>
  <si>
    <t>R64</t>
  </si>
  <si>
    <t>W84</t>
  </si>
  <si>
    <t>C11281</t>
  </si>
  <si>
    <t>B65</t>
  </si>
  <si>
    <t>G85</t>
  </si>
  <si>
    <t>C11282</t>
  </si>
  <si>
    <t>C65</t>
  </si>
  <si>
    <t>H85</t>
  </si>
  <si>
    <t>C11301</t>
  </si>
  <si>
    <t>B66</t>
  </si>
  <si>
    <t>G86</t>
  </si>
  <si>
    <t>C11302</t>
  </si>
  <si>
    <t>C66</t>
  </si>
  <si>
    <t>H86</t>
  </si>
  <si>
    <t>C2002</t>
  </si>
  <si>
    <t>F18</t>
  </si>
  <si>
    <t>C22</t>
  </si>
  <si>
    <t>G18</t>
  </si>
  <si>
    <t>C23</t>
  </si>
  <si>
    <t>C24</t>
  </si>
  <si>
    <t>I18</t>
  </si>
  <si>
    <t>C26</t>
  </si>
  <si>
    <t>G1</t>
  </si>
  <si>
    <t>K18</t>
  </si>
  <si>
    <t>C27</t>
  </si>
  <si>
    <t>C2298</t>
  </si>
  <si>
    <t>C2299</t>
  </si>
  <si>
    <t>G20</t>
  </si>
  <si>
    <t>C2303</t>
  </si>
  <si>
    <t>G3</t>
  </si>
  <si>
    <t>C213</t>
  </si>
  <si>
    <t>F22</t>
  </si>
  <si>
    <t>C214</t>
  </si>
  <si>
    <t>C218</t>
  </si>
  <si>
    <t>G5</t>
  </si>
  <si>
    <t>L22</t>
  </si>
  <si>
    <t>E8</t>
  </si>
  <si>
    <t>C241</t>
  </si>
  <si>
    <t>F28</t>
  </si>
  <si>
    <t>C242</t>
  </si>
  <si>
    <t>G28</t>
  </si>
  <si>
    <t>I28</t>
  </si>
  <si>
    <t>C246</t>
  </si>
  <si>
    <t>K28</t>
  </si>
  <si>
    <t>D12</t>
  </si>
  <si>
    <t>E12</t>
  </si>
  <si>
    <t>I29</t>
  </si>
  <si>
    <t>D13</t>
  </si>
  <si>
    <t>E14</t>
  </si>
  <si>
    <t>C2101</t>
  </si>
  <si>
    <t>B22</t>
  </si>
  <si>
    <t>F39</t>
  </si>
  <si>
    <t>C2102</t>
  </si>
  <si>
    <t>D22</t>
  </si>
  <si>
    <t>E22</t>
  </si>
  <si>
    <t>C2106</t>
  </si>
  <si>
    <t>C2117</t>
  </si>
  <si>
    <t>B24</t>
  </si>
  <si>
    <t>F41</t>
  </si>
  <si>
    <t>C2118</t>
  </si>
  <si>
    <t>D24</t>
  </si>
  <si>
    <t>C2122</t>
  </si>
  <si>
    <t>C2133</t>
  </si>
  <si>
    <t>B26</t>
  </si>
  <si>
    <t>F43</t>
  </si>
  <si>
    <t>C2134</t>
  </si>
  <si>
    <t>G43</t>
  </si>
  <si>
    <t>C2135</t>
  </si>
  <si>
    <t>D26</t>
  </si>
  <si>
    <t>H43</t>
  </si>
  <si>
    <t>E26</t>
  </si>
  <si>
    <t>F26</t>
  </si>
  <si>
    <t>C2138</t>
  </si>
  <si>
    <t>K43</t>
  </si>
  <si>
    <t>C2141</t>
  </si>
  <si>
    <t>B27</t>
  </si>
  <si>
    <t>F44</t>
  </si>
  <si>
    <t>C2142</t>
  </si>
  <si>
    <t>G44</t>
  </si>
  <si>
    <t>C2146</t>
  </si>
  <si>
    <t>G27</t>
  </si>
  <si>
    <t>K44</t>
  </si>
  <si>
    <t>H27</t>
  </si>
  <si>
    <t>I27</t>
  </si>
  <si>
    <t>C321</t>
  </si>
  <si>
    <t>C322</t>
  </si>
  <si>
    <t>C324</t>
  </si>
  <si>
    <t>C325</t>
  </si>
  <si>
    <t>C326</t>
  </si>
  <si>
    <t>C328</t>
  </si>
  <si>
    <t>C323</t>
  </si>
  <si>
    <t>C331</t>
  </si>
  <si>
    <t>C332</t>
  </si>
  <si>
    <t>C3774</t>
  </si>
  <si>
    <t>C3807</t>
  </si>
  <si>
    <t>C333</t>
  </si>
  <si>
    <t>C334</t>
  </si>
  <si>
    <t>C337</t>
  </si>
  <si>
    <t>C341</t>
  </si>
  <si>
    <t>C342</t>
  </si>
  <si>
    <t>C344</t>
  </si>
  <si>
    <t>C345</t>
  </si>
  <si>
    <t>C346</t>
  </si>
  <si>
    <t>C348</t>
  </si>
  <si>
    <t>C343</t>
  </si>
  <si>
    <t>C351</t>
  </si>
  <si>
    <t>C352</t>
  </si>
  <si>
    <t>C3775</t>
  </si>
  <si>
    <t>C3808</t>
  </si>
  <si>
    <t>C353</t>
  </si>
  <si>
    <t>C354</t>
  </si>
  <si>
    <t>C357</t>
  </si>
  <si>
    <t>C361</t>
  </si>
  <si>
    <t>C362</t>
  </si>
  <si>
    <t>C364</t>
  </si>
  <si>
    <t>C365</t>
  </si>
  <si>
    <t>C366</t>
  </si>
  <si>
    <t>C368</t>
  </si>
  <si>
    <t>C373</t>
  </si>
  <si>
    <t>C374</t>
  </si>
  <si>
    <t>C3501</t>
  </si>
  <si>
    <t>C377</t>
  </si>
  <si>
    <t>C381</t>
  </si>
  <si>
    <t>C382</t>
  </si>
  <si>
    <t>C384</t>
  </si>
  <si>
    <t>C385</t>
  </si>
  <si>
    <t>C386</t>
  </si>
  <si>
    <t>C388</t>
  </si>
  <si>
    <t>C393</t>
  </si>
  <si>
    <t>C394</t>
  </si>
  <si>
    <t>C3503</t>
  </si>
  <si>
    <t>C397</t>
  </si>
  <si>
    <t>C3102</t>
  </si>
  <si>
    <t>C3104</t>
  </si>
  <si>
    <t>C3105</t>
  </si>
  <si>
    <t>C3106</t>
  </si>
  <si>
    <t>C3108</t>
  </si>
  <si>
    <t>C3113</t>
  </si>
  <si>
    <t>C3114</t>
  </si>
  <si>
    <t>C3504</t>
  </si>
  <si>
    <t>C3117</t>
  </si>
  <si>
    <t>C3592</t>
  </si>
  <si>
    <t>C3594</t>
  </si>
  <si>
    <t>C3598</t>
  </si>
  <si>
    <t>C3505</t>
  </si>
  <si>
    <t>C3607</t>
  </si>
  <si>
    <t>C3121</t>
  </si>
  <si>
    <t>C3122</t>
  </si>
  <si>
    <t>C3124</t>
  </si>
  <si>
    <t>C3125</t>
  </si>
  <si>
    <t>C3126</t>
  </si>
  <si>
    <t>C3128</t>
  </si>
  <si>
    <t>C3123</t>
  </si>
  <si>
    <t>C3133</t>
  </si>
  <si>
    <t>C3134</t>
  </si>
  <si>
    <t>C3137</t>
  </si>
  <si>
    <t>C3467</t>
  </si>
  <si>
    <t>C3611</t>
  </si>
  <si>
    <t>C3612</t>
  </si>
  <si>
    <t>C3614</t>
  </si>
  <si>
    <t>C3615</t>
  </si>
  <si>
    <t>C3616</t>
  </si>
  <si>
    <t>C3618</t>
  </si>
  <si>
    <t>C3613</t>
  </si>
  <si>
    <t>C3621</t>
  </si>
  <si>
    <t>C3623</t>
  </si>
  <si>
    <t>C3624</t>
  </si>
  <si>
    <t>C3625</t>
  </si>
  <si>
    <t>C3626</t>
  </si>
  <si>
    <t>C3627</t>
  </si>
  <si>
    <t>C3631</t>
  </si>
  <si>
    <t>C3632</t>
  </si>
  <si>
    <t>C3634</t>
  </si>
  <si>
    <t>C3635</t>
  </si>
  <si>
    <t>C3636</t>
  </si>
  <si>
    <t>C3638</t>
  </si>
  <si>
    <t>C3641</t>
  </si>
  <si>
    <t>C3643</t>
  </si>
  <si>
    <t>C3644</t>
  </si>
  <si>
    <t>C3645</t>
  </si>
  <si>
    <t>C3646</t>
  </si>
  <si>
    <t>C3509</t>
  </si>
  <si>
    <t>C3647</t>
  </si>
  <si>
    <t>C3161</t>
  </si>
  <si>
    <t>C3162</t>
  </si>
  <si>
    <t>C3164</t>
  </si>
  <si>
    <t>C3166</t>
  </si>
  <si>
    <t>C3168</t>
  </si>
  <si>
    <t>C3173</t>
  </si>
  <si>
    <t>C3174</t>
  </si>
  <si>
    <t>C3176</t>
  </si>
  <si>
    <t>C3177</t>
  </si>
  <si>
    <t>C3181</t>
  </si>
  <si>
    <t>C3182</t>
  </si>
  <si>
    <t>C3184</t>
  </si>
  <si>
    <t>C3185</t>
  </si>
  <si>
    <t>C3186</t>
  </si>
  <si>
    <t>C3188</t>
  </si>
  <si>
    <t>C3183</t>
  </si>
  <si>
    <t>C3193</t>
  </si>
  <si>
    <t>C3194</t>
  </si>
  <si>
    <t>C3195</t>
  </si>
  <si>
    <t>C3197</t>
  </si>
  <si>
    <t>C3201</t>
  </si>
  <si>
    <t>C3202</t>
  </si>
  <si>
    <t>C3204</t>
  </si>
  <si>
    <t>C3205</t>
  </si>
  <si>
    <t>C3206</t>
  </si>
  <si>
    <t>C3208</t>
  </si>
  <si>
    <t>C3203</t>
  </si>
  <si>
    <t>C3211</t>
  </si>
  <si>
    <t>C3213</t>
  </si>
  <si>
    <t>C3214</t>
  </si>
  <si>
    <t>C3215</t>
  </si>
  <si>
    <t>C3512</t>
  </si>
  <si>
    <t>C3217</t>
  </si>
  <si>
    <t>C3221</t>
  </si>
  <si>
    <t>C3222</t>
  </si>
  <si>
    <t>C3224</t>
  </si>
  <si>
    <t>C3225</t>
  </si>
  <si>
    <t>C3226</t>
  </si>
  <si>
    <t>C3228</t>
  </si>
  <si>
    <t>C3223</t>
  </si>
  <si>
    <t>C3231</t>
  </si>
  <si>
    <t>C3233</t>
  </si>
  <si>
    <t>C3234</t>
  </si>
  <si>
    <t>C3235</t>
  </si>
  <si>
    <t>C3513</t>
  </si>
  <si>
    <t>C3237</t>
  </si>
  <si>
    <t>C3261</t>
  </si>
  <si>
    <t>C3262</t>
  </si>
  <si>
    <t>C3264</t>
  </si>
  <si>
    <t>C3265</t>
  </si>
  <si>
    <t>C3266</t>
  </si>
  <si>
    <t>C3268</t>
  </si>
  <si>
    <t>C3269</t>
  </si>
  <si>
    <t>C3263</t>
  </si>
  <si>
    <t>C3271</t>
  </si>
  <si>
    <t>C3272</t>
  </si>
  <si>
    <t>C3791</t>
  </si>
  <si>
    <t>C3824</t>
  </si>
  <si>
    <t>C3273</t>
  </si>
  <si>
    <t>C3274</t>
  </si>
  <si>
    <t>C3275</t>
  </si>
  <si>
    <t>C3277</t>
  </si>
  <si>
    <t>C3301</t>
  </si>
  <si>
    <t>C3302</t>
  </si>
  <si>
    <t>C3304</t>
  </si>
  <si>
    <t>C3305</t>
  </si>
  <si>
    <t>C3306</t>
  </si>
  <si>
    <t>C3308</t>
  </si>
  <si>
    <t>C3310</t>
  </si>
  <si>
    <t>C3303</t>
  </si>
  <si>
    <t>C3311</t>
  </si>
  <si>
    <t>C3312</t>
  </si>
  <si>
    <t>C3792</t>
  </si>
  <si>
    <t>C3825</t>
  </si>
  <si>
    <t>C3313</t>
  </si>
  <si>
    <t>C3314</t>
  </si>
  <si>
    <t>C3315</t>
  </si>
  <si>
    <t>C3316</t>
  </si>
  <si>
    <t>C3317</t>
  </si>
  <si>
    <t>C3281</t>
  </si>
  <si>
    <t>C3282</t>
  </si>
  <si>
    <t>C3284</t>
  </si>
  <si>
    <t>C3285</t>
  </si>
  <si>
    <t>C3286</t>
  </si>
  <si>
    <t>C3288</t>
  </si>
  <si>
    <t>C3290</t>
  </si>
  <si>
    <t>C3293</t>
  </si>
  <si>
    <t>C3294</t>
  </si>
  <si>
    <t>C3295</t>
  </si>
  <si>
    <t>C3296</t>
  </si>
  <si>
    <t>C3519</t>
  </si>
  <si>
    <t>C3297</t>
  </si>
  <si>
    <t>C3475</t>
  </si>
  <si>
    <t>C3691</t>
  </si>
  <si>
    <t>C3692</t>
  </si>
  <si>
    <t>C3694</t>
  </si>
  <si>
    <t>C3695</t>
  </si>
  <si>
    <t>C3696</t>
  </si>
  <si>
    <t>C3698</t>
  </si>
  <si>
    <t>C3700</t>
  </si>
  <si>
    <t>C3703</t>
  </si>
  <si>
    <t>C3704</t>
  </si>
  <si>
    <t>C3705</t>
  </si>
  <si>
    <t>C3706</t>
  </si>
  <si>
    <t>C3520</t>
  </si>
  <si>
    <t>C3707</t>
  </si>
  <si>
    <t>C3321</t>
  </si>
  <si>
    <t>C3322</t>
  </si>
  <si>
    <t>C3324</t>
  </si>
  <si>
    <t>C3325</t>
  </si>
  <si>
    <t>C3326</t>
  </si>
  <si>
    <t>C3331</t>
  </si>
  <si>
    <t>C3333</t>
  </si>
  <si>
    <t>C3334</t>
  </si>
  <si>
    <t>C3335</t>
  </si>
  <si>
    <t>C3521</t>
  </si>
  <si>
    <t>C3337</t>
  </si>
  <si>
    <t>C3394</t>
  </si>
  <si>
    <t>C3395</t>
  </si>
  <si>
    <t>C3396</t>
  </si>
  <si>
    <t>C3527</t>
  </si>
  <si>
    <t>C3397</t>
  </si>
  <si>
    <t>C3414</t>
  </si>
  <si>
    <t>C3415</t>
  </si>
  <si>
    <t>C3416</t>
  </si>
  <si>
    <t>C3528</t>
  </si>
  <si>
    <t>C3417</t>
  </si>
  <si>
    <t>C3433</t>
  </si>
  <si>
    <t>C3434</t>
  </si>
  <si>
    <t>C3435</t>
  </si>
  <si>
    <t>C3436</t>
  </si>
  <si>
    <t>C3529</t>
  </si>
  <si>
    <t>C3437</t>
  </si>
  <si>
    <t>C3453</t>
  </si>
  <si>
    <t>C3454</t>
  </si>
  <si>
    <t>C3455</t>
  </si>
  <si>
    <t>C3456</t>
  </si>
  <si>
    <t>C3530</t>
  </si>
  <si>
    <t>C3457</t>
  </si>
  <si>
    <t>E16</t>
  </si>
  <si>
    <t>F16</t>
  </si>
  <si>
    <t>G16</t>
  </si>
  <si>
    <t>I16</t>
  </si>
  <si>
    <t>G4</t>
  </si>
  <si>
    <t>K16</t>
  </si>
  <si>
    <t>N16</t>
  </si>
  <si>
    <t>O16</t>
  </si>
  <si>
    <t>L4</t>
  </si>
  <si>
    <t>P16</t>
  </si>
  <si>
    <t>S16</t>
  </si>
  <si>
    <t>T16</t>
  </si>
  <si>
    <t>T4</t>
  </si>
  <si>
    <t>X16</t>
  </si>
  <si>
    <t>E17</t>
  </si>
  <si>
    <t>F17</t>
  </si>
  <si>
    <t>G17</t>
  </si>
  <si>
    <t>I17</t>
  </si>
  <si>
    <t>K17</t>
  </si>
  <si>
    <t>N17</t>
  </si>
  <si>
    <t>O17</t>
  </si>
  <si>
    <t>L5</t>
  </si>
  <si>
    <t>P17</t>
  </si>
  <si>
    <t>S17</t>
  </si>
  <si>
    <t>T5</t>
  </si>
  <si>
    <t>X17</t>
  </si>
  <si>
    <t>T17</t>
  </si>
  <si>
    <t>E18</t>
  </si>
  <si>
    <t>G6</t>
  </si>
  <si>
    <t>S18</t>
  </si>
  <si>
    <t>T18</t>
  </si>
  <si>
    <t>S6</t>
  </si>
  <si>
    <t>W18</t>
  </si>
  <si>
    <t>T6</t>
  </si>
  <si>
    <t>X18</t>
  </si>
  <si>
    <t>A7</t>
  </si>
  <si>
    <t>B7</t>
  </si>
  <si>
    <t>C7</t>
  </si>
  <si>
    <t>G19</t>
  </si>
  <si>
    <t>G7</t>
  </si>
  <si>
    <t>O7</t>
  </si>
  <si>
    <t>S19</t>
  </si>
  <si>
    <t>P7</t>
  </si>
  <si>
    <t>T19</t>
  </si>
  <si>
    <t>S7</t>
  </si>
  <si>
    <t>W19</t>
  </si>
  <si>
    <t>T7</t>
  </si>
  <si>
    <t>X19</t>
  </si>
  <si>
    <t>B8</t>
  </si>
  <si>
    <t>C8</t>
  </si>
  <si>
    <t>G8</t>
  </si>
  <si>
    <t>O8</t>
  </si>
  <si>
    <t>S20</t>
  </si>
  <si>
    <t>P8</t>
  </si>
  <si>
    <t>T20</t>
  </si>
  <si>
    <t>S8</t>
  </si>
  <si>
    <t>W20</t>
  </si>
  <si>
    <t>T8</t>
  </si>
  <si>
    <t>X20</t>
  </si>
  <si>
    <t>B9</t>
  </si>
  <si>
    <t>C9</t>
  </si>
  <si>
    <t>G9</t>
  </si>
  <si>
    <t>S9</t>
  </si>
  <si>
    <t>T9</t>
  </si>
  <si>
    <t>X21</t>
  </si>
  <si>
    <t>A10</t>
  </si>
  <si>
    <t>D10</t>
  </si>
  <si>
    <t>E10</t>
  </si>
  <si>
    <t>J10</t>
  </si>
  <si>
    <t>O10</t>
  </si>
  <si>
    <t>P10</t>
  </si>
  <si>
    <t>T10</t>
  </si>
  <si>
    <t>W10</t>
  </si>
  <si>
    <t>AA22</t>
  </si>
  <si>
    <t>A12</t>
  </si>
  <si>
    <t>E24</t>
  </si>
  <si>
    <t>F24</t>
  </si>
  <si>
    <t>J12</t>
  </si>
  <si>
    <t>K12</t>
  </si>
  <si>
    <t>O12</t>
  </si>
  <si>
    <t>P12</t>
  </si>
  <si>
    <t>V24</t>
  </si>
  <si>
    <t>T12</t>
  </si>
  <si>
    <t>X24</t>
  </si>
  <si>
    <t>A13</t>
  </si>
  <si>
    <t>E25</t>
  </si>
  <si>
    <t>F25</t>
  </si>
  <si>
    <t>K13</t>
  </si>
  <si>
    <t>O13</t>
  </si>
  <si>
    <t>P13</t>
  </si>
  <si>
    <t>V25</t>
  </si>
  <si>
    <t>S13</t>
  </si>
  <si>
    <t>T13</t>
  </si>
  <si>
    <t>X25</t>
  </si>
  <si>
    <t>A14</t>
  </si>
  <si>
    <t>O14</t>
  </si>
  <si>
    <t>P14</t>
  </si>
  <si>
    <t>T14</t>
  </si>
  <si>
    <t>X26</t>
  </si>
  <si>
    <t>A15</t>
  </si>
  <si>
    <t>D15</t>
  </si>
  <si>
    <t>E15</t>
  </si>
  <si>
    <t>K27</t>
  </si>
  <si>
    <t>J15</t>
  </si>
  <si>
    <t>N27</t>
  </si>
  <si>
    <t>O15</t>
  </si>
  <si>
    <t>S27</t>
  </si>
  <si>
    <t>P15</t>
  </si>
  <si>
    <t>T27</t>
  </si>
  <si>
    <t>U27</t>
  </si>
  <si>
    <t>T15</t>
  </si>
  <si>
    <t>X27</t>
  </si>
  <si>
    <t>A16</t>
  </si>
  <si>
    <t>E28</t>
  </si>
  <si>
    <t>D16</t>
  </si>
  <si>
    <t>N28</t>
  </si>
  <si>
    <t>O28</t>
  </si>
  <si>
    <t>S28</t>
  </si>
  <si>
    <t>T28</t>
  </si>
  <si>
    <t>U28</t>
  </si>
  <si>
    <t>W28</t>
  </si>
  <si>
    <t>X28</t>
  </si>
  <si>
    <t>A17</t>
  </si>
  <si>
    <t>E29</t>
  </si>
  <si>
    <t>F29</t>
  </si>
  <si>
    <t>G29</t>
  </si>
  <si>
    <t>D17</t>
  </si>
  <si>
    <t>K29</t>
  </si>
  <si>
    <t>J17</t>
  </si>
  <si>
    <t>N29</t>
  </si>
  <si>
    <t>O29</t>
  </si>
  <si>
    <t>S29</t>
  </si>
  <si>
    <t>T29</t>
  </si>
  <si>
    <t>U29</t>
  </si>
  <si>
    <t>X29</t>
  </si>
  <si>
    <t>A21</t>
  </si>
  <si>
    <t>E33</t>
  </si>
  <si>
    <t>F33</t>
  </si>
  <si>
    <t>I33</t>
  </si>
  <si>
    <t>K33</t>
  </si>
  <si>
    <t>L33</t>
  </si>
  <si>
    <t>N33</t>
  </si>
  <si>
    <t>O33</t>
  </si>
  <si>
    <t>L21</t>
  </si>
  <si>
    <t>P33</t>
  </si>
  <si>
    <t>S33</t>
  </si>
  <si>
    <t>T33</t>
  </si>
  <si>
    <t>Q21</t>
  </si>
  <si>
    <t>U33</t>
  </si>
  <si>
    <t>X33</t>
  </si>
  <si>
    <t>A22</t>
  </si>
  <si>
    <t>Q34</t>
  </si>
  <si>
    <t>S34</t>
  </si>
  <si>
    <t>T34</t>
  </si>
  <si>
    <t>Q22</t>
  </si>
  <si>
    <t>U34</t>
  </si>
  <si>
    <t>X34</t>
  </si>
  <si>
    <t>A23</t>
  </si>
  <si>
    <t>B23</t>
  </si>
  <si>
    <t>D23</t>
  </si>
  <si>
    <t>E23</t>
  </si>
  <si>
    <t>S35</t>
  </si>
  <si>
    <t>T35</t>
  </si>
  <si>
    <t>Q23</t>
  </si>
  <si>
    <t>U35</t>
  </si>
  <si>
    <t>X35</t>
  </si>
  <si>
    <t>AA35</t>
  </si>
  <si>
    <t>A24</t>
  </si>
  <si>
    <t>S36</t>
  </si>
  <si>
    <t>T36</t>
  </si>
  <si>
    <t>Q24</t>
  </si>
  <si>
    <t>U36</t>
  </si>
  <si>
    <t>X36</t>
  </si>
  <si>
    <t>A25</t>
  </si>
  <si>
    <t>B25</t>
  </si>
  <si>
    <t>F37</t>
  </si>
  <si>
    <t>E37</t>
  </si>
  <si>
    <t>D25</t>
  </si>
  <si>
    <t>I37</t>
  </si>
  <si>
    <t>O37</t>
  </si>
  <si>
    <t>S37</t>
  </si>
  <si>
    <t>T37</t>
  </si>
  <si>
    <t>Q25</t>
  </si>
  <si>
    <t>U37</t>
  </si>
  <si>
    <t>X37</t>
  </si>
  <si>
    <t>P30</t>
  </si>
  <si>
    <t>T42</t>
  </si>
  <si>
    <t>U42</t>
  </si>
  <si>
    <t>V42</t>
  </si>
  <si>
    <t>W42</t>
  </si>
  <si>
    <t>S30</t>
  </si>
  <si>
    <t>T30</t>
  </si>
  <si>
    <t>X42</t>
  </si>
  <si>
    <t>P31</t>
  </si>
  <si>
    <t>S31</t>
  </si>
  <si>
    <t>T31</t>
  </si>
  <si>
    <t>T43</t>
  </si>
  <si>
    <t>U43</t>
  </si>
  <si>
    <t>V43</t>
  </si>
  <si>
    <t>W43</t>
  </si>
  <si>
    <t>X43</t>
  </si>
  <si>
    <t>O32</t>
  </si>
  <si>
    <t>P32</t>
  </si>
  <si>
    <t>S32</t>
  </si>
  <si>
    <t>T32</t>
  </si>
  <si>
    <t>S44</t>
  </si>
  <si>
    <t>T44</t>
  </si>
  <si>
    <t>U44</t>
  </si>
  <si>
    <t>V44</t>
  </si>
  <si>
    <t>W44</t>
  </si>
  <si>
    <t>X44</t>
  </si>
  <si>
    <t>S45</t>
  </si>
  <si>
    <t>T45</t>
  </si>
  <si>
    <t>U45</t>
  </si>
  <si>
    <t>V45</t>
  </si>
  <si>
    <t>W45</t>
  </si>
  <si>
    <t>X45</t>
  </si>
  <si>
    <t>Vérification</t>
  </si>
  <si>
    <t>X22</t>
  </si>
  <si>
    <t>V26</t>
  </si>
  <si>
    <t>W29</t>
  </si>
  <si>
    <t>Tableau 1</t>
  </si>
  <si>
    <t>Tableau 2</t>
  </si>
  <si>
    <t>Tableau 3</t>
  </si>
  <si>
    <t>Tableau</t>
  </si>
  <si>
    <t>Nom cellule</t>
  </si>
  <si>
    <t>Nombres en anomalie 
(voir détail ci-dessous)</t>
  </si>
  <si>
    <t>Attention, il est très important de vérifier le format de la saisie des données à partir de la feuille "CTRL Nombres", avant de vérifier cette feuille "Anomalies". 
En effet, un nombre dont le format est incorrect peut fausser le résultat des contrôles.</t>
  </si>
  <si>
    <t>Ligne</t>
  </si>
  <si>
    <t>Nombre saisi</t>
  </si>
  <si>
    <t>Dans ce tableau, les nombres saisis ne doivent pas comporter plus de 2 chiffres après la virgule. 
Ne pas supprimer les zéros dans les cellules.</t>
  </si>
  <si>
    <t>Dans ce tableau, les nombres saisis doivent êtres des nombres entiers.
Ne pas supprimer les zéros dans les cellules.</t>
  </si>
  <si>
    <t>Dans ce tableau, les nombres saisis doivent être des nombres entiers.
Ne pas supprimer les zéros dans les cellules.</t>
  </si>
  <si>
    <t>annee</t>
  </si>
  <si>
    <t>phase</t>
  </si>
  <si>
    <t/>
  </si>
  <si>
    <t>C25 &lt;&gt; A26</t>
  </si>
  <si>
    <t>G42 &lt;&gt; E38</t>
  </si>
  <si>
    <t>K42 &lt;&gt; Z38</t>
  </si>
  <si>
    <t>W72 &gt; G11</t>
  </si>
  <si>
    <r>
      <t xml:space="preserve">Tableau 1 : </t>
    </r>
    <r>
      <rPr>
        <b/>
        <sz val="10"/>
        <color theme="1"/>
        <rFont val="Calibri"/>
        <family val="2"/>
        <scheme val="minor"/>
      </rPr>
      <t>Document prévisionnel de gestion des emplois et crédits de personnel (DPG) - Suivi des emplois des EPSCP et EPA bénéficiant des RCE</t>
    </r>
  </si>
  <si>
    <r>
      <t xml:space="preserve">(1 bis) personnels financés </t>
    </r>
    <r>
      <rPr>
        <u/>
        <sz val="10"/>
        <color rgb="FF000000"/>
        <rFont val="Calibri"/>
        <family val="2"/>
        <scheme val="minor"/>
      </rPr>
      <t>exclusivement</t>
    </r>
    <r>
      <rPr>
        <sz val="10"/>
        <color rgb="FF000000"/>
        <rFont val="Calibri"/>
        <family val="2"/>
        <scheme val="minor"/>
      </rPr>
      <t xml:space="preserve"> sur ressources propres ("hors plafond" pour les EPA)</t>
    </r>
  </si>
  <si>
    <r>
      <t xml:space="preserve">(5) </t>
    </r>
    <r>
      <rPr>
        <u/>
        <sz val="10"/>
        <color rgb="FF000000"/>
        <rFont val="Calibri"/>
        <family val="2"/>
        <scheme val="minor"/>
      </rPr>
      <t>contrat de recherche</t>
    </r>
    <r>
      <rPr>
        <sz val="10"/>
        <color rgb="FF000000"/>
        <rFont val="Calibri"/>
        <family val="2"/>
        <scheme val="minor"/>
      </rPr>
      <t xml:space="preserve"> au sens de la définition apportée par le document de prescriptions générales élaboré par la direction du budget en application du décret GBCP (fascicule n°8, annexe relative aux opérations pluriannuelles) :</t>
    </r>
  </si>
  <si>
    <r>
      <t xml:space="preserve">Tableau 2 : </t>
    </r>
    <r>
      <rPr>
        <b/>
        <sz val="10"/>
        <color theme="1"/>
        <rFont val="Calibri"/>
        <family val="2"/>
        <scheme val="minor"/>
      </rPr>
      <t>Document prévisionnel de gestion des emplois et crédits de personnel (DPG) - Suivi des dépenses de personnel des EPSCP et EPA RCE</t>
    </r>
  </si>
  <si>
    <r>
      <t xml:space="preserve">Masse salariale votée au budget initial (ou soumise au vote du CA) : </t>
    </r>
    <r>
      <rPr>
        <sz val="10"/>
        <color rgb="FFFF2222"/>
        <rFont val="Calibri"/>
        <family val="2"/>
        <scheme val="minor"/>
      </rPr>
      <t>montant limitatif en AE=CP</t>
    </r>
  </si>
  <si>
    <r>
      <t xml:space="preserve">Masse salariale votée après dernier budget rectificatif : </t>
    </r>
    <r>
      <rPr>
        <sz val="10"/>
        <color rgb="FFFF2222"/>
        <rFont val="Calibri"/>
        <family val="2"/>
        <scheme val="minor"/>
      </rPr>
      <t>montant limitatif en AE=CP</t>
    </r>
  </si>
  <si>
    <r>
      <t xml:space="preserve">Exécution </t>
    </r>
    <r>
      <rPr>
        <b/>
        <sz val="10"/>
        <color rgb="FFFF2222"/>
        <rFont val="Calibri"/>
        <family val="2"/>
        <scheme val="minor"/>
      </rPr>
      <t>(décaissements)</t>
    </r>
  </si>
  <si>
    <r>
      <t xml:space="preserve">(1 bis) personnels financés </t>
    </r>
    <r>
      <rPr>
        <u/>
        <sz val="10"/>
        <color rgb="FF000000"/>
        <rFont val="Calibri"/>
        <family val="2"/>
        <scheme val="minor"/>
      </rPr>
      <t>exclusivement</t>
    </r>
    <r>
      <rPr>
        <sz val="10"/>
        <color rgb="FF000000"/>
        <rFont val="Calibri"/>
        <family val="2"/>
        <scheme val="minor"/>
      </rPr>
      <t xml:space="preserve"> sur ressources propres ("hors plafond" (hors CDI) pour les EPA)</t>
    </r>
  </si>
  <si>
    <t>tableau</t>
  </si>
  <si>
    <t>num_uai</t>
  </si>
  <si>
    <t>ligne</t>
  </si>
  <si>
    <t>col01</t>
  </si>
  <si>
    <t>col02</t>
  </si>
  <si>
    <t>col03</t>
  </si>
  <si>
    <t>col04</t>
  </si>
  <si>
    <t>col05</t>
  </si>
  <si>
    <t>col06</t>
  </si>
  <si>
    <t>col07</t>
  </si>
  <si>
    <t>col08</t>
  </si>
  <si>
    <t>col09</t>
  </si>
  <si>
    <t>col10</t>
  </si>
  <si>
    <t>col11</t>
  </si>
  <si>
    <t>col12</t>
  </si>
  <si>
    <t>col13</t>
  </si>
  <si>
    <t>col14</t>
  </si>
  <si>
    <t>col15</t>
  </si>
  <si>
    <t>col16</t>
  </si>
  <si>
    <t>col17</t>
  </si>
  <si>
    <t>col18</t>
  </si>
  <si>
    <t>col19</t>
  </si>
  <si>
    <t>col20</t>
  </si>
  <si>
    <t>col21</t>
  </si>
  <si>
    <t>col22</t>
  </si>
  <si>
    <t>col23</t>
  </si>
  <si>
    <t>col24</t>
  </si>
  <si>
    <t>nom_cellule</t>
  </si>
  <si>
    <t>nombre</t>
  </si>
  <si>
    <t>date_maj</t>
  </si>
  <si>
    <t>C2003</t>
  </si>
  <si>
    <t>nom_enquete</t>
  </si>
  <si>
    <t>connexion</t>
  </si>
  <si>
    <t>initialisation</t>
  </si>
  <si>
    <t>type_initialisation</t>
  </si>
  <si>
    <t>date_validation_o</t>
  </si>
  <si>
    <t>date_validation_r</t>
  </si>
  <si>
    <t>date_invalidation</t>
  </si>
  <si>
    <t>type_invalidation</t>
  </si>
  <si>
    <t>reserve_o</t>
  </si>
  <si>
    <t>reserve_r</t>
  </si>
  <si>
    <t>remarques_o</t>
  </si>
  <si>
    <t>remarques_r</t>
  </si>
  <si>
    <t>C1004</t>
  </si>
  <si>
    <t>C1006</t>
  </si>
  <si>
    <t>C1005</t>
  </si>
  <si>
    <t>C111</t>
  </si>
  <si>
    <t>C116</t>
  </si>
  <si>
    <t>C123</t>
  </si>
  <si>
    <t>C124</t>
  </si>
  <si>
    <t>C125</t>
  </si>
  <si>
    <t>C126</t>
  </si>
  <si>
    <t>C127</t>
  </si>
  <si>
    <t>C128</t>
  </si>
  <si>
    <t>C129</t>
  </si>
  <si>
    <t>C130</t>
  </si>
  <si>
    <t>C131</t>
  </si>
  <si>
    <t>C132</t>
  </si>
  <si>
    <t>C133</t>
  </si>
  <si>
    <t>C134</t>
  </si>
  <si>
    <t>C135</t>
  </si>
  <si>
    <t>C136</t>
  </si>
  <si>
    <t>C137</t>
  </si>
  <si>
    <t>C141</t>
  </si>
  <si>
    <t>C142</t>
  </si>
  <si>
    <t>C143</t>
  </si>
  <si>
    <t>C144</t>
  </si>
  <si>
    <t>C145</t>
  </si>
  <si>
    <t>C146</t>
  </si>
  <si>
    <t>C147</t>
  </si>
  <si>
    <t>C148</t>
  </si>
  <si>
    <t>C149</t>
  </si>
  <si>
    <t>C150</t>
  </si>
  <si>
    <t>C151</t>
  </si>
  <si>
    <t>C152</t>
  </si>
  <si>
    <t>C153</t>
  </si>
  <si>
    <t>C154</t>
  </si>
  <si>
    <t>C155</t>
  </si>
  <si>
    <t>C156</t>
  </si>
  <si>
    <t>C157</t>
  </si>
  <si>
    <t>C166</t>
  </si>
  <si>
    <t>C171</t>
  </si>
  <si>
    <t>C176</t>
  </si>
  <si>
    <t>C183</t>
  </si>
  <si>
    <t>C184</t>
  </si>
  <si>
    <t>C185</t>
  </si>
  <si>
    <t>C186</t>
  </si>
  <si>
    <t>C187</t>
  </si>
  <si>
    <t>C188</t>
  </si>
  <si>
    <t>C189</t>
  </si>
  <si>
    <t>C190</t>
  </si>
  <si>
    <t>C191</t>
  </si>
  <si>
    <t>C192</t>
  </si>
  <si>
    <t>C193</t>
  </si>
  <si>
    <t>C194</t>
  </si>
  <si>
    <t>C195</t>
  </si>
  <si>
    <t>C196</t>
  </si>
  <si>
    <t>C197</t>
  </si>
  <si>
    <t>C1101</t>
  </si>
  <si>
    <t>C1102</t>
  </si>
  <si>
    <t>C1103</t>
  </si>
  <si>
    <t>C1104</t>
  </si>
  <si>
    <t>C1105</t>
  </si>
  <si>
    <t>C1106</t>
  </si>
  <si>
    <t>C1107</t>
  </si>
  <si>
    <t>C1108</t>
  </si>
  <si>
    <t>C1109</t>
  </si>
  <si>
    <t>C1110</t>
  </si>
  <si>
    <t>C1111</t>
  </si>
  <si>
    <t>C1112</t>
  </si>
  <si>
    <t>C1113</t>
  </si>
  <si>
    <t>C1114</t>
  </si>
  <si>
    <t>C1115</t>
  </si>
  <si>
    <t>C1116</t>
  </si>
  <si>
    <t>C1117</t>
  </si>
  <si>
    <t>C11321</t>
  </si>
  <si>
    <t>C11322</t>
  </si>
  <si>
    <t>C11323</t>
  </si>
  <si>
    <t>C11324</t>
  </si>
  <si>
    <t>C11325</t>
  </si>
  <si>
    <t>C11326</t>
  </si>
  <si>
    <t>C11327</t>
  </si>
  <si>
    <t>C11328</t>
  </si>
  <si>
    <t>C11329</t>
  </si>
  <si>
    <t>C11330</t>
  </si>
  <si>
    <t>C11331</t>
  </si>
  <si>
    <t>C11332</t>
  </si>
  <si>
    <t>C11333</t>
  </si>
  <si>
    <t>C11334</t>
  </si>
  <si>
    <t>C11335</t>
  </si>
  <si>
    <t>C11336</t>
  </si>
  <si>
    <t>C11337</t>
  </si>
  <si>
    <t>C11341</t>
  </si>
  <si>
    <t>C11342</t>
  </si>
  <si>
    <t>C11343</t>
  </si>
  <si>
    <t>C11344</t>
  </si>
  <si>
    <t>C11345</t>
  </si>
  <si>
    <t>C11346</t>
  </si>
  <si>
    <t>C11347</t>
  </si>
  <si>
    <t>C11348</t>
  </si>
  <si>
    <t>C11349</t>
  </si>
  <si>
    <t>C11350</t>
  </si>
  <si>
    <t>C11351</t>
  </si>
  <si>
    <t>C11352</t>
  </si>
  <si>
    <t>C11353</t>
  </si>
  <si>
    <t>C11354</t>
  </si>
  <si>
    <t>C11355</t>
  </si>
  <si>
    <t>C11356</t>
  </si>
  <si>
    <t>C11357</t>
  </si>
  <si>
    <t>C11361</t>
  </si>
  <si>
    <t>C11362</t>
  </si>
  <si>
    <t>C11363</t>
  </si>
  <si>
    <t>C11364</t>
  </si>
  <si>
    <t>C11365</t>
  </si>
  <si>
    <t>C11366</t>
  </si>
  <si>
    <t>C11367</t>
  </si>
  <si>
    <t>C11368</t>
  </si>
  <si>
    <t>C11369</t>
  </si>
  <si>
    <t>C11370</t>
  </si>
  <si>
    <t>C11371</t>
  </si>
  <si>
    <t>C11372</t>
  </si>
  <si>
    <t>C11373</t>
  </si>
  <si>
    <t>C11374</t>
  </si>
  <si>
    <t>C11375</t>
  </si>
  <si>
    <t>C11376</t>
  </si>
  <si>
    <t>C11377</t>
  </si>
  <si>
    <t>C1147</t>
  </si>
  <si>
    <t>C1152</t>
  </si>
  <si>
    <t>C1156</t>
  </si>
  <si>
    <t>C1157</t>
  </si>
  <si>
    <t>C1161</t>
  </si>
  <si>
    <t>C1162</t>
  </si>
  <si>
    <t>C1167</t>
  </si>
  <si>
    <t>C1172</t>
  </si>
  <si>
    <t>C1176</t>
  </si>
  <si>
    <t>C1177</t>
  </si>
  <si>
    <t>C1207</t>
  </si>
  <si>
    <t>C1212</t>
  </si>
  <si>
    <t>C1216</t>
  </si>
  <si>
    <t>C1217</t>
  </si>
  <si>
    <t>C1221</t>
  </si>
  <si>
    <t>C1222</t>
  </si>
  <si>
    <t>C1227</t>
  </si>
  <si>
    <t>C1232</t>
  </si>
  <si>
    <t>C1236</t>
  </si>
  <si>
    <t>C1237</t>
  </si>
  <si>
    <t>C1267</t>
  </si>
  <si>
    <t>C1272</t>
  </si>
  <si>
    <t>C1276</t>
  </si>
  <si>
    <t>C1277</t>
  </si>
  <si>
    <t>C1281</t>
  </si>
  <si>
    <t>C1282</t>
  </si>
  <si>
    <t>C1287</t>
  </si>
  <si>
    <t>C1292</t>
  </si>
  <si>
    <t>C1296</t>
  </si>
  <si>
    <t>C1297</t>
  </si>
  <si>
    <t>C1306</t>
  </si>
  <si>
    <t>C1311</t>
  </si>
  <si>
    <t>C1316</t>
  </si>
  <si>
    <t>C1323</t>
  </si>
  <si>
    <t>C1324</t>
  </si>
  <si>
    <t>C1325</t>
  </si>
  <si>
    <t>C1326</t>
  </si>
  <si>
    <t>C1327</t>
  </si>
  <si>
    <t>C1328</t>
  </si>
  <si>
    <t>C1329</t>
  </si>
  <si>
    <t>C1330</t>
  </si>
  <si>
    <t>C1331</t>
  </si>
  <si>
    <t>C1332</t>
  </si>
  <si>
    <t>C1333</t>
  </si>
  <si>
    <t>C1334</t>
  </si>
  <si>
    <t>C1335</t>
  </si>
  <si>
    <t>C1336</t>
  </si>
  <si>
    <t>C1337</t>
  </si>
  <si>
    <t>C1341</t>
  </si>
  <si>
    <t>C1342</t>
  </si>
  <si>
    <t>C1343</t>
  </si>
  <si>
    <t>C1344</t>
  </si>
  <si>
    <t>C1345</t>
  </si>
  <si>
    <t>C1346</t>
  </si>
  <si>
    <t>C1347</t>
  </si>
  <si>
    <t>C1348</t>
  </si>
  <si>
    <t>C1349</t>
  </si>
  <si>
    <t>C1350</t>
  </si>
  <si>
    <t>C1351</t>
  </si>
  <si>
    <t>C1352</t>
  </si>
  <si>
    <t>C1353</t>
  </si>
  <si>
    <t>C1354</t>
  </si>
  <si>
    <t>C1355</t>
  </si>
  <si>
    <t>C1356</t>
  </si>
  <si>
    <t>C1357</t>
  </si>
  <si>
    <t>C11381</t>
  </si>
  <si>
    <t>C11382</t>
  </si>
  <si>
    <t>C11387</t>
  </si>
  <si>
    <t>C11392</t>
  </si>
  <si>
    <t>C11396</t>
  </si>
  <si>
    <t>C11397</t>
  </si>
  <si>
    <t>C11401</t>
  </si>
  <si>
    <t>C11402</t>
  </si>
  <si>
    <t>C11407</t>
  </si>
  <si>
    <t>C11412</t>
  </si>
  <si>
    <t>C11416</t>
  </si>
  <si>
    <t>C11417</t>
  </si>
  <si>
    <t>C11421</t>
  </si>
  <si>
    <t>C11422</t>
  </si>
  <si>
    <t>C11427</t>
  </si>
  <si>
    <t>C11432</t>
  </si>
  <si>
    <t>C11436</t>
  </si>
  <si>
    <t>C11437</t>
  </si>
  <si>
    <t>C1361</t>
  </si>
  <si>
    <t>C1362</t>
  </si>
  <si>
    <t>C1367</t>
  </si>
  <si>
    <t>C1372</t>
  </si>
  <si>
    <t>C1376</t>
  </si>
  <si>
    <t>C1377</t>
  </si>
  <si>
    <t>C1381</t>
  </si>
  <si>
    <t>C1382</t>
  </si>
  <si>
    <t>C1387</t>
  </si>
  <si>
    <t>C1392</t>
  </si>
  <si>
    <t>C1396</t>
  </si>
  <si>
    <t>C1397</t>
  </si>
  <si>
    <t>C1401</t>
  </si>
  <si>
    <t>C1402</t>
  </si>
  <si>
    <t>C1407</t>
  </si>
  <si>
    <t>C1412</t>
  </si>
  <si>
    <t>C1416</t>
  </si>
  <si>
    <t>C1417</t>
  </si>
  <si>
    <t>C1447</t>
  </si>
  <si>
    <t>C1452</t>
  </si>
  <si>
    <t>C1456</t>
  </si>
  <si>
    <t>C1457</t>
  </si>
  <si>
    <t>C1461</t>
  </si>
  <si>
    <t>C1462</t>
  </si>
  <si>
    <t>C1467</t>
  </si>
  <si>
    <t>C1472</t>
  </si>
  <si>
    <t>C1476</t>
  </si>
  <si>
    <t>C1477</t>
  </si>
  <si>
    <t>C1507</t>
  </si>
  <si>
    <t>C1512</t>
  </si>
  <si>
    <t>C1516</t>
  </si>
  <si>
    <t>C1517</t>
  </si>
  <si>
    <t>C1521</t>
  </si>
  <si>
    <t>C1522</t>
  </si>
  <si>
    <t>C1527</t>
  </si>
  <si>
    <t>C1532</t>
  </si>
  <si>
    <t>C1536</t>
  </si>
  <si>
    <t>C1537</t>
  </si>
  <si>
    <t>C1546</t>
  </si>
  <si>
    <t>C1551</t>
  </si>
  <si>
    <t>C1556</t>
  </si>
  <si>
    <t>C1563</t>
  </si>
  <si>
    <t>C1564</t>
  </si>
  <si>
    <t>C1565</t>
  </si>
  <si>
    <t>C1566</t>
  </si>
  <si>
    <t>C1567</t>
  </si>
  <si>
    <t>C1568</t>
  </si>
  <si>
    <t>C1569</t>
  </si>
  <si>
    <t>C1570</t>
  </si>
  <si>
    <t>C1571</t>
  </si>
  <si>
    <t>C1572</t>
  </si>
  <si>
    <t>C1573</t>
  </si>
  <si>
    <t>C1574</t>
  </si>
  <si>
    <t>C1575</t>
  </si>
  <si>
    <t>C1576</t>
  </si>
  <si>
    <t>C1577</t>
  </si>
  <si>
    <t>C1581</t>
  </si>
  <si>
    <t>C1582</t>
  </si>
  <si>
    <t>C1583</t>
  </si>
  <si>
    <t>C1584</t>
  </si>
  <si>
    <t>C1585</t>
  </si>
  <si>
    <t>C1586</t>
  </si>
  <si>
    <t>C1587</t>
  </si>
  <si>
    <t>C1588</t>
  </si>
  <si>
    <t>C1589</t>
  </si>
  <si>
    <t>C1590</t>
  </si>
  <si>
    <t>C1591</t>
  </si>
  <si>
    <t>C1592</t>
  </si>
  <si>
    <t>C1593</t>
  </si>
  <si>
    <t>C1594</t>
  </si>
  <si>
    <t>C1595</t>
  </si>
  <si>
    <t>C1596</t>
  </si>
  <si>
    <t>C1597</t>
  </si>
  <si>
    <t>C1603</t>
  </si>
  <si>
    <t>C1604</t>
  </si>
  <si>
    <t>C1605</t>
  </si>
  <si>
    <t>C1606</t>
  </si>
  <si>
    <t>C1608</t>
  </si>
  <si>
    <t>C1609</t>
  </si>
  <si>
    <t>C1610</t>
  </si>
  <si>
    <t>C1611</t>
  </si>
  <si>
    <t>C1613</t>
  </si>
  <si>
    <t>C1614</t>
  </si>
  <si>
    <t>C1615</t>
  </si>
  <si>
    <t>C1623</t>
  </si>
  <si>
    <t>C1624</t>
  </si>
  <si>
    <t>C1625</t>
  </si>
  <si>
    <t>C1626</t>
  </si>
  <si>
    <t>C1627</t>
  </si>
  <si>
    <t>C1628</t>
  </si>
  <si>
    <t>C1629</t>
  </si>
  <si>
    <t>C1630</t>
  </si>
  <si>
    <t>C1631</t>
  </si>
  <si>
    <t>C1632</t>
  </si>
  <si>
    <t>C1633</t>
  </si>
  <si>
    <t>C1634</t>
  </si>
  <si>
    <t>C1635</t>
  </si>
  <si>
    <t>C1636</t>
  </si>
  <si>
    <t>C1637</t>
  </si>
  <si>
    <t>C1641</t>
  </si>
  <si>
    <t>C1642</t>
  </si>
  <si>
    <t>C1643</t>
  </si>
  <si>
    <t>C1644</t>
  </si>
  <si>
    <t>C1645</t>
  </si>
  <si>
    <t>C1646</t>
  </si>
  <si>
    <t>C1647</t>
  </si>
  <si>
    <t>C1648</t>
  </si>
  <si>
    <t>C1649</t>
  </si>
  <si>
    <t>C1650</t>
  </si>
  <si>
    <t>C1651</t>
  </si>
  <si>
    <t>C1652</t>
  </si>
  <si>
    <t>C1653</t>
  </si>
  <si>
    <t>C1654</t>
  </si>
  <si>
    <t>C1655</t>
  </si>
  <si>
    <t>C1656</t>
  </si>
  <si>
    <t>C1657</t>
  </si>
  <si>
    <t>C1661</t>
  </si>
  <si>
    <t>C1662</t>
  </si>
  <si>
    <t>C1667</t>
  </si>
  <si>
    <t>C1672</t>
  </si>
  <si>
    <t>C1676</t>
  </si>
  <si>
    <t>C1677</t>
  </si>
  <si>
    <t>C1681</t>
  </si>
  <si>
    <t>C1682</t>
  </si>
  <si>
    <t>C1687</t>
  </si>
  <si>
    <t>C1692</t>
  </si>
  <si>
    <t>C1696</t>
  </si>
  <si>
    <t>C1697</t>
  </si>
  <si>
    <t>C1701</t>
  </si>
  <si>
    <t>C1702</t>
  </si>
  <si>
    <t>C1707</t>
  </si>
  <si>
    <t>C1712</t>
  </si>
  <si>
    <t>C1716</t>
  </si>
  <si>
    <t>C1717</t>
  </si>
  <si>
    <t>C1721</t>
  </si>
  <si>
    <t>C1722</t>
  </si>
  <si>
    <t>C1723</t>
  </si>
  <si>
    <t>C1724</t>
  </si>
  <si>
    <t>C1725</t>
  </si>
  <si>
    <t>C1726</t>
  </si>
  <si>
    <t>C1727</t>
  </si>
  <si>
    <t>C1728</t>
  </si>
  <si>
    <t>C1729</t>
  </si>
  <si>
    <t>C1730</t>
  </si>
  <si>
    <t>C1731</t>
  </si>
  <si>
    <t>C1732</t>
  </si>
  <si>
    <t>C1733</t>
  </si>
  <si>
    <t>C1734</t>
  </si>
  <si>
    <t>C1735</t>
  </si>
  <si>
    <t>C1736</t>
  </si>
  <si>
    <t>C1737</t>
  </si>
  <si>
    <t>C1741</t>
  </si>
  <si>
    <t>C1742</t>
  </si>
  <si>
    <t>C1743</t>
  </si>
  <si>
    <t>C1744</t>
  </si>
  <si>
    <t>C1745</t>
  </si>
  <si>
    <t>C1746</t>
  </si>
  <si>
    <t>C1747</t>
  </si>
  <si>
    <t>C1748</t>
  </si>
  <si>
    <t>C1749</t>
  </si>
  <si>
    <t>C1750</t>
  </si>
  <si>
    <t>C1751</t>
  </si>
  <si>
    <t>C1752</t>
  </si>
  <si>
    <t>C1753</t>
  </si>
  <si>
    <t>C1754</t>
  </si>
  <si>
    <t>C1755</t>
  </si>
  <si>
    <t>C1756</t>
  </si>
  <si>
    <t>C1757</t>
  </si>
  <si>
    <t>C1761</t>
  </si>
  <si>
    <t>C1762</t>
  </si>
  <si>
    <t>C1763</t>
  </si>
  <si>
    <t>C1764</t>
  </si>
  <si>
    <t>C1765</t>
  </si>
  <si>
    <t>C1766</t>
  </si>
  <si>
    <t>C1767</t>
  </si>
  <si>
    <t>C1768</t>
  </si>
  <si>
    <t>C1769</t>
  </si>
  <si>
    <t>C1770</t>
  </si>
  <si>
    <t>C1771</t>
  </si>
  <si>
    <t>C1772</t>
  </si>
  <si>
    <t>C1773</t>
  </si>
  <si>
    <t>C1774</t>
  </si>
  <si>
    <t>C1775</t>
  </si>
  <si>
    <t>C1776</t>
  </si>
  <si>
    <t>C1777</t>
  </si>
  <si>
    <t>C1841</t>
  </si>
  <si>
    <t>C1842</t>
  </si>
  <si>
    <t>C1847</t>
  </si>
  <si>
    <t>C1852</t>
  </si>
  <si>
    <t>C1856</t>
  </si>
  <si>
    <t>C1857</t>
  </si>
  <si>
    <t>C1861</t>
  </si>
  <si>
    <t>C1862</t>
  </si>
  <si>
    <t>C1867</t>
  </si>
  <si>
    <t>C1872</t>
  </si>
  <si>
    <t>C1876</t>
  </si>
  <si>
    <t>C1877</t>
  </si>
  <si>
    <t>C1881</t>
  </si>
  <si>
    <t>C1882</t>
  </si>
  <si>
    <t>C1887</t>
  </si>
  <si>
    <t>C1892</t>
  </si>
  <si>
    <t>C1896</t>
  </si>
  <si>
    <t>C1897</t>
  </si>
  <si>
    <t>C1961</t>
  </si>
  <si>
    <t>C1962</t>
  </si>
  <si>
    <t>C1963</t>
  </si>
  <si>
    <t>C1964</t>
  </si>
  <si>
    <t>C1965</t>
  </si>
  <si>
    <t>C1966</t>
  </si>
  <si>
    <t>C1967</t>
  </si>
  <si>
    <t>C1968</t>
  </si>
  <si>
    <t>C1969</t>
  </si>
  <si>
    <t>C1970</t>
  </si>
  <si>
    <t>C1971</t>
  </si>
  <si>
    <t>C1972</t>
  </si>
  <si>
    <t>C1973</t>
  </si>
  <si>
    <t>C1974</t>
  </si>
  <si>
    <t>C1975</t>
  </si>
  <si>
    <t>C1976</t>
  </si>
  <si>
    <t>C1977</t>
  </si>
  <si>
    <t>C1981</t>
  </si>
  <si>
    <t>C1982</t>
  </si>
  <si>
    <t>C1983</t>
  </si>
  <si>
    <t>C1984</t>
  </si>
  <si>
    <t>C1985</t>
  </si>
  <si>
    <t>C1986</t>
  </si>
  <si>
    <t>C1987</t>
  </si>
  <si>
    <t>C1988</t>
  </si>
  <si>
    <t>C1989</t>
  </si>
  <si>
    <t>C1990</t>
  </si>
  <si>
    <t>C1991</t>
  </si>
  <si>
    <t>C1992</t>
  </si>
  <si>
    <t>C1993</t>
  </si>
  <si>
    <t>C1994</t>
  </si>
  <si>
    <t>C1995</t>
  </si>
  <si>
    <t>C1996</t>
  </si>
  <si>
    <t>C1997</t>
  </si>
  <si>
    <t>C11001</t>
  </si>
  <si>
    <t>C11002</t>
  </si>
  <si>
    <t>C11003</t>
  </si>
  <si>
    <t>C11004</t>
  </si>
  <si>
    <t>C11005</t>
  </si>
  <si>
    <t>C11006</t>
  </si>
  <si>
    <t>C11007</t>
  </si>
  <si>
    <t>C11008</t>
  </si>
  <si>
    <t>C11009</t>
  </si>
  <si>
    <t>C11010</t>
  </si>
  <si>
    <t>C11011</t>
  </si>
  <si>
    <t>C11012</t>
  </si>
  <si>
    <t>C11013</t>
  </si>
  <si>
    <t>C11014</t>
  </si>
  <si>
    <t>C11015</t>
  </si>
  <si>
    <t>C11016</t>
  </si>
  <si>
    <t>C11017</t>
  </si>
  <si>
    <t>C11021</t>
  </si>
  <si>
    <t>C11022</t>
  </si>
  <si>
    <t>C11027</t>
  </si>
  <si>
    <t>C11032</t>
  </si>
  <si>
    <t>C11036</t>
  </si>
  <si>
    <t>C11037</t>
  </si>
  <si>
    <t>C11041</t>
  </si>
  <si>
    <t>C11042</t>
  </si>
  <si>
    <t>C11047</t>
  </si>
  <si>
    <t>C11052</t>
  </si>
  <si>
    <t>C11056</t>
  </si>
  <si>
    <t>C11057</t>
  </si>
  <si>
    <t>C11061</t>
  </si>
  <si>
    <t>C11062</t>
  </si>
  <si>
    <t>C11067</t>
  </si>
  <si>
    <t>C11072</t>
  </si>
  <si>
    <t>C11076</t>
  </si>
  <si>
    <t>C11077</t>
  </si>
  <si>
    <t>C11107</t>
  </si>
  <si>
    <t>C11112</t>
  </si>
  <si>
    <t>C11116</t>
  </si>
  <si>
    <t>C11117</t>
  </si>
  <si>
    <t>C11127</t>
  </si>
  <si>
    <t>C11132</t>
  </si>
  <si>
    <t>C11136</t>
  </si>
  <si>
    <t>C11137</t>
  </si>
  <si>
    <t>C11167</t>
  </si>
  <si>
    <t>C11172</t>
  </si>
  <si>
    <t>C11176</t>
  </si>
  <si>
    <t>C11177</t>
  </si>
  <si>
    <t>C11181</t>
  </si>
  <si>
    <t>C11182</t>
  </si>
  <si>
    <t>C11187</t>
  </si>
  <si>
    <t>C11192</t>
  </si>
  <si>
    <t>C11196</t>
  </si>
  <si>
    <t>C11197</t>
  </si>
  <si>
    <t>C11227</t>
  </si>
  <si>
    <t>C11232</t>
  </si>
  <si>
    <t>C11236</t>
  </si>
  <si>
    <t>C11237</t>
  </si>
  <si>
    <t>C11247</t>
  </si>
  <si>
    <t>C11252</t>
  </si>
  <si>
    <t>C11256</t>
  </si>
  <si>
    <t>C11257</t>
  </si>
  <si>
    <t>C11287</t>
  </si>
  <si>
    <t>C11292</t>
  </si>
  <si>
    <t>C11296</t>
  </si>
  <si>
    <t>C11297</t>
  </si>
  <si>
    <t>C11307</t>
  </si>
  <si>
    <t>C11312</t>
  </si>
  <si>
    <t>C11316</t>
  </si>
  <si>
    <t>C11317</t>
  </si>
  <si>
    <t>C2004</t>
  </si>
  <si>
    <t>C2149</t>
  </si>
  <si>
    <t>C2284</t>
  </si>
  <si>
    <t>C2150</t>
  </si>
  <si>
    <t>C2151</t>
  </si>
  <si>
    <t>C210</t>
  </si>
  <si>
    <t>C211</t>
  </si>
  <si>
    <t>C212</t>
  </si>
  <si>
    <t>C2152</t>
  </si>
  <si>
    <t>C2300</t>
  </si>
  <si>
    <t>C2301</t>
  </si>
  <si>
    <t>C2302</t>
  </si>
  <si>
    <t>C2304</t>
  </si>
  <si>
    <t>C2305</t>
  </si>
  <si>
    <t>C2306</t>
  </si>
  <si>
    <t>C2307</t>
  </si>
  <si>
    <t>C2308</t>
  </si>
  <si>
    <t>C2309</t>
  </si>
  <si>
    <t>C2200</t>
  </si>
  <si>
    <t>C2201</t>
  </si>
  <si>
    <t>C2202</t>
  </si>
  <si>
    <t>C2203</t>
  </si>
  <si>
    <t>C2204</t>
  </si>
  <si>
    <t>C2205</t>
  </si>
  <si>
    <t>C2206</t>
  </si>
  <si>
    <t>C2207</t>
  </si>
  <si>
    <t>C2208</t>
  </si>
  <si>
    <t>C2209</t>
  </si>
  <si>
    <t>C2210</t>
  </si>
  <si>
    <t>C2211</t>
  </si>
  <si>
    <t>C215</t>
  </si>
  <si>
    <t>C216</t>
  </si>
  <si>
    <t>C217</t>
  </si>
  <si>
    <t>C219</t>
  </si>
  <si>
    <t>C220</t>
  </si>
  <si>
    <t>C2153</t>
  </si>
  <si>
    <t>C2285</t>
  </si>
  <si>
    <t>C2154</t>
  </si>
  <si>
    <t>C2155</t>
  </si>
  <si>
    <t>C221</t>
  </si>
  <si>
    <t>C222</t>
  </si>
  <si>
    <t>C223</t>
  </si>
  <si>
    <t>C224</t>
  </si>
  <si>
    <t>C2156</t>
  </si>
  <si>
    <t>C225</t>
  </si>
  <si>
    <t>C226</t>
  </si>
  <si>
    <t>C227</t>
  </si>
  <si>
    <t>C228</t>
  </si>
  <si>
    <t>C2157</t>
  </si>
  <si>
    <t>C229</t>
  </si>
  <si>
    <t>C230</t>
  </si>
  <si>
    <t>C231</t>
  </si>
  <si>
    <t>C232</t>
  </si>
  <si>
    <t>C2158</t>
  </si>
  <si>
    <t>C2212</t>
  </si>
  <si>
    <t>C2213</t>
  </si>
  <si>
    <t>C2214</t>
  </si>
  <si>
    <t>C2215</t>
  </si>
  <si>
    <t>C2216</t>
  </si>
  <si>
    <t>C2217</t>
  </si>
  <si>
    <t>C2218</t>
  </si>
  <si>
    <t>C2219</t>
  </si>
  <si>
    <t>C2220</t>
  </si>
  <si>
    <t>C2221</t>
  </si>
  <si>
    <t>C2222</t>
  </si>
  <si>
    <t>C2223</t>
  </si>
  <si>
    <t>C233</t>
  </si>
  <si>
    <t>C234</t>
  </si>
  <si>
    <t>C235</t>
  </si>
  <si>
    <t>C236</t>
  </si>
  <si>
    <t>C237</t>
  </si>
  <si>
    <t>C238</t>
  </si>
  <si>
    <t>C239</t>
  </si>
  <si>
    <t>C240</t>
  </si>
  <si>
    <t>C2159</t>
  </si>
  <si>
    <t>C2286</t>
  </si>
  <si>
    <t>C2160</t>
  </si>
  <si>
    <t>C2161</t>
  </si>
  <si>
    <t>C243</t>
  </si>
  <si>
    <t>C244</t>
  </si>
  <si>
    <t>C245</t>
  </si>
  <si>
    <t>C247</t>
  </si>
  <si>
    <t>C248</t>
  </si>
  <si>
    <t>C2162</t>
  </si>
  <si>
    <t>C2287</t>
  </si>
  <si>
    <t>C2163</t>
  </si>
  <si>
    <t>C2164</t>
  </si>
  <si>
    <t>C249</t>
  </si>
  <si>
    <t>C250</t>
  </si>
  <si>
    <t>C251</t>
  </si>
  <si>
    <t>C252</t>
  </si>
  <si>
    <t>C2165</t>
  </si>
  <si>
    <t>C253</t>
  </si>
  <si>
    <t>C254</t>
  </si>
  <si>
    <t>C255</t>
  </si>
  <si>
    <t>C256</t>
  </si>
  <si>
    <t>C2166</t>
  </si>
  <si>
    <t>C257</t>
  </si>
  <si>
    <t>C258</t>
  </si>
  <si>
    <t>C259</t>
  </si>
  <si>
    <t>C260</t>
  </si>
  <si>
    <t>C2167</t>
  </si>
  <si>
    <t>C261</t>
  </si>
  <si>
    <t>C262</t>
  </si>
  <si>
    <t>C263</t>
  </si>
  <si>
    <t>C264</t>
  </si>
  <si>
    <t>C265</t>
  </si>
  <si>
    <t>C266</t>
  </si>
  <si>
    <t>C267</t>
  </si>
  <si>
    <t>C268</t>
  </si>
  <si>
    <t>C2168</t>
  </si>
  <si>
    <t>C2288</t>
  </si>
  <si>
    <t>C2169</t>
  </si>
  <si>
    <t>C2170</t>
  </si>
  <si>
    <t>C269</t>
  </si>
  <si>
    <t>C270</t>
  </si>
  <si>
    <t>C271</t>
  </si>
  <si>
    <t>C272</t>
  </si>
  <si>
    <t>C273</t>
  </si>
  <si>
    <t>C274</t>
  </si>
  <si>
    <t>C275</t>
  </si>
  <si>
    <t>C276</t>
  </si>
  <si>
    <t>C2171</t>
  </si>
  <si>
    <t>C2289</t>
  </si>
  <si>
    <t>C2172</t>
  </si>
  <si>
    <t>C2173</t>
  </si>
  <si>
    <t>C277</t>
  </si>
  <si>
    <t>C278</t>
  </si>
  <si>
    <t>C279</t>
  </si>
  <si>
    <t>C280</t>
  </si>
  <si>
    <t>C2174</t>
  </si>
  <si>
    <t>C281</t>
  </si>
  <si>
    <t>C282</t>
  </si>
  <si>
    <t>C283</t>
  </si>
  <si>
    <t>C284</t>
  </si>
  <si>
    <t>C285</t>
  </si>
  <si>
    <t>C286</t>
  </si>
  <si>
    <t>C287</t>
  </si>
  <si>
    <t>C288</t>
  </si>
  <si>
    <t>C2175</t>
  </si>
  <si>
    <t>C2290</t>
  </si>
  <si>
    <t>C2176</t>
  </si>
  <si>
    <t>C2177</t>
  </si>
  <si>
    <t>C289</t>
  </si>
  <si>
    <t>C290</t>
  </si>
  <si>
    <t>C291</t>
  </si>
  <si>
    <t>C292</t>
  </si>
  <si>
    <t>C2178</t>
  </si>
  <si>
    <t>C2260</t>
  </si>
  <si>
    <t>C2261</t>
  </si>
  <si>
    <t>C2262</t>
  </si>
  <si>
    <t>C2263</t>
  </si>
  <si>
    <t>C2264</t>
  </si>
  <si>
    <t>C2265</t>
  </si>
  <si>
    <t>C2266</t>
  </si>
  <si>
    <t>C2267</t>
  </si>
  <si>
    <t>C2268</t>
  </si>
  <si>
    <t>C2269</t>
  </si>
  <si>
    <t>C2270</t>
  </si>
  <si>
    <t>C2271</t>
  </si>
  <si>
    <t>C293</t>
  </si>
  <si>
    <t>C294</t>
  </si>
  <si>
    <t>C295</t>
  </si>
  <si>
    <t>C296</t>
  </si>
  <si>
    <t>C297</t>
  </si>
  <si>
    <t>C298</t>
  </si>
  <si>
    <t>C299</t>
  </si>
  <si>
    <t>C2100</t>
  </si>
  <si>
    <t>C2179</t>
  </si>
  <si>
    <t>C2291</t>
  </si>
  <si>
    <t>C2180</t>
  </si>
  <si>
    <t>C2181</t>
  </si>
  <si>
    <t>C2103</t>
  </si>
  <si>
    <t>C2104</t>
  </si>
  <si>
    <t>C2105</t>
  </si>
  <si>
    <t>C2107</t>
  </si>
  <si>
    <t>C2108</t>
  </si>
  <si>
    <t>C2182</t>
  </si>
  <si>
    <t>C2292</t>
  </si>
  <si>
    <t>C2183</t>
  </si>
  <si>
    <t>C2184</t>
  </si>
  <si>
    <t>C2109</t>
  </si>
  <si>
    <t>C2110</t>
  </si>
  <si>
    <t>C2111</t>
  </si>
  <si>
    <t>C2112</t>
  </si>
  <si>
    <t>C2113</t>
  </si>
  <si>
    <t>C2114</t>
  </si>
  <si>
    <t>C2115</t>
  </si>
  <si>
    <t>C2116</t>
  </si>
  <si>
    <t>C2185</t>
  </si>
  <si>
    <t>C2293</t>
  </si>
  <si>
    <t>C2186</t>
  </si>
  <si>
    <t>C2187</t>
  </si>
  <si>
    <t>C2119</t>
  </si>
  <si>
    <t>C2123</t>
  </si>
  <si>
    <t>C2124</t>
  </si>
  <si>
    <t>C2188</t>
  </si>
  <si>
    <t>C2294</t>
  </si>
  <si>
    <t>C2189</t>
  </si>
  <si>
    <t>C2190</t>
  </si>
  <si>
    <t>C2125</t>
  </si>
  <si>
    <t>C2126</t>
  </si>
  <si>
    <t>C2127</t>
  </si>
  <si>
    <t>C2130</t>
  </si>
  <si>
    <t>C2131</t>
  </si>
  <si>
    <t>C2132</t>
  </si>
  <si>
    <t>C2191</t>
  </si>
  <si>
    <t>C2295</t>
  </si>
  <si>
    <t>C2192</t>
  </si>
  <si>
    <t>C2193</t>
  </si>
  <si>
    <t>C2136</t>
  </si>
  <si>
    <t>C2137</t>
  </si>
  <si>
    <t>C2139</t>
  </si>
  <si>
    <t>C2140</t>
  </si>
  <si>
    <t>C2194</t>
  </si>
  <si>
    <t>C2296</t>
  </si>
  <si>
    <t>C2195</t>
  </si>
  <si>
    <t>C2196</t>
  </si>
  <si>
    <t>C2143</t>
  </si>
  <si>
    <t>C2144</t>
  </si>
  <si>
    <t>C2145</t>
  </si>
  <si>
    <t>C2147</t>
  </si>
  <si>
    <t>C2148</t>
  </si>
  <si>
    <t>C2197</t>
  </si>
  <si>
    <t>C2297</t>
  </si>
  <si>
    <t>C2198</t>
  </si>
  <si>
    <t>C2199</t>
  </si>
  <si>
    <t>C36</t>
  </si>
  <si>
    <t>C33</t>
  </si>
  <si>
    <t>C311</t>
  </si>
  <si>
    <t>C312</t>
  </si>
  <si>
    <t>C3771</t>
  </si>
  <si>
    <t>C3804</t>
  </si>
  <si>
    <t>C313</t>
  </si>
  <si>
    <t>C314</t>
  </si>
  <si>
    <t>C3496</t>
  </si>
  <si>
    <t>C317</t>
  </si>
  <si>
    <t>C318</t>
  </si>
  <si>
    <t>C319</t>
  </si>
  <si>
    <t>C3461</t>
  </si>
  <si>
    <t>C320</t>
  </si>
  <si>
    <t>C3531</t>
  </si>
  <si>
    <t>C3532</t>
  </si>
  <si>
    <t>C3534</t>
  </si>
  <si>
    <t>C3535</t>
  </si>
  <si>
    <t>C3536</t>
  </si>
  <si>
    <t>C3537</t>
  </si>
  <si>
    <t>C3538</t>
  </si>
  <si>
    <t>C3533</t>
  </si>
  <si>
    <t>C3541</t>
  </si>
  <si>
    <t>C3542</t>
  </si>
  <si>
    <t>C3772</t>
  </si>
  <si>
    <t>C3805</t>
  </si>
  <si>
    <t>C3543</t>
  </si>
  <si>
    <t>C3544</t>
  </si>
  <si>
    <t>C3547</t>
  </si>
  <si>
    <t>C3548</t>
  </si>
  <si>
    <t>C3549</t>
  </si>
  <si>
    <t>C3484</t>
  </si>
  <si>
    <t>C3550</t>
  </si>
  <si>
    <t>C3551</t>
  </si>
  <si>
    <t>C3552</t>
  </si>
  <si>
    <t>C3554</t>
  </si>
  <si>
    <t>C3555</t>
  </si>
  <si>
    <t>C3556</t>
  </si>
  <si>
    <t>C3557</t>
  </si>
  <si>
    <t>C3558</t>
  </si>
  <si>
    <t>C3563</t>
  </si>
  <si>
    <t>C3564</t>
  </si>
  <si>
    <t>C3498</t>
  </si>
  <si>
    <t>C3567</t>
  </si>
  <si>
    <t>C3568</t>
  </si>
  <si>
    <t>C3569</t>
  </si>
  <si>
    <t>C3485</t>
  </si>
  <si>
    <t>C3570</t>
  </si>
  <si>
    <t>C327</t>
  </si>
  <si>
    <t>C338</t>
  </si>
  <si>
    <t>C339</t>
  </si>
  <si>
    <t>C340</t>
  </si>
  <si>
    <t>C347</t>
  </si>
  <si>
    <t>C358</t>
  </si>
  <si>
    <t>C359</t>
  </si>
  <si>
    <t>C360</t>
  </si>
  <si>
    <t>C367</t>
  </si>
  <si>
    <t>C378</t>
  </si>
  <si>
    <t>C379</t>
  </si>
  <si>
    <t>C380</t>
  </si>
  <si>
    <t>C387</t>
  </si>
  <si>
    <t>C398</t>
  </si>
  <si>
    <t>C399</t>
  </si>
  <si>
    <t>C3100</t>
  </si>
  <si>
    <t>C3107</t>
  </si>
  <si>
    <t>C3118</t>
  </si>
  <si>
    <t>C3119</t>
  </si>
  <si>
    <t>C3120</t>
  </si>
  <si>
    <t>C3597</t>
  </si>
  <si>
    <t>C3608</t>
  </si>
  <si>
    <t>C3609</t>
  </si>
  <si>
    <t>C3610</t>
  </si>
  <si>
    <t>C3127</t>
  </si>
  <si>
    <t>C3138</t>
  </si>
  <si>
    <t>C3139</t>
  </si>
  <si>
    <t>C3140</t>
  </si>
  <si>
    <t>C3141</t>
  </si>
  <si>
    <t>C3142</t>
  </si>
  <si>
    <t>C3144</t>
  </si>
  <si>
    <t>C3145</t>
  </si>
  <si>
    <t>C3146</t>
  </si>
  <si>
    <t>C3147</t>
  </si>
  <si>
    <t>C3148</t>
  </si>
  <si>
    <t>C3143</t>
  </si>
  <si>
    <t>C3151</t>
  </si>
  <si>
    <t>C3153</t>
  </si>
  <si>
    <t>C3154</t>
  </si>
  <si>
    <t>C3155</t>
  </si>
  <si>
    <t>C3156</t>
  </si>
  <si>
    <t>C3507</t>
  </si>
  <si>
    <t>C3157</t>
  </si>
  <si>
    <t>C3158</t>
  </si>
  <si>
    <t>C3159</t>
  </si>
  <si>
    <t>C3468</t>
  </si>
  <si>
    <t>C3160</t>
  </si>
  <si>
    <t>C3617</t>
  </si>
  <si>
    <t>C3628</t>
  </si>
  <si>
    <t>C3629</t>
  </si>
  <si>
    <t>C3630</t>
  </si>
  <si>
    <t>C3637</t>
  </si>
  <si>
    <t>C3648</t>
  </si>
  <si>
    <t>C3649</t>
  </si>
  <si>
    <t>C3650</t>
  </si>
  <si>
    <t>C3167</t>
  </si>
  <si>
    <t>C3178</t>
  </si>
  <si>
    <t>C3179</t>
  </si>
  <si>
    <t>C3180</t>
  </si>
  <si>
    <t>C3187</t>
  </si>
  <si>
    <t>C3198</t>
  </si>
  <si>
    <t>C3199</t>
  </si>
  <si>
    <t>C3200</t>
  </si>
  <si>
    <t>C3207</t>
  </si>
  <si>
    <t>C3218</t>
  </si>
  <si>
    <t>C3219</t>
  </si>
  <si>
    <t>C3220</t>
  </si>
  <si>
    <t>C3227</t>
  </si>
  <si>
    <t>C3238</t>
  </si>
  <si>
    <t>C3239</t>
  </si>
  <si>
    <t>C3240</t>
  </si>
  <si>
    <t>C3241</t>
  </si>
  <si>
    <t>C3242</t>
  </si>
  <si>
    <t>C3244</t>
  </si>
  <si>
    <t>C3245</t>
  </si>
  <si>
    <t>C3246</t>
  </si>
  <si>
    <t>C3247</t>
  </si>
  <si>
    <t>C3248</t>
  </si>
  <si>
    <t>C3249</t>
  </si>
  <si>
    <t>C3250</t>
  </si>
  <si>
    <t>C3243</t>
  </si>
  <si>
    <t>C3251</t>
  </si>
  <si>
    <t>C3252</t>
  </si>
  <si>
    <t>C3788</t>
  </si>
  <si>
    <t>C3821</t>
  </si>
  <si>
    <t>C3253</t>
  </si>
  <si>
    <t>C3254</t>
  </si>
  <si>
    <t>C3255</t>
  </si>
  <si>
    <t>C3256</t>
  </si>
  <si>
    <t>C3514</t>
  </si>
  <si>
    <t>C3257</t>
  </si>
  <si>
    <t>C3258</t>
  </si>
  <si>
    <t>C3259</t>
  </si>
  <si>
    <t>C3473</t>
  </si>
  <si>
    <t>C3260</t>
  </si>
  <si>
    <t>C3651</t>
  </si>
  <si>
    <t>C3652</t>
  </si>
  <si>
    <t>C3654</t>
  </si>
  <si>
    <t>C3655</t>
  </si>
  <si>
    <t>C3656</t>
  </si>
  <si>
    <t>C3657</t>
  </si>
  <si>
    <t>C3658</t>
  </si>
  <si>
    <t>C3659</t>
  </si>
  <si>
    <t>C3660</t>
  </si>
  <si>
    <t>C3653</t>
  </si>
  <si>
    <t>C3661</t>
  </si>
  <si>
    <t>C3662</t>
  </si>
  <si>
    <t>C3789</t>
  </si>
  <si>
    <t>C3822</t>
  </si>
  <si>
    <t>C3663</t>
  </si>
  <si>
    <t>C3664</t>
  </si>
  <si>
    <t>C3665</t>
  </si>
  <si>
    <t>C3666</t>
  </si>
  <si>
    <t>C3667</t>
  </si>
  <si>
    <t>C3668</t>
  </si>
  <si>
    <t>C3669</t>
  </si>
  <si>
    <t>C3490</t>
  </si>
  <si>
    <t>C3670</t>
  </si>
  <si>
    <t>C3671</t>
  </si>
  <si>
    <t>C3672</t>
  </si>
  <si>
    <t>C3674</t>
  </si>
  <si>
    <t>C3675</t>
  </si>
  <si>
    <t>C3676</t>
  </si>
  <si>
    <t>C3677</t>
  </si>
  <si>
    <t>C3678</t>
  </si>
  <si>
    <t>C3680</t>
  </si>
  <si>
    <t>C3683</t>
  </si>
  <si>
    <t>C3684</t>
  </si>
  <si>
    <t>C3685</t>
  </si>
  <si>
    <t>C3686</t>
  </si>
  <si>
    <t>C3516</t>
  </si>
  <si>
    <t>C3687</t>
  </si>
  <si>
    <t>C3688</t>
  </si>
  <si>
    <t>C3689</t>
  </si>
  <si>
    <t>C3491</t>
  </si>
  <si>
    <t>C3690</t>
  </si>
  <si>
    <t>C3267</t>
  </si>
  <si>
    <t>C3278</t>
  </si>
  <si>
    <t>C3279</t>
  </si>
  <si>
    <t>C3280</t>
  </si>
  <si>
    <t>C3307</t>
  </si>
  <si>
    <t>C3318</t>
  </si>
  <si>
    <t>C3319</t>
  </si>
  <si>
    <t>C3320</t>
  </si>
  <si>
    <t>C3287</t>
  </si>
  <si>
    <t>C3298</t>
  </si>
  <si>
    <t>C3299</t>
  </si>
  <si>
    <t>C3300</t>
  </si>
  <si>
    <t>C3697</t>
  </si>
  <si>
    <t>C3708</t>
  </si>
  <si>
    <t>C3709</t>
  </si>
  <si>
    <t>C3710</t>
  </si>
  <si>
    <t>C3327</t>
  </si>
  <si>
    <t>C3323</t>
  </si>
  <si>
    <t>C3338</t>
  </si>
  <si>
    <t>C3339</t>
  </si>
  <si>
    <t>C3340</t>
  </si>
  <si>
    <t>C3361</t>
  </si>
  <si>
    <t>C3362</t>
  </si>
  <si>
    <t>C3364</t>
  </si>
  <si>
    <t>C3365</t>
  </si>
  <si>
    <t>C3366</t>
  </si>
  <si>
    <t>C3367</t>
  </si>
  <si>
    <t>C3368</t>
  </si>
  <si>
    <t>C3369</t>
  </si>
  <si>
    <t>C3370</t>
  </si>
  <si>
    <t>C3363</t>
  </si>
  <si>
    <t>C3371</t>
  </si>
  <si>
    <t>C3372</t>
  </si>
  <si>
    <t>C3796</t>
  </si>
  <si>
    <t>C3829</t>
  </si>
  <si>
    <t>C3373</t>
  </si>
  <si>
    <t>C3374</t>
  </si>
  <si>
    <t>C3375</t>
  </si>
  <si>
    <t>C3376</t>
  </si>
  <si>
    <t>C3523</t>
  </si>
  <si>
    <t>C3377</t>
  </si>
  <si>
    <t>C3378</t>
  </si>
  <si>
    <t>C3379</t>
  </si>
  <si>
    <t>C3479</t>
  </si>
  <si>
    <t>C3380</t>
  </si>
  <si>
    <t>C3711</t>
  </si>
  <si>
    <t>C3712</t>
  </si>
  <si>
    <t>C3714</t>
  </si>
  <si>
    <t>C3715</t>
  </si>
  <si>
    <t>C3716</t>
  </si>
  <si>
    <t>C3717</t>
  </si>
  <si>
    <t>C3718</t>
  </si>
  <si>
    <t>C3719</t>
  </si>
  <si>
    <t>C3720</t>
  </si>
  <si>
    <t>C3713</t>
  </si>
  <si>
    <t>C3721</t>
  </si>
  <si>
    <t>C3722</t>
  </si>
  <si>
    <t>C3797</t>
  </si>
  <si>
    <t>C3830</t>
  </si>
  <si>
    <t>C3723</t>
  </si>
  <si>
    <t>C3724</t>
  </si>
  <si>
    <t>C3725</t>
  </si>
  <si>
    <t>C3726</t>
  </si>
  <si>
    <t>C3524</t>
  </si>
  <si>
    <t>C3727</t>
  </si>
  <si>
    <t>C3728</t>
  </si>
  <si>
    <t>C3729</t>
  </si>
  <si>
    <t>C3493</t>
  </si>
  <si>
    <t>C3730</t>
  </si>
  <si>
    <t>C3731</t>
  </si>
  <si>
    <t>C3732</t>
  </si>
  <si>
    <t>C3734</t>
  </si>
  <si>
    <t>C3735</t>
  </si>
  <si>
    <t>C3736</t>
  </si>
  <si>
    <t>C3737</t>
  </si>
  <si>
    <t>C3738</t>
  </si>
  <si>
    <t>C3739</t>
  </si>
  <si>
    <t>C3740</t>
  </si>
  <si>
    <t>C3733</t>
  </si>
  <si>
    <t>C3741</t>
  </si>
  <si>
    <t>C3742</t>
  </si>
  <si>
    <t>C3798</t>
  </si>
  <si>
    <t>C3831</t>
  </si>
  <si>
    <t>C3743</t>
  </si>
  <si>
    <t>C3744</t>
  </si>
  <si>
    <t>C3745</t>
  </si>
  <si>
    <t>C3746</t>
  </si>
  <si>
    <t>C3747</t>
  </si>
  <si>
    <t>C3748</t>
  </si>
  <si>
    <t>C3749</t>
  </si>
  <si>
    <t>C3494</t>
  </si>
  <si>
    <t>C3750</t>
  </si>
  <si>
    <t>C3751</t>
  </si>
  <si>
    <t>C3752</t>
  </si>
  <si>
    <t>C3754</t>
  </si>
  <si>
    <t>C3755</t>
  </si>
  <si>
    <t>C3756</t>
  </si>
  <si>
    <t>C3757</t>
  </si>
  <si>
    <t>C3758</t>
  </si>
  <si>
    <t>C3760</t>
  </si>
  <si>
    <t>C3761</t>
  </si>
  <si>
    <t>C3763</t>
  </si>
  <si>
    <t>C3764</t>
  </si>
  <si>
    <t>C3765</t>
  </si>
  <si>
    <t>C3766</t>
  </si>
  <si>
    <t>C3526</t>
  </si>
  <si>
    <t>C3767</t>
  </si>
  <si>
    <t>C3768</t>
  </si>
  <si>
    <t>C3769</t>
  </si>
  <si>
    <t>C3495</t>
  </si>
  <si>
    <t>C3770</t>
  </si>
  <si>
    <t>D2</t>
  </si>
  <si>
    <t>E2</t>
  </si>
  <si>
    <t>F2</t>
  </si>
  <si>
    <t>H2</t>
  </si>
  <si>
    <t>I2</t>
  </si>
  <si>
    <t>J2</t>
  </si>
  <si>
    <t>K2</t>
  </si>
  <si>
    <t>M2</t>
  </si>
  <si>
    <t>N2</t>
  </si>
  <si>
    <t>O2</t>
  </si>
  <si>
    <t>P2</t>
  </si>
  <si>
    <t>U22</t>
  </si>
  <si>
    <t>R2</t>
  </si>
  <si>
    <t>H23</t>
  </si>
  <si>
    <t>D3</t>
  </si>
  <si>
    <t>E3</t>
  </si>
  <si>
    <t>J23</t>
  </si>
  <si>
    <t>F3</t>
  </si>
  <si>
    <t>K23</t>
  </si>
  <si>
    <t>H3</t>
  </si>
  <si>
    <t>M23</t>
  </si>
  <si>
    <t>J25</t>
  </si>
  <si>
    <t>F5</t>
  </si>
  <si>
    <t>H5</t>
  </si>
  <si>
    <t>M25</t>
  </si>
  <si>
    <t>I5</t>
  </si>
  <si>
    <t>N25</t>
  </si>
  <si>
    <t>R25</t>
  </si>
  <si>
    <t>R5</t>
  </si>
  <si>
    <t>H26</t>
  </si>
  <si>
    <t>J26</t>
  </si>
  <si>
    <t>F6</t>
  </si>
  <si>
    <t>H6</t>
  </si>
  <si>
    <t>M26</t>
  </si>
  <si>
    <t>H11</t>
  </si>
  <si>
    <t>M11</t>
  </si>
  <si>
    <t>Q11</t>
  </si>
  <si>
    <t>V31</t>
  </si>
  <si>
    <t>R11</t>
  </si>
  <si>
    <t>W31</t>
  </si>
  <si>
    <t>G32</t>
  </si>
  <si>
    <t>H32</t>
  </si>
  <si>
    <t>H12</t>
  </si>
  <si>
    <t>M32</t>
  </si>
  <si>
    <t>H14</t>
  </si>
  <si>
    <t>M14</t>
  </si>
  <si>
    <t>Q14</t>
  </si>
  <si>
    <t>W34</t>
  </si>
  <si>
    <t>H15</t>
  </si>
  <si>
    <t>M17</t>
  </si>
  <si>
    <t>V37</t>
  </si>
  <si>
    <t>B18</t>
  </si>
  <si>
    <t>G38</t>
  </si>
  <si>
    <t>H38</t>
  </si>
  <si>
    <t>M38</t>
  </si>
  <si>
    <t>D20</t>
  </si>
  <si>
    <t>I40</t>
  </si>
  <si>
    <t>J40</t>
  </si>
  <si>
    <t>K40</t>
  </si>
  <si>
    <t>M40</t>
  </si>
  <si>
    <t>N40</t>
  </si>
  <si>
    <t>J20</t>
  </si>
  <si>
    <t>O40</t>
  </si>
  <si>
    <t>P40</t>
  </si>
  <si>
    <t>M20</t>
  </si>
  <si>
    <t>R40</t>
  </si>
  <si>
    <t>N20</t>
  </si>
  <si>
    <t>S40</t>
  </si>
  <si>
    <t>O20</t>
  </si>
  <si>
    <t>T40</t>
  </si>
  <si>
    <t>P20</t>
  </si>
  <si>
    <t>U40</t>
  </si>
  <si>
    <t>R20</t>
  </si>
  <si>
    <t>W40</t>
  </si>
  <si>
    <t>H41</t>
  </si>
  <si>
    <t>I41</t>
  </si>
  <si>
    <t>J41</t>
  </si>
  <si>
    <t>M41</t>
  </si>
  <si>
    <t>M49</t>
  </si>
  <si>
    <t>M29</t>
  </si>
  <si>
    <t>R49</t>
  </si>
  <si>
    <t>Q29</t>
  </si>
  <si>
    <t>V49</t>
  </si>
  <si>
    <t>R29</t>
  </si>
  <si>
    <t>W49</t>
  </si>
  <si>
    <t>B30</t>
  </si>
  <si>
    <t>G50</t>
  </si>
  <si>
    <t>C30</t>
  </si>
  <si>
    <t>H50</t>
  </si>
  <si>
    <t>M50</t>
  </si>
  <si>
    <t>M52</t>
  </si>
  <si>
    <t>R52</t>
  </si>
  <si>
    <t>V52</t>
  </si>
  <si>
    <t>W52</t>
  </si>
  <si>
    <t>B33</t>
  </si>
  <si>
    <t>G53</t>
  </si>
  <si>
    <t>H53</t>
  </si>
  <si>
    <t>M53</t>
  </si>
  <si>
    <t>D35</t>
  </si>
  <si>
    <t>I55</t>
  </si>
  <si>
    <t>J55</t>
  </si>
  <si>
    <t>K55</t>
  </si>
  <si>
    <t>N55</t>
  </si>
  <si>
    <t>J35</t>
  </si>
  <si>
    <t>O55</t>
  </si>
  <si>
    <t>P55</t>
  </si>
  <si>
    <t>N35</t>
  </si>
  <si>
    <t>S55</t>
  </si>
  <si>
    <t>O35</t>
  </si>
  <si>
    <t>T55</t>
  </si>
  <si>
    <t>P35</t>
  </si>
  <si>
    <t>U55</t>
  </si>
  <si>
    <t>R35</t>
  </si>
  <si>
    <t>W55</t>
  </si>
  <si>
    <t>B36</t>
  </si>
  <si>
    <t>G56</t>
  </si>
  <si>
    <t>H56</t>
  </si>
  <si>
    <t>D36</t>
  </si>
  <si>
    <t>I56</t>
  </si>
  <si>
    <t>J56</t>
  </si>
  <si>
    <t>K56</t>
  </si>
  <si>
    <t>M56</t>
  </si>
  <si>
    <t>Q38</t>
  </si>
  <si>
    <t>V58</t>
  </si>
  <si>
    <t>R38</t>
  </si>
  <si>
    <t>W58</t>
  </si>
  <si>
    <t>B39</t>
  </si>
  <si>
    <t>G59</t>
  </si>
  <si>
    <t>C39</t>
  </si>
  <si>
    <t>H59</t>
  </si>
  <si>
    <t>M59</t>
  </si>
  <si>
    <t>M76</t>
  </si>
  <si>
    <t>R76</t>
  </si>
  <si>
    <t>Q56</t>
  </si>
  <si>
    <t>V76</t>
  </si>
  <si>
    <t>R56</t>
  </si>
  <si>
    <t>W76</t>
  </si>
  <si>
    <t>M77</t>
  </si>
  <si>
    <t>M79</t>
  </si>
  <si>
    <t>R79</t>
  </si>
  <si>
    <t>Q59</t>
  </si>
  <si>
    <t>V79</t>
  </si>
  <si>
    <t>R59</t>
  </si>
  <si>
    <t>W79</t>
  </si>
  <si>
    <t>B60</t>
  </si>
  <si>
    <t>G80</t>
  </si>
  <si>
    <t>C60</t>
  </si>
  <si>
    <t>H80</t>
  </si>
  <si>
    <t>H60</t>
  </si>
  <si>
    <t>M80</t>
  </si>
  <si>
    <t>H62</t>
  </si>
  <si>
    <t>M82</t>
  </si>
  <si>
    <t>M62</t>
  </si>
  <si>
    <t>R82</t>
  </si>
  <si>
    <t>Q62</t>
  </si>
  <si>
    <t>V82</t>
  </si>
  <si>
    <t>R62</t>
  </si>
  <si>
    <t>W82</t>
  </si>
  <si>
    <t>H63</t>
  </si>
  <si>
    <t>M83</t>
  </si>
  <si>
    <t>H65</t>
  </si>
  <si>
    <t>M85</t>
  </si>
  <si>
    <t>M65</t>
  </si>
  <si>
    <t>R85</t>
  </si>
  <si>
    <t>Q65</t>
  </si>
  <si>
    <t>V85</t>
  </si>
  <si>
    <t>R65</t>
  </si>
  <si>
    <t>W85</t>
  </si>
  <si>
    <t>H66</t>
  </si>
  <si>
    <t>M86</t>
  </si>
  <si>
    <t>F12</t>
  </si>
  <si>
    <t>F13</t>
  </si>
  <si>
    <t>L18</t>
  </si>
  <si>
    <t>L20</t>
  </si>
  <si>
    <t>D11</t>
  </si>
  <si>
    <t>E11</t>
  </si>
  <si>
    <t>L28</t>
  </si>
  <si>
    <t>I30</t>
  </si>
  <si>
    <t>D14</t>
  </si>
  <si>
    <t>I31</t>
  </si>
  <si>
    <t>L39</t>
  </si>
  <si>
    <t>L41</t>
  </si>
  <si>
    <t>I43</t>
  </si>
  <si>
    <t>L43</t>
  </si>
  <si>
    <t>D27</t>
  </si>
  <si>
    <t>H44</t>
  </si>
  <si>
    <t>I44</t>
  </si>
  <si>
    <t>L44</t>
  </si>
  <si>
    <t>A3 &gt; A1</t>
  </si>
  <si>
    <t>G12 &gt; G10</t>
  </si>
  <si>
    <t>A6 &gt; A1</t>
  </si>
  <si>
    <t>G15 &gt; G10</t>
  </si>
  <si>
    <t>R25 &gt; A1</t>
  </si>
  <si>
    <t>W45 &gt; G10</t>
  </si>
  <si>
    <t>R26 &gt; A1</t>
  </si>
  <si>
    <t>W46 &gt; G10</t>
  </si>
  <si>
    <t>R27 &gt; A1</t>
  </si>
  <si>
    <t>W47 &gt; G10</t>
  </si>
  <si>
    <t>R53 &gt; A2</t>
  </si>
  <si>
    <t>W73 &gt; G11</t>
  </si>
  <si>
    <t>R53 &gt; A4</t>
  </si>
  <si>
    <t>W73 &gt; G13</t>
  </si>
  <si>
    <t>H25 &gt; A2</t>
  </si>
  <si>
    <t>L42 &gt; F11</t>
  </si>
  <si>
    <t>H25 &gt; A3</t>
  </si>
  <si>
    <t>L42 &gt; F12</t>
  </si>
  <si>
    <t>D25 &lt;&gt; A26</t>
  </si>
  <si>
    <t>H42  &lt;&gt; E38</t>
  </si>
  <si>
    <t>H25 &lt;&gt; V26</t>
  </si>
  <si>
    <t>L42 &lt;&gt; Z38</t>
  </si>
  <si>
    <t>I3</t>
  </si>
  <si>
    <t>N23</t>
  </si>
  <si>
    <t>J3</t>
  </si>
  <si>
    <t>K3</t>
  </si>
  <si>
    <t>M3</t>
  </si>
  <si>
    <t>I6</t>
  </si>
  <si>
    <t>N26</t>
  </si>
  <si>
    <t>J6</t>
  </si>
  <si>
    <t>O26</t>
  </si>
  <si>
    <t>K6</t>
  </si>
  <si>
    <t>P26</t>
  </si>
  <si>
    <t>M6</t>
  </si>
  <si>
    <t>R26</t>
  </si>
  <si>
    <t>M12</t>
  </si>
  <si>
    <t>M15</t>
  </si>
  <si>
    <t>M18</t>
  </si>
  <si>
    <t>N41</t>
  </si>
  <si>
    <t>O41</t>
  </si>
  <si>
    <t>P41</t>
  </si>
  <si>
    <t>R41</t>
  </si>
  <si>
    <t>R50</t>
  </si>
  <si>
    <t>R53</t>
  </si>
  <si>
    <t>N56</t>
  </si>
  <si>
    <t>J36</t>
  </si>
  <si>
    <t>O56</t>
  </si>
  <si>
    <t>P56</t>
  </si>
  <si>
    <t>R77</t>
  </si>
  <si>
    <t>M60</t>
  </si>
  <si>
    <t>R80</t>
  </si>
  <si>
    <t>M63</t>
  </si>
  <si>
    <t>R83</t>
  </si>
  <si>
    <t>M66</t>
  </si>
  <si>
    <t>R86</t>
  </si>
  <si>
    <t>J18</t>
  </si>
  <si>
    <t>F7</t>
  </si>
  <si>
    <t>F8</t>
  </si>
  <si>
    <t>J28</t>
  </si>
  <si>
    <t>J29</t>
  </si>
  <si>
    <t>J30</t>
  </si>
  <si>
    <t>F14</t>
  </si>
  <si>
    <t>J31</t>
  </si>
  <si>
    <t>J43</t>
  </si>
  <si>
    <t>J44</t>
  </si>
  <si>
    <t>N3</t>
  </si>
  <si>
    <t>O3</t>
  </si>
  <si>
    <t>P3</t>
  </si>
  <si>
    <t>U23</t>
  </si>
  <si>
    <t>R3</t>
  </si>
  <si>
    <t>N6</t>
  </si>
  <si>
    <t>U26</t>
  </si>
  <si>
    <t>R6</t>
  </si>
  <si>
    <t>W26</t>
  </si>
  <si>
    <t>V32</t>
  </si>
  <si>
    <t>W32</t>
  </si>
  <si>
    <t>R15</t>
  </si>
  <si>
    <t>Q18</t>
  </si>
  <si>
    <t>V38</t>
  </si>
  <si>
    <t>R18</t>
  </si>
  <si>
    <t>W38</t>
  </si>
  <si>
    <t>S41</t>
  </si>
  <si>
    <t>T41</t>
  </si>
  <si>
    <t>U41</t>
  </si>
  <si>
    <t>W41</t>
  </si>
  <si>
    <t>V50</t>
  </si>
  <si>
    <t>W50</t>
  </si>
  <si>
    <t>V53</t>
  </si>
  <si>
    <t>W53</t>
  </si>
  <si>
    <t>N36</t>
  </si>
  <si>
    <t>S56</t>
  </si>
  <si>
    <t>O36</t>
  </si>
  <si>
    <t>T56</t>
  </si>
  <si>
    <t>P36</t>
  </si>
  <si>
    <t>U56</t>
  </si>
  <si>
    <t>W56</t>
  </si>
  <si>
    <t>Q39</t>
  </si>
  <si>
    <t>V59</t>
  </si>
  <si>
    <t>W59</t>
  </si>
  <si>
    <t>Q57</t>
  </si>
  <si>
    <t>V77</t>
  </si>
  <si>
    <t>W77</t>
  </si>
  <si>
    <t>Q60</t>
  </si>
  <si>
    <t>V80</t>
  </si>
  <si>
    <t>R60</t>
  </si>
  <si>
    <t>W80</t>
  </si>
  <si>
    <t>Q63</t>
  </si>
  <si>
    <t>V83</t>
  </si>
  <si>
    <t>R63</t>
  </si>
  <si>
    <t>W83</t>
  </si>
  <si>
    <t>Q66</t>
  </si>
  <si>
    <t>V86</t>
  </si>
  <si>
    <t>R66</t>
  </si>
  <si>
    <t>W86</t>
  </si>
  <si>
    <t>I7</t>
  </si>
  <si>
    <t>I8</t>
  </si>
  <si>
    <t>I11</t>
  </si>
  <si>
    <t>I12</t>
  </si>
  <si>
    <t>I13</t>
  </si>
  <si>
    <t>I14</t>
  </si>
  <si>
    <t>M43</t>
  </si>
  <si>
    <t>M44</t>
  </si>
  <si>
    <t>R54 &gt; A2</t>
  </si>
  <si>
    <t>W74 &gt; G11</t>
  </si>
  <si>
    <t>R54 &gt; A4</t>
  </si>
  <si>
    <t>W74 &gt; G13</t>
  </si>
  <si>
    <t>I25 &gt; A2</t>
  </si>
  <si>
    <t>M42 &gt; F11</t>
  </si>
  <si>
    <t>I25 &gt; A3</t>
  </si>
  <si>
    <t>M42 &gt; F12</t>
  </si>
  <si>
    <t>I25 &lt;&gt; V26</t>
  </si>
  <si>
    <t>M42 &lt;&gt; Z38</t>
  </si>
  <si>
    <t>dans le cadre du budget initial</t>
  </si>
  <si>
    <t>N° Phase</t>
  </si>
  <si>
    <t>Paramétrage enquête</t>
  </si>
  <si>
    <r>
      <t xml:space="preserve">Crédits de Masse salariale globale = Montant limitatif en </t>
    </r>
    <r>
      <rPr>
        <b/>
        <sz val="10"/>
        <color rgb="FFFF2222"/>
        <rFont val="Calibri"/>
        <family val="2"/>
        <scheme val="minor"/>
      </rPr>
      <t>AE=CP</t>
    </r>
  </si>
  <si>
    <r>
      <t xml:space="preserve">dont incidence rémunération principale </t>
    </r>
    <r>
      <rPr>
        <sz val="10"/>
        <color rgb="FFFF2222"/>
        <rFont val="Calibri"/>
        <family val="2"/>
        <scheme val="minor"/>
      </rPr>
      <t>(saisie obligatoire sur colonnes O et P)</t>
    </r>
  </si>
  <si>
    <r>
      <t xml:space="preserve">dont incidence rémunérations accessoires </t>
    </r>
    <r>
      <rPr>
        <sz val="10"/>
        <color rgb="FFFF2222"/>
        <rFont val="Calibri"/>
        <family val="2"/>
        <scheme val="minor"/>
      </rPr>
      <t>(saisie obligatoire sur colonnes O et P)</t>
    </r>
  </si>
  <si>
    <r>
      <t xml:space="preserve">Tableau : </t>
    </r>
    <r>
      <rPr>
        <b/>
        <sz val="10"/>
        <color theme="1"/>
        <rFont val="Calibri"/>
        <family val="2"/>
        <scheme val="minor"/>
      </rPr>
      <t>Contrôle du format des cellules saisies</t>
    </r>
  </si>
  <si>
    <r>
      <t xml:space="preserve">Tableau : </t>
    </r>
    <r>
      <rPr>
        <b/>
        <sz val="10"/>
        <color theme="1"/>
        <rFont val="Calibri"/>
        <family val="2"/>
        <scheme val="minor"/>
      </rPr>
      <t>Anomalies</t>
    </r>
  </si>
  <si>
    <t>Anomalies bloquantes</t>
  </si>
  <si>
    <t>Anomalies non bloquantes</t>
  </si>
  <si>
    <t>J16</t>
  </si>
  <si>
    <t>F9</t>
  </si>
  <si>
    <t>F15</t>
  </si>
  <si>
    <t>J27</t>
  </si>
  <si>
    <t>J33</t>
  </si>
  <si>
    <t>F23</t>
  </si>
  <si>
    <t>J37</t>
  </si>
  <si>
    <t>C3561</t>
  </si>
  <si>
    <t>C371</t>
  </si>
  <si>
    <t>C391</t>
  </si>
  <si>
    <t>C3111</t>
  </si>
  <si>
    <t>C3601</t>
  </si>
  <si>
    <t>C3131</t>
  </si>
  <si>
    <t>C3191</t>
  </si>
  <si>
    <t>C3681</t>
  </si>
  <si>
    <t>C3291</t>
  </si>
  <si>
    <t>C3701</t>
  </si>
  <si>
    <t>O18</t>
  </si>
  <si>
    <t>K7</t>
  </si>
  <si>
    <t>K8</t>
  </si>
  <si>
    <t>K9</t>
  </si>
  <si>
    <t>K10</t>
  </si>
  <si>
    <t>K15</t>
  </si>
  <si>
    <t>O27</t>
  </si>
  <si>
    <t>Colonne</t>
  </si>
  <si>
    <t>Pour accéder directement au détail d'un tableau, il suffit de cliquer sur le nom de celui-ci (voir ci-contre).
Si vous avez "#VALEUR" cela signifie que vous avez saisie une valeur non numérique. 
Merci de corriger.</t>
  </si>
  <si>
    <t>1ère saisie</t>
  </si>
  <si>
    <t>Saisie arrondie</t>
  </si>
  <si>
    <t xml:space="preserve">fin avril </t>
  </si>
  <si>
    <t>fin septembre</t>
  </si>
  <si>
    <t>fin décembre</t>
  </si>
  <si>
    <t>A saisir en phase 1</t>
  </si>
  <si>
    <t>A saisir à chaque phase</t>
  </si>
  <si>
    <t>N°Phase</t>
  </si>
  <si>
    <t>Libellé</t>
  </si>
  <si>
    <t>0234</t>
  </si>
  <si>
    <t>0004</t>
  </si>
  <si>
    <t>1000</t>
  </si>
  <si>
    <t>0230</t>
  </si>
  <si>
    <t>(3) Dernière prévision d'exécution pour fin 2023 (colonnes (a) et (b) à renseigner au moment du BI 2024) et nouvelle prévision d'exécution sur 2024 (à renseigner en phases 2, 3 et 4)</t>
  </si>
  <si>
    <t>(4) le stock ETP à la fin avril, fin septembre et fin décembre 2024 se calcule en phase 1 (BI 2024) à partir de la dernière prévision d'exécution pour fin 2023 (colonne (a) ligne "Nouvelle/dernière prévision d'exécution")</t>
  </si>
  <si>
    <t>et en phase 2 et suivantes à partir de l'exécution de décembre 2023 (ligne "exécution" colonne (a))</t>
  </si>
  <si>
    <r>
      <t xml:space="preserve">dont dépenses de personnels sur contrats de recherche (6) </t>
    </r>
    <r>
      <rPr>
        <sz val="10"/>
        <color rgb="FFFF2222"/>
        <rFont val="Calibri"/>
        <family val="2"/>
        <scheme val="minor"/>
      </rPr>
      <t>(saisie de l'exécution fin septembre 2024 obligatoire)</t>
    </r>
  </si>
  <si>
    <t>Les montants prévisionnels et d'exécution annuels (colonne cumul au 31 décembre 2024) ne doivent pas dépasser le montant de masse salariale voté au budget de l'établissement éventuellement modifié par budget rectificatif.</t>
  </si>
  <si>
    <t>(5) s'agissant des données d'exécution de 2023 il convient de renseigner en phase 1 (BI 2024) la colonne "dernière prévision d'exécution" 2023 et en phase 2 (mai 2024) la colonne "exécution" (définitive 2023)</t>
  </si>
  <si>
    <t>Incidence sur 2025</t>
  </si>
  <si>
    <t>(1) l'élaboration du budget est fondée sur une prévision d'exécution 2023, réajustée après la fin de l'exercice</t>
  </si>
  <si>
    <t>(2) Les colonnes "EAP" couvrent les mesures discrétionnaires (schéma d'emploi et évolution de la structure des emplois) ou obligatoires de l'exercice précédent (2023).</t>
  </si>
  <si>
    <t>Mesures catégorielles</t>
  </si>
  <si>
    <t>N18</t>
  </si>
  <si>
    <t>N37</t>
  </si>
  <si>
    <t>C363</t>
  </si>
  <si>
    <t>C383</t>
  </si>
  <si>
    <t>J7</t>
  </si>
  <si>
    <t>C3103</t>
  </si>
  <si>
    <t>J8</t>
  </si>
  <si>
    <t>C3593</t>
  </si>
  <si>
    <t>J9</t>
  </si>
  <si>
    <t>C3283</t>
  </si>
  <si>
    <t>j23</t>
  </si>
  <si>
    <t>C3693</t>
  </si>
  <si>
    <t>C3553</t>
  </si>
  <si>
    <t>C3673</t>
  </si>
  <si>
    <t>C3753</t>
  </si>
  <si>
    <t>U16</t>
  </si>
  <si>
    <t>U17</t>
  </si>
  <si>
    <t>U18</t>
  </si>
  <si>
    <t>U19</t>
  </si>
  <si>
    <t>U20</t>
  </si>
  <si>
    <t>V16</t>
  </si>
  <si>
    <t>V17</t>
  </si>
  <si>
    <t>V18</t>
  </si>
  <si>
    <t>V19</t>
  </si>
  <si>
    <t>V20</t>
  </si>
  <si>
    <t>V21</t>
  </si>
  <si>
    <t>V22</t>
  </si>
  <si>
    <t>V27</t>
  </si>
  <si>
    <t>V28</t>
  </si>
  <si>
    <t>V29</t>
  </si>
  <si>
    <t>W27</t>
  </si>
  <si>
    <t>C335</t>
  </si>
  <si>
    <t>C336</t>
  </si>
  <si>
    <t>C355</t>
  </si>
  <si>
    <t>C356</t>
  </si>
  <si>
    <t>C375</t>
  </si>
  <si>
    <t>C376</t>
  </si>
  <si>
    <t>C395</t>
  </si>
  <si>
    <t>C396</t>
  </si>
  <si>
    <t>C3115</t>
  </si>
  <si>
    <t>C3116</t>
  </si>
  <si>
    <t>C3605</t>
  </si>
  <si>
    <t>C3606</t>
  </si>
  <si>
    <t>C3135</t>
  </si>
  <si>
    <t>C3136</t>
  </si>
  <si>
    <t>C3506</t>
  </si>
  <si>
    <t>C3171</t>
  </si>
  <si>
    <t>C3175</t>
  </si>
  <si>
    <t>C3510</t>
  </si>
  <si>
    <t>C3196</t>
  </si>
  <si>
    <t>C3511</t>
  </si>
  <si>
    <t>C3216</t>
  </si>
  <si>
    <t>C3236</t>
  </si>
  <si>
    <t>C3276</t>
  </si>
  <si>
    <t>C3517</t>
  </si>
  <si>
    <t>C3518</t>
  </si>
  <si>
    <t>Q4</t>
  </si>
  <si>
    <t>Q5</t>
  </si>
  <si>
    <t>Q6</t>
  </si>
  <si>
    <t>Q7</t>
  </si>
  <si>
    <t>R7</t>
  </si>
  <si>
    <t>Q8</t>
  </si>
  <si>
    <t>R8</t>
  </si>
  <si>
    <t>Q9</t>
  </si>
  <si>
    <t>R9</t>
  </si>
  <si>
    <t>S10</t>
  </si>
  <si>
    <t>K14</t>
  </si>
  <si>
    <t>S14</t>
  </si>
  <si>
    <t>S15</t>
  </si>
  <si>
    <t>C315</t>
  </si>
  <si>
    <t>C3545</t>
  </si>
  <si>
    <t>C3565</t>
  </si>
  <si>
    <t>C316</t>
  </si>
  <si>
    <t>C3546</t>
  </si>
  <si>
    <t>C3566</t>
  </si>
  <si>
    <t>C3515</t>
  </si>
  <si>
    <t>C3525</t>
  </si>
  <si>
    <t>A saisir dans la maquette</t>
  </si>
  <si>
    <t>exercice 2024</t>
  </si>
  <si>
    <t>période janvier - avril exercice 2025</t>
  </si>
  <si>
    <t>période janvier - septembre exercice 2025</t>
  </si>
  <si>
    <t>période janvier - décembre exercice 2025</t>
  </si>
  <si>
    <t>stock ETP (a) au 31 décembre 2024</t>
  </si>
  <si>
    <t>moyenne annuelle ETPT 2024(b)</t>
  </si>
  <si>
    <t>Stock ETP à la fin décembre 2025 (k)=a+i-j pour les titulaires et CDI, à saisir pour les contractuels (4)</t>
  </si>
  <si>
    <t>ETPT (moyenne annuelle exercice 2025) (l)</t>
  </si>
  <si>
    <t>Exercice 2024</t>
  </si>
  <si>
    <t>Cumul au 30 avril 2025</t>
  </si>
  <si>
    <t>Cumul au 30 septembre 2025</t>
  </si>
  <si>
    <t>Cumul au 31 décembre 2025</t>
  </si>
  <si>
    <r>
      <t xml:space="preserve">Dernière prévision d'exécution (5) </t>
    </r>
    <r>
      <rPr>
        <b/>
        <sz val="10"/>
        <color rgb="FFFF2222"/>
        <rFont val="Calibri"/>
        <family val="2"/>
        <scheme val="minor"/>
      </rPr>
      <t>(Dépenses décaissées 2024)</t>
    </r>
  </si>
  <si>
    <r>
      <t xml:space="preserve">Exécution (5) </t>
    </r>
    <r>
      <rPr>
        <b/>
        <sz val="10"/>
        <color rgb="FFFF2222"/>
        <rFont val="Calibri"/>
        <family val="2"/>
        <scheme val="minor"/>
      </rPr>
      <t>(Dépenses décaissées 2024)</t>
    </r>
  </si>
  <si>
    <r>
      <t xml:space="preserve">Nouvelle prévision d'exécution </t>
    </r>
    <r>
      <rPr>
        <b/>
        <sz val="10"/>
        <color rgb="FFFF2222"/>
        <rFont val="Calibri"/>
        <family val="2"/>
        <scheme val="minor"/>
      </rPr>
      <t>(décaissements prévus sur 2025)</t>
    </r>
  </si>
  <si>
    <t>écart BI 2025 / BI 2024</t>
  </si>
  <si>
    <t>écart BI 2025 / exécution 2024</t>
  </si>
  <si>
    <t>écart reprévision 2025 / exécution 2024</t>
  </si>
  <si>
    <t>écart exécution 2025 / exécution 2024</t>
  </si>
  <si>
    <r>
      <t xml:space="preserve">Tableau 3 : </t>
    </r>
    <r>
      <rPr>
        <b/>
        <sz val="10"/>
        <color theme="1"/>
        <rFont val="Calibri"/>
        <family val="2"/>
        <scheme val="minor"/>
      </rPr>
      <t>Document prévisionnel de gestion des emplois et crédits de personnel (DPG) - Décomposition des facteurs d'évolution de la masse salariale entre 2024 et 2025 (en € et en flux)</t>
    </r>
  </si>
  <si>
    <t>Prévision d'exécution ou exécution 2024 (1)</t>
  </si>
  <si>
    <t>Extension en Année Pleine des mesures 2024 (2)</t>
  </si>
  <si>
    <t>Mesures générales (titulaires et non titulaires) et EAP hausse de la valeur du point sur 2025</t>
  </si>
  <si>
    <t>Mesures entrant en vigueur en année 2025</t>
  </si>
  <si>
    <t>Total des flux de 2025</t>
  </si>
  <si>
    <r>
      <t>Total prévision ou reprévision de décaissements sur 2025</t>
    </r>
    <r>
      <rPr>
        <b/>
        <sz val="10"/>
        <color rgb="FF000000"/>
        <rFont val="Calibri"/>
        <family val="2"/>
        <scheme val="minor"/>
      </rPr>
      <t xml:space="preserve"> (sauf phase 4 : Exécution au 31/12/2025)</t>
    </r>
  </si>
  <si>
    <t>Phase 1 : dernier budget voté en 2024 Phase 2,3,4 : dernier budget voté en 2025</t>
  </si>
  <si>
    <t>Ecart prévision 2025- dernier budget voté (2024 pour la phase 1/ 2025 phases 2,3,4) (V-W)</t>
  </si>
  <si>
    <t>0691775E</t>
  </si>
  <si>
    <t>Université Lyon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</si>
</sst>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Times New Roman"/>
      <family val="2"/>
    </font>
    <font>
      <sz val="11"/>
      <color indexed="8"/>
      <name val="Calibri"/>
      <family val="2"/>
    </font>
    <font>
      <sz val="10"/>
      <color indexed="8"/>
      <name val="Arial"/>
      <family val="2"/>
    </font>
    <font>
      <u/>
      <sz val="11"/>
      <color theme="10"/>
      <name val="Times New Roman"/>
      <family val="2"/>
    </font>
    <font>
      <sz val="10"/>
      <color theme="1"/>
      <name val="Times New Roman"/>
      <family val="2"/>
    </font>
    <font>
      <sz val="10"/>
      <color indexed="8"/>
      <name val="Calibri"/>
      <family val="2"/>
    </font>
    <font>
      <b/>
      <i/>
      <sz val="10"/>
      <color theme="1"/>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b/>
      <sz val="10"/>
      <color rgb="FFFF0000"/>
      <name val="Calibri"/>
      <family val="2"/>
      <scheme val="minor"/>
    </font>
    <font>
      <b/>
      <sz val="10"/>
      <color rgb="FFFF2222"/>
      <name val="Calibri"/>
      <family val="2"/>
      <scheme val="minor"/>
    </font>
    <font>
      <sz val="10"/>
      <color rgb="FF000000"/>
      <name val="Calibri"/>
      <family val="2"/>
      <scheme val="minor"/>
    </font>
    <font>
      <sz val="10"/>
      <color rgb="FFFF2222"/>
      <name val="Calibri"/>
      <family val="2"/>
      <scheme val="minor"/>
    </font>
    <font>
      <u/>
      <sz val="10"/>
      <color rgb="FF000000"/>
      <name val="Calibri"/>
      <family val="2"/>
      <scheme val="minor"/>
    </font>
    <font>
      <i/>
      <sz val="10"/>
      <color rgb="FF000000"/>
      <name val="Calibri"/>
      <family val="2"/>
      <scheme val="minor"/>
    </font>
    <font>
      <b/>
      <u/>
      <sz val="10"/>
      <color rgb="FF000000"/>
      <name val="Calibri"/>
      <family val="2"/>
      <scheme val="minor"/>
    </font>
    <font>
      <sz val="11"/>
      <color theme="1"/>
      <name val="Calibri"/>
      <family val="2"/>
    </font>
    <font>
      <b/>
      <sz val="11"/>
      <color indexed="8"/>
      <name val="Calibri"/>
      <family val="2"/>
    </font>
    <font>
      <b/>
      <sz val="7.5"/>
      <color rgb="FF000000"/>
      <name val="Times New Roman"/>
      <family val="2"/>
    </font>
    <font>
      <b/>
      <sz val="11"/>
      <color rgb="FF000000"/>
      <name val="Calibri"/>
      <family val="2"/>
    </font>
    <font>
      <b/>
      <sz val="11"/>
      <name val="Calibri"/>
      <family val="2"/>
    </font>
    <font>
      <b/>
      <sz val="11"/>
      <color indexed="8"/>
      <name val="Calibri"/>
      <family val="2"/>
      <scheme val="minor"/>
    </font>
    <font>
      <sz val="11"/>
      <color indexed="8"/>
      <name val="Calibri"/>
      <family val="2"/>
      <scheme val="minor"/>
    </font>
    <font>
      <sz val="10"/>
      <color indexed="8"/>
      <name val="Calibri"/>
      <family val="2"/>
      <scheme val="minor"/>
    </font>
    <font>
      <sz val="10"/>
      <name val="Calibri"/>
      <family val="2"/>
      <scheme val="minor"/>
    </font>
    <font>
      <b/>
      <sz val="10"/>
      <color rgb="FF0070C0"/>
      <name val="Calibri"/>
      <family val="2"/>
      <scheme val="minor"/>
    </font>
    <font>
      <b/>
      <sz val="10"/>
      <color rgb="FF00B0F0"/>
      <name val="Calibri"/>
      <family val="2"/>
      <scheme val="minor"/>
    </font>
    <font>
      <sz val="10"/>
      <color rgb="FFFF0000"/>
      <name val="Calibri"/>
      <family val="2"/>
      <scheme val="minor"/>
    </font>
    <font>
      <sz val="10"/>
      <color rgb="FF00B0F0"/>
      <name val="Calibri"/>
      <family val="2"/>
      <scheme val="minor"/>
    </font>
    <font>
      <b/>
      <sz val="11"/>
      <color theme="1"/>
      <name val="Calibri"/>
      <family val="2"/>
      <scheme val="minor"/>
    </font>
  </fonts>
  <fills count="14">
    <fill>
      <patternFill patternType="none"/>
    </fill>
    <fill>
      <patternFill patternType="gray125"/>
    </fill>
    <fill>
      <patternFill patternType="solid">
        <fgColor rgb="FFCCCCCC"/>
        <bgColor indexed="64"/>
      </patternFill>
    </fill>
    <fill>
      <patternFill patternType="solid">
        <fgColor rgb="FFFFFF99"/>
        <bgColor indexed="64"/>
      </patternFill>
    </fill>
    <fill>
      <patternFill patternType="solid">
        <fgColor rgb="FFFFFFFF"/>
        <bgColor indexed="64"/>
      </patternFill>
    </fill>
    <fill>
      <patternFill patternType="solid">
        <fgColor rgb="FFCCFFFF"/>
        <bgColor indexed="64"/>
      </patternFill>
    </fill>
    <fill>
      <patternFill patternType="solid">
        <fgColor rgb="FF666666"/>
        <bgColor indexed="64"/>
      </patternFill>
    </fill>
    <fill>
      <patternFill patternType="solid">
        <fgColor rgb="FF00C462"/>
        <bgColor indexed="64"/>
      </patternFill>
    </fill>
    <fill>
      <patternFill patternType="solid">
        <fgColor rgb="FFFF2222"/>
        <bgColor indexed="64"/>
      </patternFill>
    </fill>
    <fill>
      <patternFill patternType="solid">
        <fgColor rgb="FFFF33CC"/>
        <bgColor indexed="64"/>
      </patternFill>
    </fill>
    <fill>
      <patternFill patternType="solid">
        <fgColor indexed="22"/>
        <bgColor indexed="0"/>
      </patternFill>
    </fill>
    <fill>
      <patternFill patternType="solid">
        <fgColor rgb="FFC0C0C0"/>
        <bgColor indexed="0"/>
      </patternFill>
    </fill>
    <fill>
      <patternFill patternType="solid">
        <fgColor rgb="FFC0C0C0"/>
        <bgColor indexed="64"/>
      </patternFill>
    </fill>
    <fill>
      <patternFill patternType="solid">
        <fgColor theme="0" tint="-0.249977111117893"/>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style="thin">
        <color indexed="22"/>
      </right>
      <top/>
      <bottom/>
      <diagonal/>
    </border>
    <border>
      <left style="thin">
        <color indexed="22"/>
      </left>
      <right/>
      <top/>
      <bottom/>
      <diagonal/>
    </border>
  </borders>
  <cellStyleXfs count="6">
    <xf numFmtId="0" fontId="0" fillId="0" borderId="0"/>
    <xf numFmtId="0" fontId="2" fillId="0" borderId="0"/>
    <xf numFmtId="0" fontId="2" fillId="0" borderId="0"/>
    <xf numFmtId="0" fontId="3" fillId="0" borderId="0" applyNumberFormat="0" applyFill="0" applyBorder="0" applyAlignment="0" applyProtection="0"/>
    <xf numFmtId="0" fontId="2" fillId="0" borderId="0"/>
    <xf numFmtId="0" fontId="2" fillId="0" borderId="0"/>
  </cellStyleXfs>
  <cellXfs count="337">
    <xf numFmtId="0" fontId="0" fillId="0" borderId="0" xfId="0"/>
    <xf numFmtId="0" fontId="8" fillId="0" borderId="0" xfId="0" applyFont="1" applyProtection="1"/>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right" vertical="center" wrapText="1"/>
    </xf>
    <xf numFmtId="0" fontId="12" fillId="0" borderId="1" xfId="0" applyFont="1" applyBorder="1" applyAlignment="1" applyProtection="1">
      <alignment horizontal="left" vertical="center" wrapText="1"/>
    </xf>
    <xf numFmtId="0" fontId="8" fillId="0" borderId="1" xfId="0" applyFont="1" applyBorder="1" applyAlignment="1" applyProtection="1">
      <alignment vertical="center" wrapText="1"/>
    </xf>
    <xf numFmtId="0" fontId="12" fillId="2" borderId="1" xfId="0" applyFont="1" applyFill="1" applyBorder="1" applyAlignment="1" applyProtection="1">
      <alignment horizontal="center" vertical="center" wrapText="1"/>
    </xf>
    <xf numFmtId="0" fontId="9" fillId="0" borderId="1" xfId="0" applyFont="1" applyBorder="1" applyAlignment="1" applyProtection="1">
      <alignment horizontal="left" vertical="center" wrapText="1"/>
    </xf>
    <xf numFmtId="0" fontId="12" fillId="3" borderId="0" xfId="0" applyFont="1" applyFill="1" applyAlignment="1" applyProtection="1">
      <alignment vertical="center" wrapText="1"/>
    </xf>
    <xf numFmtId="0" fontId="12" fillId="5" borderId="0" xfId="0" applyFont="1" applyFill="1" applyAlignment="1" applyProtection="1">
      <alignment vertical="center" wrapText="1"/>
    </xf>
    <xf numFmtId="0" fontId="12" fillId="7" borderId="0" xfId="0" applyFont="1" applyFill="1" applyAlignment="1" applyProtection="1">
      <alignment vertical="center" wrapText="1"/>
    </xf>
    <xf numFmtId="0" fontId="12" fillId="8" borderId="0" xfId="0" applyFont="1" applyFill="1" applyAlignment="1" applyProtection="1">
      <alignment vertical="center" wrapText="1"/>
    </xf>
    <xf numFmtId="0" fontId="12" fillId="4" borderId="16" xfId="0" applyFont="1" applyFill="1" applyBorder="1" applyAlignment="1" applyProtection="1">
      <alignment vertical="center" wrapText="1"/>
    </xf>
    <xf numFmtId="0" fontId="8" fillId="0" borderId="16" xfId="0" applyFont="1" applyBorder="1" applyProtection="1"/>
    <xf numFmtId="0" fontId="8" fillId="0" borderId="0" xfId="0" applyFont="1"/>
    <xf numFmtId="0" fontId="8" fillId="0" borderId="0" xfId="0" applyFont="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right" vertical="center" wrapText="1"/>
    </xf>
    <xf numFmtId="0" fontId="12" fillId="0" borderId="1" xfId="0" applyFont="1" applyBorder="1" applyAlignment="1">
      <alignment horizontal="left" vertical="center" wrapText="1"/>
    </xf>
    <xf numFmtId="0" fontId="8" fillId="0" borderId="1" xfId="0" applyFont="1" applyBorder="1" applyAlignment="1">
      <alignment vertical="center" wrapText="1"/>
    </xf>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Border="1" applyAlignment="1">
      <alignment horizontal="right" vertical="center" wrapText="1"/>
    </xf>
    <xf numFmtId="0" fontId="9" fillId="0" borderId="1" xfId="0" applyFont="1" applyBorder="1" applyAlignment="1">
      <alignment horizontal="center" vertical="center" wrapText="1"/>
    </xf>
    <xf numFmtId="0" fontId="12" fillId="3" borderId="0" xfId="0" applyFont="1" applyFill="1" applyAlignment="1">
      <alignment vertical="center" wrapText="1"/>
    </xf>
    <xf numFmtId="0" fontId="12" fillId="5" borderId="0" xfId="0" applyFont="1" applyFill="1" applyAlignment="1">
      <alignment vertical="center" wrapText="1"/>
    </xf>
    <xf numFmtId="0" fontId="12" fillId="4" borderId="0" xfId="0" applyFont="1" applyFill="1" applyAlignment="1">
      <alignment vertical="center" wrapText="1"/>
    </xf>
    <xf numFmtId="0" fontId="12" fillId="9" borderId="0" xfId="0" applyFont="1" applyFill="1" applyAlignment="1">
      <alignment vertical="center" wrapText="1"/>
    </xf>
    <xf numFmtId="0" fontId="12" fillId="4" borderId="16" xfId="0" applyFont="1" applyFill="1" applyBorder="1" applyAlignment="1">
      <alignment vertical="center" wrapText="1"/>
    </xf>
    <xf numFmtId="0" fontId="8" fillId="0" borderId="16" xfId="0" applyFont="1" applyBorder="1"/>
    <xf numFmtId="0" fontId="4" fillId="0" borderId="0" xfId="0" applyFont="1"/>
    <xf numFmtId="0" fontId="5" fillId="10" borderId="29" xfId="4" applyFont="1" applyFill="1" applyBorder="1" applyAlignment="1">
      <alignment horizontal="center"/>
    </xf>
    <xf numFmtId="0" fontId="5" fillId="0" borderId="30" xfId="4" applyFont="1" applyFill="1" applyBorder="1" applyAlignment="1">
      <alignment wrapText="1"/>
    </xf>
    <xf numFmtId="0" fontId="5" fillId="0" borderId="30" xfId="4" quotePrefix="1" applyFont="1" applyFill="1" applyBorder="1" applyAlignment="1">
      <alignment wrapText="1"/>
    </xf>
    <xf numFmtId="0" fontId="5" fillId="0" borderId="30" xfId="4" applyFont="1" applyFill="1" applyBorder="1" applyAlignment="1">
      <alignment horizontal="right" wrapText="1"/>
    </xf>
    <xf numFmtId="0" fontId="4" fillId="0" borderId="0" xfId="0" quotePrefix="1" applyFont="1"/>
    <xf numFmtId="0" fontId="17" fillId="0" borderId="0" xfId="0" applyFont="1"/>
    <xf numFmtId="0" fontId="5" fillId="10" borderId="29" xfId="5" applyFont="1" applyFill="1" applyBorder="1" applyAlignment="1">
      <alignment horizontal="center"/>
    </xf>
    <xf numFmtId="0" fontId="5" fillId="0" borderId="30" xfId="5" applyFont="1" applyFill="1" applyBorder="1" applyAlignment="1">
      <alignment wrapText="1"/>
    </xf>
    <xf numFmtId="0" fontId="4" fillId="0" borderId="0" xfId="0" applyFont="1" applyBorder="1"/>
    <xf numFmtId="0" fontId="5" fillId="0" borderId="0" xfId="5" applyFont="1" applyFill="1" applyBorder="1" applyAlignment="1">
      <alignment wrapText="1"/>
    </xf>
    <xf numFmtId="0" fontId="5" fillId="0" borderId="0" xfId="5" applyFont="1" applyFill="1" applyBorder="1" applyAlignment="1">
      <alignment horizontal="center"/>
    </xf>
    <xf numFmtId="0" fontId="5" fillId="0" borderId="0" xfId="5" applyFont="1" applyFill="1" applyBorder="1" applyAlignment="1">
      <alignment horizontal="left"/>
    </xf>
    <xf numFmtId="0" fontId="5" fillId="0" borderId="0" xfId="5" quotePrefix="1" applyFont="1" applyFill="1" applyBorder="1" applyAlignment="1">
      <alignment horizontal="left"/>
    </xf>
    <xf numFmtId="0" fontId="4" fillId="0" borderId="0" xfId="0" applyFont="1" applyAlignment="1">
      <alignment horizontal="left"/>
    </xf>
    <xf numFmtId="2" fontId="5" fillId="0" borderId="0" xfId="5" applyNumberFormat="1" applyFont="1" applyFill="1" applyBorder="1" applyAlignment="1">
      <alignment horizontal="right"/>
    </xf>
    <xf numFmtId="2" fontId="5" fillId="0" borderId="30" xfId="5" applyNumberFormat="1" applyFont="1" applyFill="1" applyBorder="1" applyAlignment="1">
      <alignment horizontal="right" wrapText="1"/>
    </xf>
    <xf numFmtId="2" fontId="4" fillId="0" borderId="0" xfId="0" applyNumberFormat="1" applyFont="1"/>
    <xf numFmtId="1" fontId="4" fillId="0" borderId="0" xfId="0" applyNumberFormat="1" applyFont="1"/>
    <xf numFmtId="2" fontId="5" fillId="0" borderId="30" xfId="4" applyNumberFormat="1" applyFont="1" applyFill="1" applyBorder="1" applyAlignment="1">
      <alignment horizontal="right" wrapText="1"/>
    </xf>
    <xf numFmtId="1" fontId="5" fillId="0" borderId="30" xfId="4" applyNumberFormat="1" applyFont="1" applyFill="1" applyBorder="1" applyAlignment="1">
      <alignment horizontal="right" wrapText="1"/>
    </xf>
    <xf numFmtId="4" fontId="18" fillId="5" borderId="17" xfId="2" applyNumberFormat="1" applyFont="1" applyFill="1" applyBorder="1" applyAlignment="1">
      <alignment horizontal="right" vertical="center" wrapText="1"/>
    </xf>
    <xf numFmtId="4" fontId="1" fillId="0" borderId="17" xfId="2" applyNumberFormat="1" applyFont="1" applyFill="1" applyBorder="1" applyAlignment="1" applyProtection="1">
      <alignment horizontal="right" vertical="center" wrapText="1"/>
      <protection locked="0"/>
    </xf>
    <xf numFmtId="4" fontId="1" fillId="3" borderId="17" xfId="2" applyNumberFormat="1" applyFont="1" applyFill="1" applyBorder="1" applyAlignment="1" applyProtection="1">
      <alignment horizontal="right" vertical="center" wrapText="1"/>
      <protection locked="0"/>
    </xf>
    <xf numFmtId="4" fontId="1" fillId="2" borderId="17" xfId="2" applyNumberFormat="1" applyFont="1" applyFill="1" applyBorder="1" applyAlignment="1">
      <alignment horizontal="right" vertical="center" wrapText="1"/>
    </xf>
    <xf numFmtId="4" fontId="18" fillId="2" borderId="17" xfId="2" applyNumberFormat="1" applyFont="1" applyFill="1" applyBorder="1" applyAlignment="1">
      <alignment horizontal="right" vertical="center" wrapText="1"/>
    </xf>
    <xf numFmtId="4" fontId="1" fillId="6" borderId="17" xfId="2" applyNumberFormat="1" applyFont="1" applyFill="1" applyBorder="1" applyAlignment="1">
      <alignment horizontal="right" vertical="center" wrapText="1"/>
    </xf>
    <xf numFmtId="4" fontId="18" fillId="7" borderId="17" xfId="2" applyNumberFormat="1" applyFont="1" applyFill="1" applyBorder="1" applyAlignment="1">
      <alignment horizontal="right" vertical="center" wrapText="1"/>
    </xf>
    <xf numFmtId="4" fontId="18" fillId="8" borderId="17" xfId="2" applyNumberFormat="1" applyFont="1" applyFill="1" applyBorder="1" applyAlignment="1">
      <alignment horizontal="right" vertical="center" wrapText="1"/>
    </xf>
    <xf numFmtId="3" fontId="18" fillId="5" borderId="17" xfId="2" applyNumberFormat="1" applyFont="1" applyFill="1" applyBorder="1" applyAlignment="1">
      <alignment horizontal="right" vertical="center" wrapText="1"/>
    </xf>
    <xf numFmtId="3" fontId="1" fillId="6" borderId="17" xfId="2" applyNumberFormat="1" applyFont="1" applyFill="1" applyBorder="1" applyAlignment="1">
      <alignment horizontal="right" vertical="center" wrapText="1"/>
    </xf>
    <xf numFmtId="3" fontId="18" fillId="9" borderId="17" xfId="2" applyNumberFormat="1" applyFont="1" applyFill="1" applyBorder="1" applyAlignment="1">
      <alignment horizontal="right" vertical="center" wrapText="1"/>
    </xf>
    <xf numFmtId="3" fontId="1" fillId="0" borderId="17" xfId="2" applyNumberFormat="1" applyFont="1" applyFill="1" applyBorder="1" applyAlignment="1" applyProtection="1">
      <alignment horizontal="right" vertical="center" wrapText="1"/>
      <protection locked="0"/>
    </xf>
    <xf numFmtId="4" fontId="21" fillId="5" borderId="17" xfId="2" applyNumberFormat="1" applyFont="1" applyFill="1" applyBorder="1" applyAlignment="1">
      <alignment horizontal="right" vertical="center" wrapText="1"/>
    </xf>
    <xf numFmtId="4" fontId="21" fillId="2" borderId="17" xfId="2" applyNumberFormat="1" applyFont="1" applyFill="1" applyBorder="1" applyAlignment="1">
      <alignment horizontal="right" vertical="center" wrapText="1"/>
    </xf>
    <xf numFmtId="4" fontId="1" fillId="5" borderId="17" xfId="2" applyNumberFormat="1" applyFont="1" applyFill="1" applyBorder="1" applyAlignment="1">
      <alignment horizontal="right" vertical="center" wrapText="1"/>
    </xf>
    <xf numFmtId="4" fontId="18" fillId="6" borderId="17" xfId="2" applyNumberFormat="1" applyFont="1" applyFill="1" applyBorder="1" applyAlignment="1">
      <alignment horizontal="right" vertical="center" wrapText="1"/>
    </xf>
    <xf numFmtId="4" fontId="20" fillId="6" borderId="17" xfId="2" applyNumberFormat="1" applyFont="1" applyFill="1" applyBorder="1" applyAlignment="1">
      <alignment horizontal="right" vertical="center" wrapText="1"/>
    </xf>
    <xf numFmtId="4" fontId="1" fillId="6" borderId="17" xfId="2" applyNumberFormat="1" applyFont="1" applyFill="1" applyBorder="1" applyAlignment="1">
      <alignment horizontal="right" wrapText="1"/>
    </xf>
    <xf numFmtId="4" fontId="1" fillId="2" borderId="17" xfId="2" applyNumberFormat="1" applyFont="1" applyFill="1" applyBorder="1" applyAlignment="1">
      <alignment horizontal="right" wrapText="1"/>
    </xf>
    <xf numFmtId="3" fontId="1" fillId="2" borderId="20" xfId="2" applyNumberFormat="1" applyFont="1" applyFill="1" applyBorder="1" applyAlignment="1">
      <alignment horizontal="right" vertical="center" wrapText="1"/>
    </xf>
    <xf numFmtId="3" fontId="22" fillId="5" borderId="17" xfId="2" applyNumberFormat="1" applyFont="1" applyFill="1" applyBorder="1" applyAlignment="1">
      <alignment horizontal="right" vertical="center" wrapText="1"/>
    </xf>
    <xf numFmtId="3" fontId="23" fillId="6" borderId="17" xfId="2" applyNumberFormat="1" applyFont="1" applyFill="1" applyBorder="1" applyAlignment="1">
      <alignment horizontal="right" vertical="center" wrapText="1"/>
    </xf>
    <xf numFmtId="3" fontId="23" fillId="3" borderId="17" xfId="2" applyNumberFormat="1" applyFont="1" applyFill="1" applyBorder="1" applyAlignment="1" applyProtection="1">
      <alignment horizontal="right" vertical="center" wrapText="1"/>
      <protection locked="0"/>
    </xf>
    <xf numFmtId="3" fontId="23" fillId="0" borderId="17" xfId="2" applyNumberFormat="1" applyFont="1" applyFill="1" applyBorder="1" applyAlignment="1" applyProtection="1">
      <alignment horizontal="right" vertical="center" wrapText="1"/>
      <protection locked="0"/>
    </xf>
    <xf numFmtId="0" fontId="12" fillId="0" borderId="1" xfId="0" applyFont="1" applyBorder="1" applyAlignment="1">
      <alignment horizontal="right" vertical="center" wrapText="1"/>
    </xf>
    <xf numFmtId="3" fontId="22" fillId="9" borderId="17" xfId="2" applyNumberFormat="1" applyFont="1" applyFill="1" applyBorder="1" applyAlignment="1">
      <alignment horizontal="right" vertical="center" wrapText="1"/>
    </xf>
    <xf numFmtId="0" fontId="8" fillId="0" borderId="0" xfId="0" applyFont="1" applyAlignment="1">
      <alignment vertical="center" wrapText="1"/>
    </xf>
    <xf numFmtId="0" fontId="8" fillId="0" borderId="0" xfId="0" applyFont="1" applyBorder="1" applyAlignment="1">
      <alignment horizontal="left" vertical="center" wrapText="1"/>
    </xf>
    <xf numFmtId="0" fontId="7" fillId="0" borderId="17" xfId="0" applyNumberFormat="1" applyFont="1" applyBorder="1" applyAlignment="1">
      <alignment vertical="center" wrapText="1"/>
    </xf>
    <xf numFmtId="49" fontId="8" fillId="0" borderId="0" xfId="0" applyNumberFormat="1" applyFont="1" applyBorder="1" applyAlignment="1">
      <alignment vertical="center" wrapText="1"/>
    </xf>
    <xf numFmtId="0" fontId="8" fillId="0" borderId="18" xfId="0" applyFont="1" applyBorder="1" applyAlignment="1">
      <alignment vertical="center" wrapText="1"/>
    </xf>
    <xf numFmtId="0" fontId="24" fillId="10" borderId="17" xfId="2" applyFont="1" applyFill="1" applyBorder="1" applyAlignment="1">
      <alignment horizontal="center" vertical="center"/>
    </xf>
    <xf numFmtId="0" fontId="24" fillId="11" borderId="17" xfId="2" applyFont="1" applyFill="1" applyBorder="1" applyAlignment="1">
      <alignment horizontal="center" vertical="center"/>
    </xf>
    <xf numFmtId="0" fontId="8" fillId="12" borderId="17" xfId="0" applyFont="1" applyFill="1" applyBorder="1" applyAlignment="1">
      <alignment horizontal="center" vertical="center"/>
    </xf>
    <xf numFmtId="2" fontId="8" fillId="12" borderId="17" xfId="0" applyNumberFormat="1" applyFont="1" applyFill="1" applyBorder="1" applyAlignment="1">
      <alignment horizontal="center" vertical="center"/>
    </xf>
    <xf numFmtId="0" fontId="8" fillId="12" borderId="17" xfId="0" applyFont="1" applyFill="1" applyBorder="1" applyAlignment="1">
      <alignment horizontal="center" vertical="center" wrapText="1"/>
    </xf>
    <xf numFmtId="0" fontId="8" fillId="0" borderId="17" xfId="0" applyFont="1" applyBorder="1"/>
    <xf numFmtId="0" fontId="24" fillId="0" borderId="17" xfId="2" applyFont="1" applyFill="1" applyBorder="1" applyAlignment="1">
      <alignment horizontal="center" wrapText="1"/>
    </xf>
    <xf numFmtId="0" fontId="25" fillId="0" borderId="17" xfId="2" applyFont="1" applyFill="1" applyBorder="1" applyAlignment="1">
      <alignment wrapText="1"/>
    </xf>
    <xf numFmtId="0" fontId="24" fillId="0" borderId="17" xfId="2" applyFont="1" applyFill="1" applyBorder="1" applyAlignment="1">
      <alignment wrapText="1"/>
    </xf>
    <xf numFmtId="2" fontId="8" fillId="0" borderId="17" xfId="0" applyNumberFormat="1" applyFont="1" applyBorder="1"/>
    <xf numFmtId="0" fontId="24" fillId="0" borderId="17" xfId="2" applyNumberFormat="1" applyFont="1" applyFill="1" applyBorder="1" applyAlignment="1">
      <alignment horizontal="right" wrapText="1"/>
    </xf>
    <xf numFmtId="0" fontId="8" fillId="0" borderId="0" xfId="0" applyFont="1" applyAlignment="1">
      <alignment horizontal="center"/>
    </xf>
    <xf numFmtId="0" fontId="6" fillId="0" borderId="0" xfId="0" applyFont="1" applyAlignment="1">
      <alignment vertical="center" wrapText="1"/>
    </xf>
    <xf numFmtId="0" fontId="24" fillId="10" borderId="17" xfId="1" applyFont="1" applyFill="1" applyBorder="1" applyAlignment="1">
      <alignment horizontal="center" vertical="center"/>
    </xf>
    <xf numFmtId="0" fontId="24" fillId="10" borderId="17" xfId="1" applyFont="1" applyFill="1" applyBorder="1" applyAlignment="1">
      <alignment horizontal="center" vertical="center" wrapText="1"/>
    </xf>
    <xf numFmtId="0" fontId="24" fillId="0" borderId="0" xfId="1" applyFont="1" applyFill="1" applyBorder="1" applyAlignment="1">
      <alignment vertical="center"/>
    </xf>
    <xf numFmtId="0" fontId="24" fillId="0" borderId="17" xfId="1" applyFont="1" applyFill="1" applyBorder="1" applyAlignment="1">
      <alignment horizontal="center" vertical="center"/>
    </xf>
    <xf numFmtId="0" fontId="24" fillId="0" borderId="17" xfId="1" applyFont="1" applyFill="1" applyBorder="1" applyAlignment="1">
      <alignment horizontal="center" vertical="center" wrapText="1"/>
    </xf>
    <xf numFmtId="0" fontId="24" fillId="0" borderId="17" xfId="1" applyFont="1" applyFill="1" applyBorder="1" applyAlignment="1">
      <alignment vertical="center"/>
    </xf>
    <xf numFmtId="0" fontId="24" fillId="0" borderId="17" xfId="1" applyFont="1" applyFill="1" applyBorder="1" applyAlignment="1">
      <alignment horizontal="center" wrapText="1"/>
    </xf>
    <xf numFmtId="0" fontId="24" fillId="0" borderId="17" xfId="1" applyFont="1" applyFill="1" applyBorder="1" applyAlignment="1">
      <alignment wrapText="1"/>
    </xf>
    <xf numFmtId="0" fontId="8" fillId="0" borderId="0" xfId="0" applyFont="1" applyAlignment="1">
      <alignment horizontal="center" vertical="center"/>
    </xf>
    <xf numFmtId="0" fontId="24" fillId="0" borderId="17" xfId="1" applyFont="1" applyFill="1" applyBorder="1" applyAlignment="1">
      <alignment vertical="center" wrapText="1"/>
    </xf>
    <xf numFmtId="0" fontId="26" fillId="0" borderId="0" xfId="0" applyFont="1"/>
    <xf numFmtId="0" fontId="8" fillId="0" borderId="0" xfId="0" applyFont="1" applyAlignment="1">
      <alignment horizontal="left"/>
    </xf>
    <xf numFmtId="0" fontId="27" fillId="0" borderId="17" xfId="0" applyFont="1" applyBorder="1" applyAlignment="1">
      <alignment vertical="center" wrapText="1"/>
    </xf>
    <xf numFmtId="0" fontId="10" fillId="0" borderId="17" xfId="0" applyFont="1" applyBorder="1" applyAlignment="1">
      <alignment vertical="center" wrapText="1"/>
    </xf>
    <xf numFmtId="0" fontId="24" fillId="0" borderId="17" xfId="1" applyFont="1" applyFill="1" applyBorder="1" applyAlignment="1">
      <alignment horizontal="right" vertical="center"/>
    </xf>
    <xf numFmtId="0" fontId="8" fillId="0" borderId="0" xfId="0" applyFont="1" applyAlignment="1">
      <alignment horizontal="center"/>
    </xf>
    <xf numFmtId="3" fontId="18" fillId="2" borderId="17" xfId="2" applyNumberFormat="1" applyFont="1" applyFill="1" applyBorder="1" applyAlignment="1">
      <alignment horizontal="right" vertical="center" wrapText="1"/>
    </xf>
    <xf numFmtId="3" fontId="1" fillId="2" borderId="17" xfId="2" applyNumberFormat="1" applyFont="1" applyFill="1" applyBorder="1" applyAlignment="1">
      <alignment horizontal="right" vertical="center" wrapText="1"/>
    </xf>
    <xf numFmtId="3" fontId="1" fillId="3" borderId="17" xfId="2" applyNumberFormat="1" applyFont="1" applyFill="1" applyBorder="1" applyAlignment="1" applyProtection="1">
      <alignment horizontal="right" vertical="center" wrapText="1"/>
      <protection locked="0"/>
    </xf>
    <xf numFmtId="0" fontId="29" fillId="0" borderId="17" xfId="2" applyFont="1" applyFill="1" applyBorder="1" applyAlignment="1">
      <alignment wrapText="1"/>
    </xf>
    <xf numFmtId="0" fontId="27" fillId="0" borderId="17" xfId="2" applyFont="1" applyFill="1" applyBorder="1" applyAlignment="1">
      <alignment wrapText="1"/>
    </xf>
    <xf numFmtId="0" fontId="28" fillId="0" borderId="0" xfId="0" applyFont="1"/>
    <xf numFmtId="0" fontId="24" fillId="0" borderId="17" xfId="2" applyNumberFormat="1" applyFont="1" applyFill="1" applyBorder="1" applyAlignment="1">
      <alignment horizontal="center" wrapText="1"/>
    </xf>
    <xf numFmtId="0" fontId="8" fillId="0" borderId="17" xfId="2" applyFont="1" applyFill="1" applyBorder="1" applyAlignment="1">
      <alignment wrapText="1"/>
    </xf>
    <xf numFmtId="0" fontId="24" fillId="10" borderId="17" xfId="2" applyFont="1" applyFill="1" applyBorder="1" applyAlignment="1">
      <alignment horizontal="center" vertical="center" wrapText="1"/>
    </xf>
    <xf numFmtId="1" fontId="8" fillId="13" borderId="17" xfId="0" applyNumberFormat="1" applyFont="1" applyFill="1" applyBorder="1" applyAlignment="1">
      <alignment horizontal="center" vertical="center"/>
    </xf>
    <xf numFmtId="0" fontId="8" fillId="0" borderId="17" xfId="2" applyFont="1" applyFill="1" applyBorder="1" applyAlignment="1">
      <alignment horizontal="center" wrapText="1"/>
    </xf>
    <xf numFmtId="0" fontId="8" fillId="0" borderId="17" xfId="2" applyNumberFormat="1" applyFont="1" applyFill="1" applyBorder="1" applyAlignment="1">
      <alignment horizontal="center" wrapText="1"/>
    </xf>
    <xf numFmtId="1" fontId="8" fillId="0" borderId="17" xfId="0" applyNumberFormat="1" applyFont="1" applyBorder="1"/>
    <xf numFmtId="0" fontId="24" fillId="0" borderId="17" xfId="2" applyNumberFormat="1" applyFont="1" applyFill="1" applyBorder="1" applyAlignment="1" applyProtection="1">
      <alignment horizontal="right" vertical="center" wrapText="1"/>
      <protection locked="0"/>
    </xf>
    <xf numFmtId="4" fontId="18" fillId="0" borderId="17" xfId="2" applyNumberFormat="1" applyFont="1" applyFill="1" applyBorder="1" applyAlignment="1" applyProtection="1">
      <alignment horizontal="right" vertical="center" wrapText="1"/>
      <protection locked="0"/>
    </xf>
    <xf numFmtId="4" fontId="18" fillId="3" borderId="17" xfId="2" applyNumberFormat="1" applyFont="1" applyFill="1" applyBorder="1" applyAlignment="1" applyProtection="1">
      <alignment horizontal="right" vertical="center" wrapText="1"/>
      <protection locked="0"/>
    </xf>
    <xf numFmtId="3" fontId="18" fillId="5" borderId="22" xfId="2" applyNumberFormat="1" applyFont="1" applyFill="1" applyBorder="1" applyAlignment="1">
      <alignment horizontal="right" vertical="center" wrapText="1"/>
    </xf>
    <xf numFmtId="3" fontId="18" fillId="2" borderId="24" xfId="2" applyNumberFormat="1" applyFont="1" applyFill="1" applyBorder="1" applyAlignment="1">
      <alignment horizontal="right" vertical="center" wrapText="1"/>
    </xf>
    <xf numFmtId="3" fontId="18" fillId="2" borderId="20" xfId="2" applyNumberFormat="1" applyFont="1" applyFill="1" applyBorder="1" applyAlignment="1">
      <alignment horizontal="right" vertical="center" wrapText="1"/>
    </xf>
    <xf numFmtId="3" fontId="18" fillId="5" borderId="25" xfId="2" applyNumberFormat="1" applyFont="1" applyFill="1" applyBorder="1" applyAlignment="1">
      <alignment horizontal="right" vertical="center" wrapText="1"/>
    </xf>
    <xf numFmtId="0" fontId="24" fillId="0" borderId="17" xfId="1" applyFont="1" applyFill="1" applyBorder="1" applyAlignment="1">
      <alignment horizontal="center" vertical="center" wrapText="1"/>
    </xf>
    <xf numFmtId="0" fontId="8" fillId="0" borderId="17" xfId="0" applyFont="1" applyBorder="1" applyAlignment="1">
      <alignment horizontal="center" vertical="center" wrapText="1"/>
    </xf>
    <xf numFmtId="0" fontId="24" fillId="0" borderId="17" xfId="1" applyFont="1" applyFill="1" applyBorder="1" applyAlignment="1">
      <alignment horizontal="center" vertical="center" wrapText="1"/>
    </xf>
    <xf numFmtId="0" fontId="24" fillId="0" borderId="25" xfId="1" applyFont="1" applyFill="1" applyBorder="1" applyAlignment="1">
      <alignment horizontal="center" vertical="center" wrapText="1"/>
    </xf>
    <xf numFmtId="0" fontId="24" fillId="0" borderId="25" xfId="1" applyFont="1" applyFill="1" applyBorder="1" applyAlignment="1">
      <alignment horizontal="center" vertical="center"/>
    </xf>
    <xf numFmtId="0" fontId="24" fillId="0" borderId="17" xfId="1" applyNumberFormat="1" applyFont="1" applyFill="1" applyBorder="1" applyAlignment="1">
      <alignment horizontal="center" vertical="center"/>
    </xf>
    <xf numFmtId="0" fontId="29" fillId="0" borderId="17" xfId="1" applyFont="1" applyFill="1" applyBorder="1" applyAlignment="1">
      <alignment horizontal="center" vertical="center" wrapText="1"/>
    </xf>
    <xf numFmtId="0" fontId="24" fillId="0" borderId="17" xfId="1" applyFont="1" applyFill="1" applyBorder="1" applyAlignment="1">
      <alignment horizontal="center" vertical="center" wrapText="1"/>
    </xf>
    <xf numFmtId="0" fontId="29" fillId="0" borderId="17" xfId="0" applyFont="1" applyBorder="1" applyAlignment="1">
      <alignment horizontal="center" vertical="center" wrapText="1"/>
    </xf>
    <xf numFmtId="0" fontId="24" fillId="0" borderId="25" xfId="2" applyFont="1" applyFill="1" applyBorder="1" applyAlignment="1">
      <alignment horizontal="center" vertical="center"/>
    </xf>
    <xf numFmtId="0" fontId="29" fillId="0" borderId="25" xfId="1" applyFont="1" applyFill="1" applyBorder="1" applyAlignment="1">
      <alignment horizontal="center" vertical="center" wrapText="1"/>
    </xf>
    <xf numFmtId="0" fontId="8" fillId="0" borderId="25" xfId="0" applyFont="1" applyBorder="1" applyAlignment="1">
      <alignment horizontal="center" vertical="center"/>
    </xf>
    <xf numFmtId="0" fontId="24" fillId="0" borderId="17" xfId="1" applyFont="1" applyFill="1" applyBorder="1" applyAlignment="1">
      <alignment horizontal="left" vertical="center" wrapText="1"/>
    </xf>
    <xf numFmtId="0" fontId="28" fillId="0" borderId="0" xfId="1" applyFont="1" applyFill="1" applyBorder="1" applyAlignment="1">
      <alignment vertical="center"/>
    </xf>
    <xf numFmtId="49" fontId="8" fillId="0" borderId="17" xfId="0" applyNumberFormat="1" applyFont="1" applyBorder="1" applyAlignment="1">
      <alignment horizontal="center" vertical="center"/>
    </xf>
    <xf numFmtId="0" fontId="8" fillId="0" borderId="0" xfId="1" applyFont="1" applyFill="1" applyBorder="1" applyAlignment="1">
      <alignment vertical="center"/>
    </xf>
    <xf numFmtId="0" fontId="5" fillId="0" borderId="0" xfId="4" applyFont="1" applyFill="1" applyBorder="1" applyAlignment="1">
      <alignment horizontal="left"/>
    </xf>
    <xf numFmtId="0" fontId="5" fillId="0" borderId="30" xfId="4" quotePrefix="1" applyFont="1" applyFill="1" applyBorder="1" applyAlignment="1">
      <alignment horizontal="right" wrapText="1"/>
    </xf>
    <xf numFmtId="0" fontId="4" fillId="0" borderId="0" xfId="0" quotePrefix="1" applyFont="1" applyAlignment="1">
      <alignment horizontal="left"/>
    </xf>
    <xf numFmtId="3" fontId="23" fillId="0" borderId="17" xfId="2" applyNumberFormat="1" applyFont="1" applyFill="1" applyBorder="1" applyAlignment="1">
      <alignment horizontal="right" vertical="center" wrapText="1"/>
    </xf>
    <xf numFmtId="3" fontId="30" fillId="5" borderId="17" xfId="2" applyNumberFormat="1" applyFont="1" applyFill="1" applyBorder="1" applyAlignment="1">
      <alignment horizontal="right" vertical="center" wrapText="1"/>
    </xf>
    <xf numFmtId="49" fontId="3" fillId="0" borderId="17" xfId="3" applyNumberFormat="1" applyBorder="1" applyAlignment="1">
      <alignment vertical="center" wrapText="1"/>
    </xf>
    <xf numFmtId="0" fontId="12" fillId="0" borderId="0" xfId="0" applyFont="1" applyAlignment="1" applyProtection="1">
      <alignment vertical="center" wrapText="1"/>
    </xf>
    <xf numFmtId="0" fontId="8" fillId="0" borderId="3" xfId="0" applyFont="1" applyBorder="1" applyAlignment="1" applyProtection="1">
      <alignment vertical="center" wrapText="1"/>
    </xf>
    <xf numFmtId="0" fontId="8" fillId="0" borderId="6" xfId="0" applyFont="1" applyBorder="1" applyAlignment="1" applyProtection="1">
      <alignment vertical="center" wrapText="1"/>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12" fillId="0" borderId="5" xfId="0" applyFont="1" applyBorder="1" applyAlignment="1" applyProtection="1">
      <alignment horizontal="right" vertical="center" wrapText="1"/>
    </xf>
    <xf numFmtId="0" fontId="12" fillId="0" borderId="6" xfId="0" applyFont="1" applyBorder="1" applyAlignment="1" applyProtection="1">
      <alignment horizontal="right" vertical="center" wrapText="1"/>
    </xf>
    <xf numFmtId="0" fontId="12" fillId="0" borderId="7" xfId="0" applyFont="1" applyBorder="1" applyAlignment="1" applyProtection="1">
      <alignment horizontal="right" vertical="center" wrapText="1"/>
    </xf>
    <xf numFmtId="0" fontId="12" fillId="0" borderId="8" xfId="0" applyFont="1" applyBorder="1" applyAlignment="1" applyProtection="1">
      <alignment horizontal="right" vertical="center" wrapText="1"/>
    </xf>
    <xf numFmtId="0" fontId="12" fillId="0" borderId="0" xfId="0" applyFont="1" applyBorder="1" applyAlignment="1" applyProtection="1">
      <alignment horizontal="right" vertical="center" wrapText="1"/>
    </xf>
    <xf numFmtId="0" fontId="12" fillId="0" borderId="9" xfId="0" applyFont="1" applyBorder="1" applyAlignment="1" applyProtection="1">
      <alignment horizontal="right" vertical="center" wrapText="1"/>
    </xf>
    <xf numFmtId="0" fontId="12" fillId="0" borderId="10" xfId="0" applyFont="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2" xfId="0" applyFont="1" applyBorder="1" applyAlignment="1" applyProtection="1">
      <alignment horizontal="right" vertical="center" wrapText="1"/>
    </xf>
    <xf numFmtId="0" fontId="9" fillId="0" borderId="13"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12" fillId="0" borderId="13" xfId="0" applyFont="1" applyBorder="1" applyAlignment="1" applyProtection="1">
      <alignment horizontal="left" vertical="center" wrapText="1"/>
    </xf>
    <xf numFmtId="0" fontId="12" fillId="0" borderId="15" xfId="0" applyFont="1" applyBorder="1" applyAlignment="1" applyProtection="1">
      <alignment horizontal="left" vertical="center" wrapText="1"/>
    </xf>
    <xf numFmtId="0" fontId="12" fillId="0" borderId="14" xfId="0" applyFont="1" applyBorder="1" applyAlignment="1" applyProtection="1">
      <alignment horizontal="left" vertical="center" wrapText="1"/>
    </xf>
    <xf numFmtId="0" fontId="12" fillId="0" borderId="13" xfId="0" applyFont="1" applyBorder="1" applyAlignment="1" applyProtection="1">
      <alignment horizontal="right" vertical="center" wrapText="1"/>
    </xf>
    <xf numFmtId="0" fontId="12" fillId="0" borderId="15" xfId="0" applyFont="1" applyBorder="1" applyAlignment="1" applyProtection="1">
      <alignment horizontal="right" vertical="center" wrapText="1"/>
    </xf>
    <xf numFmtId="0" fontId="12" fillId="0" borderId="14" xfId="0" applyFont="1" applyBorder="1" applyAlignment="1" applyProtection="1">
      <alignment horizontal="right" vertical="center" wrapText="1"/>
    </xf>
    <xf numFmtId="0" fontId="9" fillId="2" borderId="13"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8" fillId="0" borderId="2" xfId="0" applyFont="1" applyBorder="1" applyAlignment="1" applyProtection="1">
      <alignment vertical="center" wrapText="1"/>
    </xf>
    <xf numFmtId="0" fontId="8" fillId="0" borderId="4" xfId="0" applyFont="1" applyBorder="1" applyAlignment="1" applyProtection="1">
      <alignment vertical="center" wrapText="1"/>
    </xf>
    <xf numFmtId="0" fontId="8" fillId="0" borderId="2" xfId="0" applyNumberFormat="1" applyFont="1" applyBorder="1" applyAlignment="1" applyProtection="1">
      <alignment vertical="center" wrapText="1"/>
    </xf>
    <xf numFmtId="0" fontId="8" fillId="0" borderId="3" xfId="0" applyNumberFormat="1" applyFont="1" applyBorder="1" applyAlignment="1" applyProtection="1">
      <alignment vertical="center" wrapText="1"/>
    </xf>
    <xf numFmtId="0" fontId="8" fillId="0" borderId="4" xfId="0" applyNumberFormat="1" applyFont="1" applyBorder="1" applyAlignment="1" applyProtection="1">
      <alignment vertical="center" wrapText="1"/>
    </xf>
    <xf numFmtId="0" fontId="6"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8" fillId="0" borderId="2"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12" fillId="0" borderId="0" xfId="0" applyFont="1" applyAlignment="1">
      <alignmen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3" fontId="19" fillId="5" borderId="7" xfId="0" applyNumberFormat="1" applyFont="1" applyFill="1" applyBorder="1" applyAlignment="1">
      <alignment horizontal="right" vertical="center" wrapText="1"/>
    </xf>
    <xf numFmtId="3" fontId="19" fillId="5" borderId="9" xfId="0" applyNumberFormat="1" applyFont="1" applyFill="1" applyBorder="1" applyAlignment="1">
      <alignment horizontal="right" vertical="center" wrapText="1"/>
    </xf>
    <xf numFmtId="3" fontId="19" fillId="5" borderId="5" xfId="0" applyNumberFormat="1" applyFont="1" applyFill="1" applyBorder="1" applyAlignment="1">
      <alignment horizontal="right" vertical="center" wrapText="1"/>
    </xf>
    <xf numFmtId="3" fontId="19" fillId="5" borderId="8" xfId="0" applyNumberFormat="1" applyFont="1" applyFill="1" applyBorder="1" applyAlignment="1">
      <alignment horizontal="right" vertical="center" wrapText="1"/>
    </xf>
    <xf numFmtId="3" fontId="18" fillId="2" borderId="17" xfId="2" applyNumberFormat="1" applyFont="1" applyFill="1" applyBorder="1" applyAlignment="1">
      <alignment horizontal="right" vertical="center" wrapText="1"/>
    </xf>
    <xf numFmtId="3" fontId="19" fillId="5" borderId="12" xfId="0" applyNumberFormat="1" applyFont="1" applyFill="1" applyBorder="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vertical="center" wrapText="1"/>
    </xf>
    <xf numFmtId="0" fontId="8" fillId="0" borderId="6" xfId="0" applyFont="1" applyBorder="1" applyAlignment="1">
      <alignment vertical="center" wrapText="1"/>
    </xf>
    <xf numFmtId="0" fontId="16" fillId="0" borderId="0" xfId="0" applyFont="1" applyAlignment="1">
      <alignment vertical="center" wrapText="1"/>
    </xf>
    <xf numFmtId="0" fontId="14" fillId="0" borderId="0" xfId="0" applyFont="1" applyAlignment="1">
      <alignment vertical="center" wrapText="1"/>
    </xf>
    <xf numFmtId="3" fontId="19" fillId="5" borderId="10" xfId="0" applyNumberFormat="1" applyFont="1" applyFill="1" applyBorder="1" applyAlignment="1">
      <alignment horizontal="right" vertical="center" wrapText="1"/>
    </xf>
    <xf numFmtId="3" fontId="19" fillId="5" borderId="15" xfId="0" applyNumberFormat="1" applyFont="1" applyFill="1" applyBorder="1" applyAlignment="1">
      <alignment horizontal="right" vertical="center" wrapText="1"/>
    </xf>
    <xf numFmtId="3" fontId="19" fillId="5" borderId="14" xfId="0" applyNumberFormat="1" applyFont="1" applyFill="1" applyBorder="1" applyAlignment="1">
      <alignment horizontal="right" vertical="center" wrapText="1"/>
    </xf>
    <xf numFmtId="3" fontId="19" fillId="5" borderId="13" xfId="0" applyNumberFormat="1" applyFont="1" applyFill="1" applyBorder="1" applyAlignment="1">
      <alignment horizontal="right" vertical="center" wrapText="1"/>
    </xf>
    <xf numFmtId="3" fontId="18" fillId="2" borderId="22" xfId="2" applyNumberFormat="1" applyFont="1" applyFill="1" applyBorder="1" applyAlignment="1">
      <alignment horizontal="right" vertical="center" wrapText="1"/>
    </xf>
    <xf numFmtId="3" fontId="1" fillId="3" borderId="33" xfId="2" applyNumberFormat="1" applyFont="1" applyFill="1" applyBorder="1" applyAlignment="1" applyProtection="1">
      <alignment horizontal="right" vertical="center" wrapText="1"/>
      <protection locked="0"/>
    </xf>
    <xf numFmtId="3" fontId="1" fillId="3" borderId="34" xfId="2" applyNumberFormat="1" applyFont="1" applyFill="1" applyBorder="1" applyAlignment="1" applyProtection="1">
      <alignment horizontal="right" vertical="center" wrapText="1"/>
      <protection locked="0"/>
    </xf>
    <xf numFmtId="3" fontId="1" fillId="3" borderId="0" xfId="2" applyNumberFormat="1" applyFont="1" applyFill="1" applyBorder="1" applyAlignment="1" applyProtection="1">
      <alignment horizontal="right" vertical="center" wrapText="1"/>
      <protection locked="0"/>
    </xf>
    <xf numFmtId="3" fontId="1" fillId="2" borderId="17" xfId="2" applyNumberFormat="1" applyFont="1" applyFill="1" applyBorder="1" applyAlignment="1">
      <alignment horizontal="right" vertical="center" wrapText="1"/>
    </xf>
    <xf numFmtId="3" fontId="18" fillId="2" borderId="8" xfId="2" applyNumberFormat="1" applyFont="1" applyFill="1" applyBorder="1" applyAlignment="1">
      <alignment horizontal="right" vertical="center" wrapText="1"/>
    </xf>
    <xf numFmtId="3" fontId="1" fillId="3" borderId="15" xfId="2" applyNumberFormat="1" applyFont="1" applyFill="1" applyBorder="1" applyAlignment="1" applyProtection="1">
      <alignment horizontal="right" vertical="center" wrapText="1"/>
      <protection locked="0"/>
    </xf>
    <xf numFmtId="3" fontId="1" fillId="3" borderId="31" xfId="2" applyNumberFormat="1" applyFont="1" applyFill="1" applyBorder="1" applyAlignment="1" applyProtection="1">
      <alignment horizontal="right" vertical="center" wrapText="1"/>
      <protection locked="0"/>
    </xf>
    <xf numFmtId="3" fontId="1" fillId="3" borderId="8" xfId="2" applyNumberFormat="1" applyFont="1" applyFill="1" applyBorder="1" applyAlignment="1" applyProtection="1">
      <alignment horizontal="right" vertical="center" wrapText="1"/>
      <protection locked="0"/>
    </xf>
    <xf numFmtId="3" fontId="1" fillId="3" borderId="32" xfId="2" applyNumberFormat="1" applyFont="1" applyFill="1" applyBorder="1" applyAlignment="1" applyProtection="1">
      <alignment horizontal="right" vertical="center" wrapText="1"/>
      <protection locked="0"/>
    </xf>
    <xf numFmtId="3" fontId="1" fillId="3" borderId="21" xfId="2" applyNumberFormat="1" applyFont="1" applyFill="1" applyBorder="1" applyAlignment="1" applyProtection="1">
      <alignment horizontal="right" vertical="center" wrapText="1"/>
      <protection locked="0"/>
    </xf>
    <xf numFmtId="3" fontId="1" fillId="3" borderId="23" xfId="2" applyNumberFormat="1" applyFont="1" applyFill="1" applyBorder="1" applyAlignment="1" applyProtection="1">
      <alignment horizontal="right" vertical="center" wrapText="1"/>
      <protection locked="0"/>
    </xf>
    <xf numFmtId="3" fontId="1" fillId="3" borderId="24" xfId="2" applyNumberFormat="1" applyFont="1" applyFill="1" applyBorder="1" applyAlignment="1" applyProtection="1">
      <alignment horizontal="right" vertical="center" wrapText="1"/>
      <protection locked="0"/>
    </xf>
    <xf numFmtId="3" fontId="1" fillId="3" borderId="17" xfId="2" applyNumberFormat="1" applyFont="1" applyFill="1" applyBorder="1" applyAlignment="1" applyProtection="1">
      <alignment horizontal="right" vertical="center" wrapText="1"/>
      <protection locked="0"/>
    </xf>
    <xf numFmtId="0" fontId="8" fillId="0" borderId="2" xfId="0" applyFont="1" applyBorder="1" applyAlignment="1">
      <alignment vertical="center" wrapText="1"/>
    </xf>
    <xf numFmtId="0" fontId="8" fillId="0" borderId="4"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12" fillId="0" borderId="2" xfId="0" applyFont="1" applyBorder="1" applyAlignment="1">
      <alignment horizontal="right" vertical="center" wrapText="1"/>
    </xf>
    <xf numFmtId="0" fontId="12" fillId="0" borderId="4" xfId="0" applyFont="1" applyBorder="1" applyAlignment="1">
      <alignment horizontal="right" vertical="center" wrapText="1"/>
    </xf>
    <xf numFmtId="0" fontId="9" fillId="0" borderId="2" xfId="0" applyFont="1" applyBorder="1" applyAlignment="1">
      <alignment horizontal="right" vertical="center" wrapText="1"/>
    </xf>
    <xf numFmtId="0" fontId="9" fillId="0" borderId="4" xfId="0" applyFont="1" applyBorder="1" applyAlignment="1">
      <alignment horizontal="right" vertical="center" wrapText="1"/>
    </xf>
    <xf numFmtId="0" fontId="12" fillId="0" borderId="13" xfId="0" applyFont="1" applyBorder="1" applyAlignment="1">
      <alignment horizontal="left" vertical="center" wrapText="1"/>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8" fillId="0" borderId="17" xfId="0" applyFont="1" applyBorder="1" applyAlignment="1">
      <alignment horizontal="left" vertical="center" wrapText="1"/>
    </xf>
    <xf numFmtId="0" fontId="8" fillId="0" borderId="0" xfId="0" applyFont="1" applyAlignment="1">
      <alignment horizontal="center"/>
    </xf>
    <xf numFmtId="0" fontId="8" fillId="0" borderId="18" xfId="0" applyFont="1" applyBorder="1" applyAlignment="1">
      <alignment horizontal="center"/>
    </xf>
    <xf numFmtId="0" fontId="8" fillId="0" borderId="0" xfId="0" applyFont="1" applyBorder="1" applyAlignment="1">
      <alignment horizontal="center" vertical="center" wrapText="1"/>
    </xf>
    <xf numFmtId="0" fontId="8" fillId="0" borderId="17"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8" xfId="0" applyFont="1" applyBorder="1" applyAlignment="1">
      <alignment horizontal="center" vertical="center" wrapText="1"/>
    </xf>
    <xf numFmtId="0" fontId="27" fillId="0" borderId="17" xfId="0" applyFont="1" applyBorder="1" applyAlignment="1">
      <alignment horizontal="left" vertical="center" wrapText="1"/>
    </xf>
    <xf numFmtId="0" fontId="10" fillId="0" borderId="17" xfId="0" applyFont="1" applyBorder="1" applyAlignment="1">
      <alignment horizontal="left" vertical="center" wrapText="1"/>
    </xf>
    <xf numFmtId="0" fontId="10" fillId="0" borderId="0" xfId="0" applyFont="1" applyBorder="1" applyAlignment="1">
      <alignment vertical="center" wrapText="1"/>
    </xf>
    <xf numFmtId="0" fontId="8" fillId="0" borderId="17" xfId="0" applyFont="1" applyBorder="1" applyAlignment="1">
      <alignment vertical="center" wrapText="1"/>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24" fillId="0" borderId="25" xfId="1" applyFont="1" applyFill="1" applyBorder="1" applyAlignment="1">
      <alignment horizontal="center" vertical="center"/>
    </xf>
    <xf numFmtId="0" fontId="24" fillId="0" borderId="22" xfId="1" applyFont="1" applyFill="1" applyBorder="1" applyAlignment="1">
      <alignment horizontal="center" vertical="center"/>
    </xf>
    <xf numFmtId="0" fontId="24" fillId="0" borderId="25" xfId="1" applyFont="1" applyFill="1" applyBorder="1" applyAlignment="1">
      <alignment horizontal="center" vertical="center" wrapText="1"/>
    </xf>
    <xf numFmtId="0" fontId="24" fillId="0" borderId="22" xfId="1" applyFont="1" applyFill="1" applyBorder="1" applyAlignment="1">
      <alignment horizontal="center" vertical="center" wrapText="1"/>
    </xf>
    <xf numFmtId="0" fontId="24" fillId="0" borderId="25" xfId="1" applyFont="1" applyFill="1" applyBorder="1" applyAlignment="1">
      <alignment horizontal="right" vertical="center" wrapText="1"/>
    </xf>
    <xf numFmtId="0" fontId="24" fillId="0" borderId="22" xfId="1" applyFont="1" applyFill="1" applyBorder="1" applyAlignment="1">
      <alignment horizontal="right" vertical="center" wrapText="1"/>
    </xf>
    <xf numFmtId="0" fontId="29" fillId="0" borderId="25" xfId="1" applyFont="1" applyFill="1" applyBorder="1" applyAlignment="1">
      <alignment horizontal="center" vertical="center" wrapText="1"/>
    </xf>
    <xf numFmtId="0" fontId="29" fillId="0" borderId="22" xfId="1" applyFont="1" applyFill="1" applyBorder="1" applyAlignment="1">
      <alignment horizontal="center" vertical="center" wrapText="1"/>
    </xf>
    <xf numFmtId="49" fontId="8" fillId="0" borderId="25" xfId="0" applyNumberFormat="1" applyFont="1" applyBorder="1" applyAlignment="1">
      <alignment horizontal="center" vertical="center"/>
    </xf>
    <xf numFmtId="49" fontId="8" fillId="0" borderId="22" xfId="0" applyNumberFormat="1" applyFont="1" applyBorder="1" applyAlignment="1">
      <alignment horizontal="center" vertical="center"/>
    </xf>
  </cellXfs>
  <cellStyles count="6">
    <cellStyle name="Lien hypertexte" xfId="3" builtinId="8"/>
    <cellStyle name="Normal" xfId="0" builtinId="0"/>
    <cellStyle name="Normal_Anomalies" xfId="1"/>
    <cellStyle name="Normal_Enreg Données" xfId="5"/>
    <cellStyle name="Normal_Enreg Données Croisées" xfId="4"/>
    <cellStyle name="Normal_Feuil1" xfId="2"/>
  </cellStyles>
  <dxfs count="18">
    <dxf>
      <font>
        <color rgb="FFFF0000"/>
      </font>
    </dxf>
    <dxf>
      <font>
        <color theme="0"/>
      </font>
    </dxf>
    <dxf>
      <font>
        <color theme="0"/>
      </font>
    </dxf>
    <dxf>
      <font>
        <color rgb="FF00B050"/>
      </font>
    </dxf>
    <dxf>
      <font>
        <color rgb="FFFF0000"/>
      </font>
    </dxf>
    <dxf>
      <font>
        <color rgb="FF00B050"/>
      </font>
    </dxf>
    <dxf>
      <font>
        <color theme="1"/>
      </font>
    </dxf>
    <dxf>
      <font>
        <color rgb="FF00B0F0"/>
      </font>
    </dxf>
    <dxf>
      <font>
        <color rgb="FF00B050"/>
      </font>
    </dxf>
    <dxf>
      <font>
        <color theme="1"/>
      </font>
    </dxf>
    <dxf>
      <fill>
        <patternFill>
          <bgColor rgb="FF00B050"/>
        </patternFill>
      </fill>
    </dxf>
    <dxf>
      <fill>
        <patternFill>
          <bgColor rgb="FF00B0F0"/>
        </patternFill>
      </fill>
    </dxf>
    <dxf>
      <fill>
        <patternFill>
          <bgColor rgb="FF00B0F0"/>
        </patternFill>
      </fill>
    </dxf>
    <dxf>
      <font>
        <color rgb="FF00C462"/>
      </font>
    </dxf>
    <dxf>
      <font>
        <color rgb="FFFF2222"/>
      </font>
    </dxf>
    <dxf>
      <font>
        <color rgb="FFFF0000"/>
      </font>
    </dxf>
    <dxf>
      <font>
        <color theme="1"/>
      </font>
    </dxf>
    <dxf>
      <font>
        <color rgb="FF00B050"/>
      </font>
    </dxf>
  </dxfs>
  <tableStyles count="0" defaultTableStyle="TableStyleMedium2" defaultPivotStyle="PivotStyleLight16"/>
  <colors>
    <mruColors>
      <color rgb="FFCCFFFF"/>
      <color rgb="FFFF2222"/>
      <color rgb="FF00C462"/>
      <color rgb="FFC0C0C0"/>
      <color rgb="FF66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1"/>
  <sheetViews>
    <sheetView topLeftCell="G76" zoomScaleNormal="100" workbookViewId="0">
      <selection sqref="A1:W99"/>
    </sheetView>
  </sheetViews>
  <sheetFormatPr baseColWidth="10" defaultColWidth="11.42578125" defaultRowHeight="12.75" x14ac:dyDescent="0.2"/>
  <cols>
    <col min="1" max="16384" width="11.42578125" style="1"/>
  </cols>
  <sheetData>
    <row r="1" spans="1:23" ht="15.75" customHeight="1" x14ac:dyDescent="0.2">
      <c r="A1" s="222" t="s">
        <v>1338</v>
      </c>
      <c r="B1" s="222"/>
      <c r="C1" s="222"/>
      <c r="D1" s="222"/>
      <c r="E1" s="222"/>
      <c r="F1" s="222"/>
      <c r="G1" s="222"/>
      <c r="H1" s="222"/>
      <c r="I1" s="222"/>
      <c r="J1" s="222"/>
      <c r="K1" s="222"/>
      <c r="L1" s="222"/>
      <c r="M1" s="222"/>
      <c r="N1" s="222"/>
      <c r="O1" s="222"/>
      <c r="P1" s="222"/>
      <c r="Q1" s="222"/>
      <c r="R1" s="222"/>
      <c r="S1" s="222"/>
      <c r="T1" s="222"/>
      <c r="U1" s="222"/>
      <c r="V1" s="222"/>
      <c r="W1" s="222"/>
    </row>
    <row r="2" spans="1:23" ht="15.75" customHeight="1" x14ac:dyDescent="0.2">
      <c r="A2" s="222" t="str">
        <f>Paramétrage!B5</f>
        <v>Phase 1</v>
      </c>
      <c r="B2" s="222"/>
      <c r="C2" s="222"/>
      <c r="D2" s="222"/>
      <c r="E2" s="222"/>
      <c r="F2" s="222"/>
      <c r="G2" s="222"/>
      <c r="H2" s="222"/>
      <c r="I2" s="222"/>
      <c r="J2" s="222"/>
      <c r="K2" s="222"/>
      <c r="L2" s="222"/>
      <c r="M2" s="222"/>
      <c r="N2" s="222"/>
      <c r="O2" s="222"/>
      <c r="P2" s="222"/>
      <c r="Q2" s="222"/>
      <c r="R2" s="222"/>
      <c r="S2" s="222"/>
      <c r="T2" s="222"/>
      <c r="U2" s="222"/>
      <c r="V2" s="222"/>
      <c r="W2" s="222"/>
    </row>
    <row r="3" spans="1:23" x14ac:dyDescent="0.2">
      <c r="A3" s="223"/>
      <c r="B3" s="223"/>
      <c r="C3" s="223"/>
      <c r="D3" s="223"/>
      <c r="E3" s="223"/>
      <c r="F3" s="223"/>
      <c r="G3" s="223"/>
      <c r="H3" s="223"/>
      <c r="I3" s="223"/>
      <c r="J3" s="223"/>
      <c r="K3" s="223"/>
      <c r="L3" s="223"/>
      <c r="M3" s="223"/>
      <c r="N3" s="223"/>
      <c r="O3" s="223"/>
      <c r="P3" s="223"/>
      <c r="Q3" s="223"/>
      <c r="R3" s="223"/>
      <c r="S3" s="223"/>
      <c r="T3" s="223"/>
      <c r="U3" s="223"/>
      <c r="V3" s="223"/>
      <c r="W3" s="223"/>
    </row>
    <row r="4" spans="1:23" ht="15" customHeight="1" x14ac:dyDescent="0.2">
      <c r="A4" s="217" t="s">
        <v>0</v>
      </c>
      <c r="B4" s="154"/>
      <c r="C4" s="154"/>
      <c r="D4" s="154"/>
      <c r="E4" s="154"/>
      <c r="F4" s="218"/>
      <c r="G4" s="224">
        <f>Paramétrage!B3</f>
        <v>2025</v>
      </c>
      <c r="H4" s="225"/>
      <c r="I4" s="225"/>
      <c r="J4" s="225"/>
      <c r="K4" s="225"/>
      <c r="L4" s="225"/>
      <c r="M4" s="225"/>
      <c r="N4" s="225"/>
      <c r="O4" s="225"/>
      <c r="P4" s="225"/>
      <c r="Q4" s="225"/>
      <c r="R4" s="225"/>
      <c r="S4" s="225"/>
      <c r="T4" s="225"/>
      <c r="U4" s="225"/>
      <c r="V4" s="225"/>
      <c r="W4" s="226"/>
    </row>
    <row r="5" spans="1:23" ht="15" customHeight="1" x14ac:dyDescent="0.2">
      <c r="A5" s="217" t="s">
        <v>1</v>
      </c>
      <c r="B5" s="154"/>
      <c r="C5" s="154"/>
      <c r="D5" s="154"/>
      <c r="E5" s="154"/>
      <c r="F5" s="218"/>
      <c r="G5" s="217" t="str">
        <f>Paramétrage!B6</f>
        <v>dans le cadre du budget initial 2025</v>
      </c>
      <c r="H5" s="154"/>
      <c r="I5" s="154"/>
      <c r="J5" s="154"/>
      <c r="K5" s="154"/>
      <c r="L5" s="154"/>
      <c r="M5" s="154"/>
      <c r="N5" s="154"/>
      <c r="O5" s="154"/>
      <c r="P5" s="154"/>
      <c r="Q5" s="154"/>
      <c r="R5" s="154"/>
      <c r="S5" s="154"/>
      <c r="T5" s="154"/>
      <c r="U5" s="154"/>
      <c r="V5" s="154"/>
      <c r="W5" s="218"/>
    </row>
    <row r="6" spans="1:23" ht="15" customHeight="1" x14ac:dyDescent="0.2">
      <c r="A6" s="217" t="s">
        <v>2</v>
      </c>
      <c r="B6" s="154"/>
      <c r="C6" s="154"/>
      <c r="D6" s="154"/>
      <c r="E6" s="154"/>
      <c r="F6" s="218"/>
      <c r="G6" s="217" t="str">
        <f>Paramétrage!B7</f>
        <v>0691775E</v>
      </c>
      <c r="H6" s="154"/>
      <c r="I6" s="154"/>
      <c r="J6" s="154"/>
      <c r="K6" s="154"/>
      <c r="L6" s="154"/>
      <c r="M6" s="154"/>
      <c r="N6" s="154"/>
      <c r="O6" s="154"/>
      <c r="P6" s="154"/>
      <c r="Q6" s="154"/>
      <c r="R6" s="154"/>
      <c r="S6" s="154"/>
      <c r="T6" s="154"/>
      <c r="U6" s="154"/>
      <c r="V6" s="154"/>
      <c r="W6" s="218"/>
    </row>
    <row r="7" spans="1:23" ht="15" customHeight="1" x14ac:dyDescent="0.2">
      <c r="A7" s="217" t="s">
        <v>3</v>
      </c>
      <c r="B7" s="154"/>
      <c r="C7" s="154"/>
      <c r="D7" s="154"/>
      <c r="E7" s="154"/>
      <c r="F7" s="218"/>
      <c r="G7" s="219" t="str">
        <f>Paramétrage!B8</f>
        <v>Université Lyon 2</v>
      </c>
      <c r="H7" s="220"/>
      <c r="I7" s="220"/>
      <c r="J7" s="220"/>
      <c r="K7" s="220"/>
      <c r="L7" s="220"/>
      <c r="M7" s="220"/>
      <c r="N7" s="220"/>
      <c r="O7" s="220"/>
      <c r="P7" s="220"/>
      <c r="Q7" s="220"/>
      <c r="R7" s="220"/>
      <c r="S7" s="220"/>
      <c r="T7" s="220"/>
      <c r="U7" s="220"/>
      <c r="V7" s="220"/>
      <c r="W7" s="221"/>
    </row>
    <row r="8" spans="1:23" x14ac:dyDescent="0.2">
      <c r="A8" s="154"/>
      <c r="B8" s="154"/>
      <c r="C8" s="154"/>
      <c r="D8" s="154"/>
      <c r="E8" s="154"/>
      <c r="F8" s="154"/>
      <c r="G8" s="154"/>
      <c r="H8" s="154"/>
      <c r="I8" s="154"/>
      <c r="J8" s="154"/>
      <c r="K8" s="154"/>
      <c r="L8" s="154"/>
      <c r="M8" s="154"/>
      <c r="N8" s="154"/>
      <c r="O8" s="154"/>
      <c r="P8" s="154"/>
      <c r="Q8" s="154"/>
      <c r="R8" s="154"/>
      <c r="S8" s="154"/>
      <c r="T8" s="154"/>
      <c r="U8" s="154"/>
      <c r="V8" s="154"/>
      <c r="W8" s="154"/>
    </row>
    <row r="9" spans="1:23" x14ac:dyDescent="0.2">
      <c r="A9" s="217"/>
      <c r="B9" s="154"/>
      <c r="C9" s="154"/>
      <c r="D9" s="154"/>
      <c r="E9" s="154"/>
      <c r="F9" s="218"/>
      <c r="G9" s="2" t="s">
        <v>4</v>
      </c>
      <c r="H9" s="217"/>
      <c r="I9" s="154"/>
      <c r="J9" s="154"/>
      <c r="K9" s="154"/>
      <c r="L9" s="154"/>
      <c r="M9" s="154"/>
      <c r="N9" s="154"/>
      <c r="O9" s="154"/>
      <c r="P9" s="154"/>
      <c r="Q9" s="154"/>
      <c r="R9" s="154"/>
      <c r="S9" s="154"/>
      <c r="T9" s="154"/>
      <c r="U9" s="154"/>
      <c r="V9" s="154"/>
      <c r="W9" s="218"/>
    </row>
    <row r="10" spans="1:23" ht="15" customHeight="1" x14ac:dyDescent="0.2">
      <c r="A10" s="217" t="s">
        <v>5</v>
      </c>
      <c r="B10" s="154"/>
      <c r="C10" s="154"/>
      <c r="D10" s="154"/>
      <c r="E10" s="218"/>
      <c r="F10" s="3">
        <v>1</v>
      </c>
      <c r="G10" s="125">
        <v>1571</v>
      </c>
      <c r="H10" s="217"/>
      <c r="I10" s="154"/>
      <c r="J10" s="154"/>
      <c r="K10" s="154"/>
      <c r="L10" s="154"/>
      <c r="M10" s="154"/>
      <c r="N10" s="154"/>
      <c r="O10" s="154"/>
      <c r="P10" s="154"/>
      <c r="Q10" s="154"/>
      <c r="R10" s="154"/>
      <c r="S10" s="154"/>
      <c r="T10" s="154"/>
      <c r="U10" s="154"/>
      <c r="V10" s="154"/>
      <c r="W10" s="218"/>
    </row>
    <row r="11" spans="1:23" ht="30" customHeight="1" x14ac:dyDescent="0.2">
      <c r="A11" s="217" t="s">
        <v>6</v>
      </c>
      <c r="B11" s="154"/>
      <c r="C11" s="154"/>
      <c r="D11" s="154"/>
      <c r="E11" s="218"/>
      <c r="F11" s="3">
        <v>2</v>
      </c>
      <c r="G11" s="126">
        <v>1896</v>
      </c>
      <c r="H11" s="217"/>
      <c r="I11" s="154"/>
      <c r="J11" s="154"/>
      <c r="K11" s="154"/>
      <c r="L11" s="154"/>
      <c r="M11" s="154"/>
      <c r="N11" s="154"/>
      <c r="O11" s="154"/>
      <c r="P11" s="154"/>
      <c r="Q11" s="154"/>
      <c r="R11" s="154"/>
      <c r="S11" s="154"/>
      <c r="T11" s="154"/>
      <c r="U11" s="154"/>
      <c r="V11" s="154"/>
      <c r="W11" s="218"/>
    </row>
    <row r="12" spans="1:23" ht="15" customHeight="1" x14ac:dyDescent="0.2">
      <c r="A12" s="217" t="s">
        <v>7</v>
      </c>
      <c r="B12" s="154"/>
      <c r="C12" s="154"/>
      <c r="D12" s="154"/>
      <c r="E12" s="218"/>
      <c r="F12" s="3">
        <v>3</v>
      </c>
      <c r="G12" s="126">
        <v>1571</v>
      </c>
      <c r="H12" s="217"/>
      <c r="I12" s="154"/>
      <c r="J12" s="154"/>
      <c r="K12" s="154"/>
      <c r="L12" s="154"/>
      <c r="M12" s="154"/>
      <c r="N12" s="154"/>
      <c r="O12" s="154"/>
      <c r="P12" s="154"/>
      <c r="Q12" s="154"/>
      <c r="R12" s="154"/>
      <c r="S12" s="154"/>
      <c r="T12" s="154"/>
      <c r="U12" s="154"/>
      <c r="V12" s="154"/>
      <c r="W12" s="218"/>
    </row>
    <row r="13" spans="1:23" ht="15" customHeight="1" x14ac:dyDescent="0.2">
      <c r="A13" s="217" t="s">
        <v>8</v>
      </c>
      <c r="B13" s="154"/>
      <c r="C13" s="154"/>
      <c r="D13" s="154"/>
      <c r="E13" s="218"/>
      <c r="F13" s="3">
        <v>4</v>
      </c>
      <c r="G13" s="55"/>
      <c r="H13" s="217"/>
      <c r="I13" s="154"/>
      <c r="J13" s="154"/>
      <c r="K13" s="154"/>
      <c r="L13" s="154"/>
      <c r="M13" s="154"/>
      <c r="N13" s="154"/>
      <c r="O13" s="154"/>
      <c r="P13" s="154"/>
      <c r="Q13" s="154"/>
      <c r="R13" s="154"/>
      <c r="S13" s="154"/>
      <c r="T13" s="154"/>
      <c r="U13" s="154"/>
      <c r="V13" s="154"/>
      <c r="W13" s="218"/>
    </row>
    <row r="14" spans="1:23" ht="15" customHeight="1" x14ac:dyDescent="0.2">
      <c r="A14" s="217" t="s">
        <v>9</v>
      </c>
      <c r="B14" s="154"/>
      <c r="C14" s="154"/>
      <c r="D14" s="154"/>
      <c r="E14" s="218"/>
      <c r="F14" s="3">
        <v>5</v>
      </c>
      <c r="G14" s="111"/>
      <c r="H14" s="217"/>
      <c r="I14" s="154"/>
      <c r="J14" s="154"/>
      <c r="K14" s="154"/>
      <c r="L14" s="154"/>
      <c r="M14" s="154"/>
      <c r="N14" s="154"/>
      <c r="O14" s="154"/>
      <c r="P14" s="154"/>
      <c r="Q14" s="154"/>
      <c r="R14" s="154"/>
      <c r="S14" s="154"/>
      <c r="T14" s="154"/>
      <c r="U14" s="154"/>
      <c r="V14" s="154"/>
      <c r="W14" s="218"/>
    </row>
    <row r="15" spans="1:23" ht="15" customHeight="1" x14ac:dyDescent="0.2">
      <c r="A15" s="217" t="s">
        <v>7</v>
      </c>
      <c r="B15" s="154"/>
      <c r="C15" s="154"/>
      <c r="D15" s="154"/>
      <c r="E15" s="218"/>
      <c r="F15" s="3">
        <v>6</v>
      </c>
      <c r="G15" s="55"/>
      <c r="H15" s="217"/>
      <c r="I15" s="154"/>
      <c r="J15" s="154"/>
      <c r="K15" s="154"/>
      <c r="L15" s="154"/>
      <c r="M15" s="154"/>
      <c r="N15" s="154"/>
      <c r="O15" s="154"/>
      <c r="P15" s="154"/>
      <c r="Q15" s="154"/>
      <c r="R15" s="154"/>
      <c r="S15" s="154"/>
      <c r="T15" s="154"/>
      <c r="U15" s="154"/>
      <c r="V15" s="154"/>
      <c r="W15" s="218"/>
    </row>
    <row r="16" spans="1:23" ht="30" customHeight="1" x14ac:dyDescent="0.2">
      <c r="A16" s="204" t="s">
        <v>1328</v>
      </c>
      <c r="B16" s="205"/>
      <c r="C16" s="205"/>
      <c r="D16" s="205"/>
      <c r="E16" s="205"/>
      <c r="F16" s="205"/>
      <c r="G16" s="205"/>
      <c r="H16" s="205"/>
      <c r="I16" s="205"/>
      <c r="J16" s="205"/>
      <c r="K16" s="205"/>
      <c r="L16" s="205"/>
      <c r="M16" s="205"/>
      <c r="N16" s="205"/>
      <c r="O16" s="205"/>
      <c r="P16" s="205"/>
      <c r="Q16" s="205"/>
      <c r="R16" s="205"/>
      <c r="S16" s="205"/>
      <c r="T16" s="205"/>
      <c r="U16" s="205"/>
      <c r="V16" s="205"/>
      <c r="W16" s="206"/>
    </row>
    <row r="17" spans="1:23" x14ac:dyDescent="0.2">
      <c r="A17" s="207" t="s">
        <v>10</v>
      </c>
      <c r="B17" s="208"/>
      <c r="C17" s="208"/>
      <c r="D17" s="208"/>
      <c r="E17" s="208"/>
      <c r="F17" s="209"/>
      <c r="G17" s="200" t="s">
        <v>2880</v>
      </c>
      <c r="H17" s="201"/>
      <c r="I17" s="200" t="s">
        <v>2881</v>
      </c>
      <c r="J17" s="216"/>
      <c r="K17" s="216"/>
      <c r="L17" s="216"/>
      <c r="M17" s="201"/>
      <c r="N17" s="200" t="s">
        <v>2882</v>
      </c>
      <c r="O17" s="216"/>
      <c r="P17" s="216"/>
      <c r="Q17" s="216"/>
      <c r="R17" s="201"/>
      <c r="S17" s="200" t="s">
        <v>2883</v>
      </c>
      <c r="T17" s="216"/>
      <c r="U17" s="216"/>
      <c r="V17" s="216"/>
      <c r="W17" s="201"/>
    </row>
    <row r="18" spans="1:23" ht="58.5" customHeight="1" x14ac:dyDescent="0.2">
      <c r="A18" s="210"/>
      <c r="B18" s="211"/>
      <c r="C18" s="211"/>
      <c r="D18" s="211"/>
      <c r="E18" s="211"/>
      <c r="F18" s="212"/>
      <c r="G18" s="198" t="s">
        <v>2884</v>
      </c>
      <c r="H18" s="198" t="s">
        <v>2885</v>
      </c>
      <c r="I18" s="198" t="s">
        <v>11</v>
      </c>
      <c r="J18" s="200" t="s">
        <v>12</v>
      </c>
      <c r="K18" s="201"/>
      <c r="L18" s="202" t="s">
        <v>13</v>
      </c>
      <c r="M18" s="198" t="s">
        <v>14</v>
      </c>
      <c r="N18" s="198" t="s">
        <v>15</v>
      </c>
      <c r="O18" s="200" t="s">
        <v>12</v>
      </c>
      <c r="P18" s="201"/>
      <c r="Q18" s="202" t="s">
        <v>16</v>
      </c>
      <c r="R18" s="198" t="s">
        <v>17</v>
      </c>
      <c r="S18" s="198" t="s">
        <v>18</v>
      </c>
      <c r="T18" s="200" t="s">
        <v>12</v>
      </c>
      <c r="U18" s="201"/>
      <c r="V18" s="202" t="s">
        <v>2886</v>
      </c>
      <c r="W18" s="198" t="s">
        <v>2887</v>
      </c>
    </row>
    <row r="19" spans="1:23" ht="51" x14ac:dyDescent="0.2">
      <c r="A19" s="210"/>
      <c r="B19" s="211"/>
      <c r="C19" s="211"/>
      <c r="D19" s="211"/>
      <c r="E19" s="211"/>
      <c r="F19" s="212"/>
      <c r="G19" s="199"/>
      <c r="H19" s="199"/>
      <c r="I19" s="199"/>
      <c r="J19" s="2" t="s">
        <v>19</v>
      </c>
      <c r="K19" s="2" t="s">
        <v>20</v>
      </c>
      <c r="L19" s="203"/>
      <c r="M19" s="199"/>
      <c r="N19" s="199"/>
      <c r="O19" s="2" t="s">
        <v>21</v>
      </c>
      <c r="P19" s="2" t="s">
        <v>20</v>
      </c>
      <c r="Q19" s="203"/>
      <c r="R19" s="199"/>
      <c r="S19" s="199"/>
      <c r="T19" s="2" t="s">
        <v>22</v>
      </c>
      <c r="U19" s="2" t="s">
        <v>23</v>
      </c>
      <c r="V19" s="203"/>
      <c r="W19" s="199"/>
    </row>
    <row r="20" spans="1:23" x14ac:dyDescent="0.2">
      <c r="A20" s="213"/>
      <c r="B20" s="214"/>
      <c r="C20" s="214"/>
      <c r="D20" s="214"/>
      <c r="E20" s="214"/>
      <c r="F20" s="215"/>
      <c r="G20" s="2" t="s">
        <v>24</v>
      </c>
      <c r="H20" s="2" t="s">
        <v>25</v>
      </c>
      <c r="I20" s="2" t="s">
        <v>26</v>
      </c>
      <c r="J20" s="2" t="s">
        <v>27</v>
      </c>
      <c r="K20" s="2" t="s">
        <v>28</v>
      </c>
      <c r="L20" s="2" t="s">
        <v>29</v>
      </c>
      <c r="M20" s="2" t="s">
        <v>30</v>
      </c>
      <c r="N20" s="2" t="s">
        <v>31</v>
      </c>
      <c r="O20" s="2" t="s">
        <v>32</v>
      </c>
      <c r="P20" s="2" t="s">
        <v>33</v>
      </c>
      <c r="Q20" s="2" t="s">
        <v>34</v>
      </c>
      <c r="R20" s="2" t="s">
        <v>35</v>
      </c>
      <c r="S20" s="2" t="s">
        <v>36</v>
      </c>
      <c r="T20" s="2" t="s">
        <v>37</v>
      </c>
      <c r="U20" s="2" t="s">
        <v>38</v>
      </c>
      <c r="V20" s="2" t="s">
        <v>39</v>
      </c>
      <c r="W20" s="2" t="s">
        <v>40</v>
      </c>
    </row>
    <row r="21" spans="1:23" ht="25.5" x14ac:dyDescent="0.2">
      <c r="A21" s="183" t="s">
        <v>41</v>
      </c>
      <c r="B21" s="183" t="s">
        <v>42</v>
      </c>
      <c r="C21" s="192" t="s">
        <v>43</v>
      </c>
      <c r="D21" s="4" t="s">
        <v>44</v>
      </c>
      <c r="E21" s="5"/>
      <c r="F21" s="6">
        <v>1</v>
      </c>
      <c r="G21" s="124">
        <v>665.5</v>
      </c>
      <c r="H21" s="52">
        <v>660.5</v>
      </c>
      <c r="I21" s="52">
        <v>3</v>
      </c>
      <c r="J21" s="52">
        <v>3</v>
      </c>
      <c r="K21" s="52">
        <v>3</v>
      </c>
      <c r="L21" s="51">
        <f>G22+I21-J21</f>
        <v>673.09999999999991</v>
      </c>
      <c r="M21" s="53">
        <v>673.09999999999991</v>
      </c>
      <c r="N21" s="52">
        <v>6</v>
      </c>
      <c r="O21" s="52">
        <v>32</v>
      </c>
      <c r="P21" s="52">
        <v>7</v>
      </c>
      <c r="Q21" s="51">
        <f>G22+N21-O21</f>
        <v>647.09999999999991</v>
      </c>
      <c r="R21" s="53">
        <v>670.21</v>
      </c>
      <c r="S21" s="53">
        <v>34</v>
      </c>
      <c r="T21" s="53">
        <v>35</v>
      </c>
      <c r="U21" s="52">
        <v>8</v>
      </c>
      <c r="V21" s="51">
        <f>G22+S21-T21</f>
        <v>672.09999999999991</v>
      </c>
      <c r="W21" s="53">
        <v>670.68</v>
      </c>
    </row>
    <row r="22" spans="1:23" ht="63.75" x14ac:dyDescent="0.2">
      <c r="A22" s="184"/>
      <c r="B22" s="184"/>
      <c r="C22" s="193"/>
      <c r="D22" s="4" t="s">
        <v>45</v>
      </c>
      <c r="E22" s="5"/>
      <c r="F22" s="6">
        <v>2</v>
      </c>
      <c r="G22" s="53">
        <v>673.09999999999991</v>
      </c>
      <c r="H22" s="53">
        <v>664.1</v>
      </c>
      <c r="I22" s="54"/>
      <c r="J22" s="54"/>
      <c r="K22" s="54"/>
      <c r="L22" s="55">
        <f>IF(Paramétrage!B4=1,0,G23+I22-J22)</f>
        <v>0</v>
      </c>
      <c r="M22" s="54"/>
      <c r="N22" s="54"/>
      <c r="O22" s="54"/>
      <c r="P22" s="54"/>
      <c r="Q22" s="55">
        <f>IF(Paramétrage!B4=1,0,G23+N22-O22)</f>
        <v>0</v>
      </c>
      <c r="R22" s="54"/>
      <c r="S22" s="54"/>
      <c r="T22" s="54"/>
      <c r="U22" s="54"/>
      <c r="V22" s="55">
        <f>IF(Paramétrage!B4=1,0,G23+S22-T22)</f>
        <v>0</v>
      </c>
      <c r="W22" s="54"/>
    </row>
    <row r="23" spans="1:23" ht="15" x14ac:dyDescent="0.2">
      <c r="A23" s="184"/>
      <c r="B23" s="184"/>
      <c r="C23" s="194"/>
      <c r="D23" s="4" t="s">
        <v>46</v>
      </c>
      <c r="E23" s="5"/>
      <c r="F23" s="6">
        <v>3</v>
      </c>
      <c r="G23" s="54"/>
      <c r="H23" s="54"/>
      <c r="I23" s="54"/>
      <c r="J23" s="54"/>
      <c r="K23" s="54"/>
      <c r="L23" s="55">
        <f>IF(Paramétrage!B4=1,0,G23+I23-J23)</f>
        <v>0</v>
      </c>
      <c r="M23" s="54"/>
      <c r="N23" s="54"/>
      <c r="O23" s="54"/>
      <c r="P23" s="54"/>
      <c r="Q23" s="55">
        <f>IF(Paramétrage!B4&lt;3,0,G23+N23-O23)</f>
        <v>0</v>
      </c>
      <c r="R23" s="54"/>
      <c r="S23" s="54"/>
      <c r="T23" s="54"/>
      <c r="U23" s="54"/>
      <c r="V23" s="55">
        <f>IF(Paramétrage!B4&lt;&gt;4,0,G23+S23-T23)</f>
        <v>0</v>
      </c>
      <c r="W23" s="54"/>
    </row>
    <row r="24" spans="1:23" ht="25.5" x14ac:dyDescent="0.2">
      <c r="A24" s="184"/>
      <c r="B24" s="184"/>
      <c r="C24" s="192" t="s">
        <v>47</v>
      </c>
      <c r="D24" s="4" t="s">
        <v>44</v>
      </c>
      <c r="E24" s="5"/>
      <c r="F24" s="6">
        <v>4</v>
      </c>
      <c r="G24" s="52">
        <v>540</v>
      </c>
      <c r="H24" s="52">
        <v>536.25</v>
      </c>
      <c r="I24" s="52">
        <v>20</v>
      </c>
      <c r="J24" s="52">
        <v>20</v>
      </c>
      <c r="K24" s="52">
        <v>5</v>
      </c>
      <c r="L24" s="51">
        <f>G25+I24-J24</f>
        <v>546.4000000000002</v>
      </c>
      <c r="M24" s="53">
        <v>546.4000000000002</v>
      </c>
      <c r="N24" s="52">
        <v>35</v>
      </c>
      <c r="O24" s="52">
        <v>55</v>
      </c>
      <c r="P24" s="52">
        <v>7</v>
      </c>
      <c r="Q24" s="51">
        <f>G25+N24-O24</f>
        <v>526.4000000000002</v>
      </c>
      <c r="R24" s="53">
        <v>539.07000000000005</v>
      </c>
      <c r="S24" s="53">
        <v>60</v>
      </c>
      <c r="T24" s="53">
        <v>62</v>
      </c>
      <c r="U24" s="52">
        <v>8</v>
      </c>
      <c r="V24" s="51">
        <f>G25+S24-T24</f>
        <v>544.4000000000002</v>
      </c>
      <c r="W24" s="53">
        <v>540.32000000000005</v>
      </c>
    </row>
    <row r="25" spans="1:23" ht="63.75" x14ac:dyDescent="0.2">
      <c r="A25" s="184"/>
      <c r="B25" s="184"/>
      <c r="C25" s="193"/>
      <c r="D25" s="4" t="s">
        <v>45</v>
      </c>
      <c r="E25" s="5"/>
      <c r="F25" s="6">
        <v>5</v>
      </c>
      <c r="G25" s="53">
        <v>546.4000000000002</v>
      </c>
      <c r="H25" s="53">
        <v>541.86</v>
      </c>
      <c r="I25" s="54"/>
      <c r="J25" s="54"/>
      <c r="K25" s="54"/>
      <c r="L25" s="55">
        <f>IF(Paramétrage!B4=1,0,G26+I25-J25)</f>
        <v>0</v>
      </c>
      <c r="M25" s="54"/>
      <c r="N25" s="54"/>
      <c r="O25" s="54"/>
      <c r="P25" s="54"/>
      <c r="Q25" s="55">
        <f>IF(Paramétrage!B4=1,0,G26+N25-O25)</f>
        <v>0</v>
      </c>
      <c r="R25" s="54"/>
      <c r="S25" s="54"/>
      <c r="T25" s="54"/>
      <c r="U25" s="54"/>
      <c r="V25" s="55">
        <f>IF(Paramétrage!B4=1,0,G26+S25-T25)</f>
        <v>0</v>
      </c>
      <c r="W25" s="54"/>
    </row>
    <row r="26" spans="1:23" ht="15" x14ac:dyDescent="0.2">
      <c r="A26" s="184"/>
      <c r="B26" s="185"/>
      <c r="C26" s="194"/>
      <c r="D26" s="4" t="s">
        <v>46</v>
      </c>
      <c r="E26" s="5"/>
      <c r="F26" s="2">
        <v>6</v>
      </c>
      <c r="G26" s="54"/>
      <c r="H26" s="54"/>
      <c r="I26" s="54"/>
      <c r="J26" s="54"/>
      <c r="K26" s="54"/>
      <c r="L26" s="55">
        <f>IF(Paramétrage!B4=1,0,G26+I26-J26)</f>
        <v>0</v>
      </c>
      <c r="M26" s="54"/>
      <c r="N26" s="54"/>
      <c r="O26" s="54"/>
      <c r="P26" s="54"/>
      <c r="Q26" s="55">
        <f>IF(Paramétrage!B4&lt;3,0,G26+N26-O26)</f>
        <v>0</v>
      </c>
      <c r="R26" s="54"/>
      <c r="S26" s="54"/>
      <c r="T26" s="54"/>
      <c r="U26" s="54"/>
      <c r="V26" s="55">
        <f>IF(Paramétrage!B4&lt;&gt;4,0,G26+S26-T26)</f>
        <v>0</v>
      </c>
      <c r="W26" s="54"/>
    </row>
    <row r="27" spans="1:23" ht="15" x14ac:dyDescent="0.2">
      <c r="A27" s="184"/>
      <c r="B27" s="186" t="s">
        <v>48</v>
      </c>
      <c r="C27" s="187"/>
      <c r="D27" s="7" t="s">
        <v>44</v>
      </c>
      <c r="E27" s="5"/>
      <c r="F27" s="2">
        <v>7</v>
      </c>
      <c r="G27" s="63">
        <f>G21+G24</f>
        <v>1205.5</v>
      </c>
      <c r="H27" s="63">
        <f t="shared" ref="H27:W27" si="0">H21+H24</f>
        <v>1196.75</v>
      </c>
      <c r="I27" s="63">
        <f t="shared" si="0"/>
        <v>23</v>
      </c>
      <c r="J27" s="63">
        <f t="shared" si="0"/>
        <v>23</v>
      </c>
      <c r="K27" s="63">
        <f t="shared" si="0"/>
        <v>8</v>
      </c>
      <c r="L27" s="63">
        <f t="shared" si="0"/>
        <v>1219.5</v>
      </c>
      <c r="M27" s="63">
        <f t="shared" si="0"/>
        <v>1219.5</v>
      </c>
      <c r="N27" s="63">
        <f t="shared" si="0"/>
        <v>41</v>
      </c>
      <c r="O27" s="63">
        <f t="shared" si="0"/>
        <v>87</v>
      </c>
      <c r="P27" s="63">
        <f t="shared" si="0"/>
        <v>14</v>
      </c>
      <c r="Q27" s="63">
        <f t="shared" si="0"/>
        <v>1173.5</v>
      </c>
      <c r="R27" s="63">
        <f t="shared" si="0"/>
        <v>1209.2800000000002</v>
      </c>
      <c r="S27" s="63">
        <f t="shared" si="0"/>
        <v>94</v>
      </c>
      <c r="T27" s="63">
        <f t="shared" si="0"/>
        <v>97</v>
      </c>
      <c r="U27" s="63">
        <f t="shared" si="0"/>
        <v>16</v>
      </c>
      <c r="V27" s="63">
        <f t="shared" si="0"/>
        <v>1216.5</v>
      </c>
      <c r="W27" s="63">
        <f t="shared" si="0"/>
        <v>1211</v>
      </c>
    </row>
    <row r="28" spans="1:23" ht="63.75" x14ac:dyDescent="0.2">
      <c r="A28" s="184"/>
      <c r="B28" s="188"/>
      <c r="C28" s="189"/>
      <c r="D28" s="7" t="s">
        <v>45</v>
      </c>
      <c r="E28" s="5"/>
      <c r="F28" s="2">
        <v>8</v>
      </c>
      <c r="G28" s="63">
        <f>G22+G25</f>
        <v>1219.5</v>
      </c>
      <c r="H28" s="63">
        <f t="shared" ref="H28:K28" si="1">H22+H25</f>
        <v>1205.96</v>
      </c>
      <c r="I28" s="63">
        <f t="shared" si="1"/>
        <v>0</v>
      </c>
      <c r="J28" s="63">
        <f t="shared" si="1"/>
        <v>0</v>
      </c>
      <c r="K28" s="63">
        <f t="shared" si="1"/>
        <v>0</v>
      </c>
      <c r="L28" s="64">
        <f>IF(Paramétrage!B4=1,0,L22+L25)</f>
        <v>0</v>
      </c>
      <c r="M28" s="63">
        <f>M22+M25</f>
        <v>0</v>
      </c>
      <c r="N28" s="63">
        <f t="shared" ref="N28:P28" si="2">N22+N25</f>
        <v>0</v>
      </c>
      <c r="O28" s="63">
        <f t="shared" si="2"/>
        <v>0</v>
      </c>
      <c r="P28" s="63">
        <f t="shared" si="2"/>
        <v>0</v>
      </c>
      <c r="Q28" s="64">
        <f>IF(Paramétrage!B4=1,0,Q22+Q25)</f>
        <v>0</v>
      </c>
      <c r="R28" s="63">
        <f>R22+R25</f>
        <v>0</v>
      </c>
      <c r="S28" s="63">
        <f t="shared" ref="S28:U28" si="3">S22+S25</f>
        <v>0</v>
      </c>
      <c r="T28" s="63">
        <f t="shared" si="3"/>
        <v>0</v>
      </c>
      <c r="U28" s="63">
        <f t="shared" si="3"/>
        <v>0</v>
      </c>
      <c r="V28" s="64">
        <f>IF(Paramétrage!B4=1,0,V22+V25)</f>
        <v>0</v>
      </c>
      <c r="W28" s="63">
        <f>W22+W25</f>
        <v>0</v>
      </c>
    </row>
    <row r="29" spans="1:23" ht="15" x14ac:dyDescent="0.2">
      <c r="A29" s="184"/>
      <c r="B29" s="190"/>
      <c r="C29" s="191"/>
      <c r="D29" s="7" t="s">
        <v>46</v>
      </c>
      <c r="E29" s="5"/>
      <c r="F29" s="2">
        <v>9</v>
      </c>
      <c r="G29" s="63">
        <f>G23+G26</f>
        <v>0</v>
      </c>
      <c r="H29" s="63">
        <f t="shared" ref="H29:K29" si="4">H23+H26</f>
        <v>0</v>
      </c>
      <c r="I29" s="63">
        <f t="shared" si="4"/>
        <v>0</v>
      </c>
      <c r="J29" s="63">
        <f t="shared" si="4"/>
        <v>0</v>
      </c>
      <c r="K29" s="63">
        <f t="shared" si="4"/>
        <v>0</v>
      </c>
      <c r="L29" s="64">
        <f>IF(Paramétrage!B4=1,0,L23+L26)</f>
        <v>0</v>
      </c>
      <c r="M29" s="63">
        <f>M23+M26</f>
        <v>0</v>
      </c>
      <c r="N29" s="63">
        <f t="shared" ref="N29:P29" si="5">N23+N26</f>
        <v>0</v>
      </c>
      <c r="O29" s="63">
        <f t="shared" si="5"/>
        <v>0</v>
      </c>
      <c r="P29" s="63">
        <f t="shared" si="5"/>
        <v>0</v>
      </c>
      <c r="Q29" s="64">
        <f>IF(Paramétrage!B4&lt;3,0,Q23+Q26)</f>
        <v>0</v>
      </c>
      <c r="R29" s="63">
        <f>R23+R26</f>
        <v>0</v>
      </c>
      <c r="S29" s="63">
        <f t="shared" ref="S29:U29" si="6">S23+S26</f>
        <v>0</v>
      </c>
      <c r="T29" s="63">
        <f t="shared" si="6"/>
        <v>0</v>
      </c>
      <c r="U29" s="63">
        <f t="shared" si="6"/>
        <v>0</v>
      </c>
      <c r="V29" s="64">
        <f>IF(Paramétrage!B4&lt;&gt;4,0,V23+V26)</f>
        <v>0</v>
      </c>
      <c r="W29" s="63">
        <f>W23+W26</f>
        <v>0</v>
      </c>
    </row>
    <row r="30" spans="1:23" ht="25.5" x14ac:dyDescent="0.2">
      <c r="A30" s="184"/>
      <c r="B30" s="183" t="s">
        <v>49</v>
      </c>
      <c r="C30" s="192" t="s">
        <v>43</v>
      </c>
      <c r="D30" s="4" t="s">
        <v>44</v>
      </c>
      <c r="E30" s="5"/>
      <c r="F30" s="6">
        <v>10</v>
      </c>
      <c r="G30" s="52">
        <v>265.5</v>
      </c>
      <c r="H30" s="52">
        <v>251.92</v>
      </c>
      <c r="I30" s="56"/>
      <c r="J30" s="56"/>
      <c r="K30" s="56"/>
      <c r="L30" s="56"/>
      <c r="M30" s="53">
        <v>269</v>
      </c>
      <c r="N30" s="56"/>
      <c r="O30" s="56"/>
      <c r="P30" s="56"/>
      <c r="Q30" s="56"/>
      <c r="R30" s="53">
        <v>260.11</v>
      </c>
      <c r="S30" s="56"/>
      <c r="T30" s="56"/>
      <c r="U30" s="56"/>
      <c r="V30" s="53">
        <v>264</v>
      </c>
      <c r="W30" s="53">
        <v>258.17</v>
      </c>
    </row>
    <row r="31" spans="1:23" ht="63.75" x14ac:dyDescent="0.2">
      <c r="A31" s="184"/>
      <c r="B31" s="184"/>
      <c r="C31" s="193"/>
      <c r="D31" s="4" t="s">
        <v>45</v>
      </c>
      <c r="E31" s="5"/>
      <c r="F31" s="6">
        <v>11</v>
      </c>
      <c r="G31" s="53">
        <v>269</v>
      </c>
      <c r="H31" s="53">
        <v>245.13</v>
      </c>
      <c r="I31" s="56"/>
      <c r="J31" s="56"/>
      <c r="K31" s="56"/>
      <c r="L31" s="56"/>
      <c r="M31" s="54"/>
      <c r="N31" s="56"/>
      <c r="O31" s="56"/>
      <c r="P31" s="56"/>
      <c r="Q31" s="56"/>
      <c r="R31" s="54"/>
      <c r="S31" s="56"/>
      <c r="T31" s="56"/>
      <c r="U31" s="56"/>
      <c r="V31" s="54"/>
      <c r="W31" s="54"/>
    </row>
    <row r="32" spans="1:23" ht="15" x14ac:dyDescent="0.2">
      <c r="A32" s="184"/>
      <c r="B32" s="184"/>
      <c r="C32" s="194"/>
      <c r="D32" s="4" t="s">
        <v>46</v>
      </c>
      <c r="E32" s="5"/>
      <c r="F32" s="6">
        <v>12</v>
      </c>
      <c r="G32" s="54"/>
      <c r="H32" s="54"/>
      <c r="I32" s="56"/>
      <c r="J32" s="56"/>
      <c r="K32" s="56"/>
      <c r="L32" s="56"/>
      <c r="M32" s="54"/>
      <c r="N32" s="56"/>
      <c r="O32" s="56"/>
      <c r="P32" s="56"/>
      <c r="Q32" s="56"/>
      <c r="R32" s="54"/>
      <c r="S32" s="56"/>
      <c r="T32" s="56"/>
      <c r="U32" s="56"/>
      <c r="V32" s="54"/>
      <c r="W32" s="54"/>
    </row>
    <row r="33" spans="1:23" ht="25.5" x14ac:dyDescent="0.2">
      <c r="A33" s="184"/>
      <c r="B33" s="184"/>
      <c r="C33" s="195" t="s">
        <v>50</v>
      </c>
      <c r="D33" s="4" t="s">
        <v>44</v>
      </c>
      <c r="E33" s="5"/>
      <c r="F33" s="6">
        <v>13</v>
      </c>
      <c r="G33" s="52">
        <v>188</v>
      </c>
      <c r="H33" s="52">
        <v>181.08</v>
      </c>
      <c r="I33" s="56"/>
      <c r="J33" s="56"/>
      <c r="K33" s="56"/>
      <c r="L33" s="56"/>
      <c r="M33" s="52">
        <v>186</v>
      </c>
      <c r="N33" s="56"/>
      <c r="O33" s="56"/>
      <c r="P33" s="56"/>
      <c r="Q33" s="56"/>
      <c r="R33" s="52">
        <v>178.78</v>
      </c>
      <c r="S33" s="56"/>
      <c r="T33" s="56"/>
      <c r="U33" s="56"/>
      <c r="V33" s="52">
        <v>186</v>
      </c>
      <c r="W33" s="52">
        <v>180.58</v>
      </c>
    </row>
    <row r="34" spans="1:23" ht="63.75" x14ac:dyDescent="0.2">
      <c r="A34" s="184"/>
      <c r="B34" s="184"/>
      <c r="C34" s="196"/>
      <c r="D34" s="4" t="s">
        <v>45</v>
      </c>
      <c r="E34" s="5"/>
      <c r="F34" s="6">
        <v>14</v>
      </c>
      <c r="G34" s="52">
        <v>186</v>
      </c>
      <c r="H34" s="52">
        <v>175.05</v>
      </c>
      <c r="I34" s="56"/>
      <c r="J34" s="56"/>
      <c r="K34" s="56"/>
      <c r="L34" s="56"/>
      <c r="M34" s="54"/>
      <c r="N34" s="56"/>
      <c r="O34" s="56"/>
      <c r="P34" s="56"/>
      <c r="Q34" s="56"/>
      <c r="R34" s="54"/>
      <c r="S34" s="56"/>
      <c r="T34" s="56"/>
      <c r="U34" s="56"/>
      <c r="V34" s="54"/>
      <c r="W34" s="54"/>
    </row>
    <row r="35" spans="1:23" ht="15" x14ac:dyDescent="0.2">
      <c r="A35" s="184"/>
      <c r="B35" s="184"/>
      <c r="C35" s="197"/>
      <c r="D35" s="4" t="s">
        <v>46</v>
      </c>
      <c r="E35" s="5"/>
      <c r="F35" s="6">
        <v>15</v>
      </c>
      <c r="G35" s="54"/>
      <c r="H35" s="54"/>
      <c r="I35" s="56"/>
      <c r="J35" s="56"/>
      <c r="K35" s="56"/>
      <c r="L35" s="56"/>
      <c r="M35" s="54"/>
      <c r="N35" s="56"/>
      <c r="O35" s="56"/>
      <c r="P35" s="56"/>
      <c r="Q35" s="56"/>
      <c r="R35" s="54"/>
      <c r="S35" s="56"/>
      <c r="T35" s="56"/>
      <c r="U35" s="56"/>
      <c r="V35" s="54"/>
      <c r="W35" s="54"/>
    </row>
    <row r="36" spans="1:23" ht="25.5" x14ac:dyDescent="0.2">
      <c r="A36" s="184"/>
      <c r="B36" s="184"/>
      <c r="C36" s="192" t="s">
        <v>51</v>
      </c>
      <c r="D36" s="4" t="s">
        <v>44</v>
      </c>
      <c r="E36" s="5"/>
      <c r="F36" s="6">
        <v>16</v>
      </c>
      <c r="G36" s="52">
        <v>89</v>
      </c>
      <c r="H36" s="52">
        <v>95.7</v>
      </c>
      <c r="I36" s="56"/>
      <c r="J36" s="56"/>
      <c r="K36" s="56"/>
      <c r="L36" s="56"/>
      <c r="M36" s="53">
        <v>95.83</v>
      </c>
      <c r="N36" s="56"/>
      <c r="O36" s="56"/>
      <c r="P36" s="56"/>
      <c r="Q36" s="56"/>
      <c r="R36" s="53">
        <v>95.83</v>
      </c>
      <c r="S36" s="56"/>
      <c r="T36" s="56"/>
      <c r="U36" s="56"/>
      <c r="V36" s="53">
        <v>95.83</v>
      </c>
      <c r="W36" s="53">
        <v>95.83</v>
      </c>
    </row>
    <row r="37" spans="1:23" ht="63.75" x14ac:dyDescent="0.2">
      <c r="A37" s="184"/>
      <c r="B37" s="184"/>
      <c r="C37" s="193"/>
      <c r="D37" s="4" t="s">
        <v>45</v>
      </c>
      <c r="E37" s="5"/>
      <c r="F37" s="6">
        <v>17</v>
      </c>
      <c r="G37" s="53">
        <v>95.83</v>
      </c>
      <c r="H37" s="53">
        <v>95.86</v>
      </c>
      <c r="I37" s="56"/>
      <c r="J37" s="56"/>
      <c r="K37" s="56"/>
      <c r="L37" s="56"/>
      <c r="M37" s="54"/>
      <c r="N37" s="56"/>
      <c r="O37" s="56"/>
      <c r="P37" s="56"/>
      <c r="Q37" s="56"/>
      <c r="R37" s="54"/>
      <c r="S37" s="56"/>
      <c r="T37" s="56"/>
      <c r="U37" s="56"/>
      <c r="V37" s="54"/>
      <c r="W37" s="54"/>
    </row>
    <row r="38" spans="1:23" ht="15" x14ac:dyDescent="0.2">
      <c r="A38" s="184"/>
      <c r="B38" s="184"/>
      <c r="C38" s="194"/>
      <c r="D38" s="4" t="s">
        <v>46</v>
      </c>
      <c r="E38" s="5"/>
      <c r="F38" s="6">
        <v>18</v>
      </c>
      <c r="G38" s="54"/>
      <c r="H38" s="54"/>
      <c r="I38" s="56"/>
      <c r="J38" s="56"/>
      <c r="K38" s="56"/>
      <c r="L38" s="56"/>
      <c r="M38" s="54"/>
      <c r="N38" s="56"/>
      <c r="O38" s="56"/>
      <c r="P38" s="56"/>
      <c r="Q38" s="56"/>
      <c r="R38" s="54"/>
      <c r="S38" s="56"/>
      <c r="T38" s="56"/>
      <c r="U38" s="56"/>
      <c r="V38" s="54"/>
      <c r="W38" s="54"/>
    </row>
    <row r="39" spans="1:23" ht="25.5" x14ac:dyDescent="0.2">
      <c r="A39" s="184"/>
      <c r="B39" s="184"/>
      <c r="C39" s="195" t="s">
        <v>52</v>
      </c>
      <c r="D39" s="4" t="s">
        <v>44</v>
      </c>
      <c r="E39" s="5"/>
      <c r="F39" s="6">
        <v>19</v>
      </c>
      <c r="G39" s="52">
        <v>80</v>
      </c>
      <c r="H39" s="52">
        <v>80</v>
      </c>
      <c r="I39" s="52">
        <v>5</v>
      </c>
      <c r="J39" s="52">
        <v>5</v>
      </c>
      <c r="K39" s="52">
        <v>0</v>
      </c>
      <c r="L39" s="65">
        <f>G40+I39-J39</f>
        <v>87.799999999999983</v>
      </c>
      <c r="M39" s="53">
        <v>87.799999999999983</v>
      </c>
      <c r="N39" s="52">
        <v>12</v>
      </c>
      <c r="O39" s="52">
        <v>12</v>
      </c>
      <c r="P39" s="52">
        <v>1</v>
      </c>
      <c r="Q39" s="65">
        <f>G40+N39-O39</f>
        <v>87.799999999999983</v>
      </c>
      <c r="R39" s="53">
        <v>87.799999999999983</v>
      </c>
      <c r="S39" s="52">
        <v>20</v>
      </c>
      <c r="T39" s="52">
        <v>20</v>
      </c>
      <c r="U39" s="52">
        <v>2</v>
      </c>
      <c r="V39" s="51">
        <f>G40+S39-T39</f>
        <v>87.799999999999983</v>
      </c>
      <c r="W39" s="53">
        <v>87.799999999999983</v>
      </c>
    </row>
    <row r="40" spans="1:23" ht="63.75" x14ac:dyDescent="0.2">
      <c r="A40" s="184"/>
      <c r="B40" s="184"/>
      <c r="C40" s="196"/>
      <c r="D40" s="4" t="s">
        <v>45</v>
      </c>
      <c r="E40" s="5"/>
      <c r="F40" s="6">
        <v>20</v>
      </c>
      <c r="G40" s="53">
        <v>87.799999999999983</v>
      </c>
      <c r="H40" s="53">
        <v>81</v>
      </c>
      <c r="I40" s="54"/>
      <c r="J40" s="54"/>
      <c r="K40" s="54"/>
      <c r="L40" s="54">
        <f>IF(Paramétrage!B4=1,0,G41+I40-J40)</f>
        <v>0</v>
      </c>
      <c r="M40" s="54"/>
      <c r="N40" s="54"/>
      <c r="O40" s="54"/>
      <c r="P40" s="54"/>
      <c r="Q40" s="54">
        <f>IF(Paramétrage!B4=1,0,G41+N40-O40)</f>
        <v>0</v>
      </c>
      <c r="R40" s="54"/>
      <c r="S40" s="54"/>
      <c r="T40" s="54"/>
      <c r="U40" s="54"/>
      <c r="V40" s="55">
        <f>IF(Paramétrage!B4=1,0,G41+S40-T40)</f>
        <v>0</v>
      </c>
      <c r="W40" s="54"/>
    </row>
    <row r="41" spans="1:23" ht="15" x14ac:dyDescent="0.2">
      <c r="A41" s="184"/>
      <c r="B41" s="185"/>
      <c r="C41" s="197"/>
      <c r="D41" s="4" t="s">
        <v>46</v>
      </c>
      <c r="E41" s="5"/>
      <c r="F41" s="2">
        <v>21</v>
      </c>
      <c r="G41" s="54"/>
      <c r="H41" s="54"/>
      <c r="I41" s="54"/>
      <c r="J41" s="54"/>
      <c r="K41" s="54"/>
      <c r="L41" s="54">
        <f>IF(Paramétrage!B4=1,0,G41+I41-J41)</f>
        <v>0</v>
      </c>
      <c r="M41" s="54"/>
      <c r="N41" s="54"/>
      <c r="O41" s="54"/>
      <c r="P41" s="54"/>
      <c r="Q41" s="54">
        <f>IF(Paramétrage!B4&lt;3,0,G41+N41-O41)</f>
        <v>0</v>
      </c>
      <c r="R41" s="54"/>
      <c r="S41" s="54"/>
      <c r="T41" s="54"/>
      <c r="U41" s="54"/>
      <c r="V41" s="55">
        <f>IF(Paramétrage!B4&lt;4,0,G41+S41-T41)</f>
        <v>0</v>
      </c>
      <c r="W41" s="54"/>
    </row>
    <row r="42" spans="1:23" ht="15" x14ac:dyDescent="0.2">
      <c r="A42" s="184"/>
      <c r="B42" s="186" t="s">
        <v>53</v>
      </c>
      <c r="C42" s="187"/>
      <c r="D42" s="7" t="s">
        <v>44</v>
      </c>
      <c r="E42" s="5"/>
      <c r="F42" s="2">
        <v>22</v>
      </c>
      <c r="G42" s="51">
        <f t="shared" ref="G42:H44" si="7">G30+G36</f>
        <v>354.5</v>
      </c>
      <c r="H42" s="51">
        <f t="shared" si="7"/>
        <v>347.62</v>
      </c>
      <c r="I42" s="56"/>
      <c r="J42" s="56"/>
      <c r="K42" s="56"/>
      <c r="L42" s="56"/>
      <c r="M42" s="51">
        <f>M30+M36</f>
        <v>364.83</v>
      </c>
      <c r="N42" s="56"/>
      <c r="O42" s="56"/>
      <c r="P42" s="56"/>
      <c r="Q42" s="56"/>
      <c r="R42" s="51">
        <f>R30+R36</f>
        <v>355.94</v>
      </c>
      <c r="S42" s="56"/>
      <c r="T42" s="56"/>
      <c r="U42" s="56"/>
      <c r="V42" s="51">
        <f>V30+V36</f>
        <v>359.83</v>
      </c>
      <c r="W42" s="51">
        <f>W30+W36</f>
        <v>354</v>
      </c>
    </row>
    <row r="43" spans="1:23" ht="63.75" x14ac:dyDescent="0.2">
      <c r="A43" s="184"/>
      <c r="B43" s="188"/>
      <c r="C43" s="189"/>
      <c r="D43" s="7" t="s">
        <v>45</v>
      </c>
      <c r="E43" s="5"/>
      <c r="F43" s="2">
        <v>23</v>
      </c>
      <c r="G43" s="51">
        <f t="shared" si="7"/>
        <v>364.83</v>
      </c>
      <c r="H43" s="51">
        <f t="shared" si="7"/>
        <v>340.99</v>
      </c>
      <c r="I43" s="56"/>
      <c r="J43" s="56"/>
      <c r="K43" s="56"/>
      <c r="L43" s="56"/>
      <c r="M43" s="51">
        <f>M31+M37</f>
        <v>0</v>
      </c>
      <c r="N43" s="56"/>
      <c r="O43" s="56"/>
      <c r="P43" s="56"/>
      <c r="Q43" s="56"/>
      <c r="R43" s="51">
        <f>R31+R37</f>
        <v>0</v>
      </c>
      <c r="S43" s="56"/>
      <c r="T43" s="56"/>
      <c r="U43" s="56"/>
      <c r="V43" s="55">
        <f>IF(Paramétrage!B4=1,0,V31+V37)</f>
        <v>0</v>
      </c>
      <c r="W43" s="51">
        <f>W31+W37</f>
        <v>0</v>
      </c>
    </row>
    <row r="44" spans="1:23" ht="15" x14ac:dyDescent="0.2">
      <c r="A44" s="184"/>
      <c r="B44" s="190"/>
      <c r="C44" s="191"/>
      <c r="D44" s="7" t="s">
        <v>46</v>
      </c>
      <c r="E44" s="5"/>
      <c r="F44" s="2">
        <v>24</v>
      </c>
      <c r="G44" s="51">
        <f t="shared" si="7"/>
        <v>0</v>
      </c>
      <c r="H44" s="51">
        <f t="shared" si="7"/>
        <v>0</v>
      </c>
      <c r="I44" s="56"/>
      <c r="J44" s="56"/>
      <c r="K44" s="56"/>
      <c r="L44" s="56"/>
      <c r="M44" s="51">
        <f>M32+M38</f>
        <v>0</v>
      </c>
      <c r="N44" s="56"/>
      <c r="O44" s="56"/>
      <c r="P44" s="56"/>
      <c r="Q44" s="56"/>
      <c r="R44" s="51">
        <f>R32+R38</f>
        <v>0</v>
      </c>
      <c r="S44" s="56"/>
      <c r="T44" s="56"/>
      <c r="U44" s="56"/>
      <c r="V44" s="55">
        <f>IF(Paramétrage!B4&lt;&gt;4,0,V32+V38)</f>
        <v>0</v>
      </c>
      <c r="W44" s="51">
        <f>W32+W38</f>
        <v>0</v>
      </c>
    </row>
    <row r="45" spans="1:23" ht="15" x14ac:dyDescent="0.2">
      <c r="A45" s="184"/>
      <c r="B45" s="186" t="s">
        <v>54</v>
      </c>
      <c r="C45" s="187"/>
      <c r="D45" s="7" t="s">
        <v>44</v>
      </c>
      <c r="E45" s="5"/>
      <c r="F45" s="2">
        <v>25</v>
      </c>
      <c r="G45" s="51">
        <f t="shared" ref="G45:H47" si="8">G27+G42</f>
        <v>1560</v>
      </c>
      <c r="H45" s="51">
        <f t="shared" si="8"/>
        <v>1544.37</v>
      </c>
      <c r="I45" s="56"/>
      <c r="J45" s="56"/>
      <c r="K45" s="56"/>
      <c r="L45" s="56"/>
      <c r="M45" s="51">
        <f>M27+M42</f>
        <v>1584.33</v>
      </c>
      <c r="N45" s="56"/>
      <c r="O45" s="56"/>
      <c r="P45" s="56"/>
      <c r="Q45" s="56"/>
      <c r="R45" s="51">
        <f>R27+R42</f>
        <v>1565.2200000000003</v>
      </c>
      <c r="S45" s="56"/>
      <c r="T45" s="56"/>
      <c r="U45" s="56"/>
      <c r="V45" s="51">
        <f>V27+V42</f>
        <v>1576.33</v>
      </c>
      <c r="W45" s="57">
        <f>W27+W42</f>
        <v>1565</v>
      </c>
    </row>
    <row r="46" spans="1:23" ht="63.75" x14ac:dyDescent="0.2">
      <c r="A46" s="184"/>
      <c r="B46" s="188"/>
      <c r="C46" s="189"/>
      <c r="D46" s="7" t="s">
        <v>45</v>
      </c>
      <c r="E46" s="5"/>
      <c r="F46" s="2">
        <v>26</v>
      </c>
      <c r="G46" s="51">
        <f t="shared" si="8"/>
        <v>1584.33</v>
      </c>
      <c r="H46" s="51">
        <f t="shared" si="8"/>
        <v>1546.95</v>
      </c>
      <c r="I46" s="56"/>
      <c r="J46" s="56"/>
      <c r="K46" s="56"/>
      <c r="L46" s="56"/>
      <c r="M46" s="51">
        <f>M28+M43</f>
        <v>0</v>
      </c>
      <c r="N46" s="56"/>
      <c r="O46" s="56"/>
      <c r="P46" s="56"/>
      <c r="Q46" s="56"/>
      <c r="R46" s="51">
        <f>R28+R43</f>
        <v>0</v>
      </c>
      <c r="S46" s="56"/>
      <c r="T46" s="56"/>
      <c r="U46" s="56"/>
      <c r="V46" s="55">
        <f>IF(Paramétrage!B4=1,0,V28+V43)</f>
        <v>0</v>
      </c>
      <c r="W46" s="57">
        <f>W28+W43</f>
        <v>0</v>
      </c>
    </row>
    <row r="47" spans="1:23" ht="15" x14ac:dyDescent="0.2">
      <c r="A47" s="185"/>
      <c r="B47" s="190"/>
      <c r="C47" s="191"/>
      <c r="D47" s="7" t="s">
        <v>46</v>
      </c>
      <c r="E47" s="5"/>
      <c r="F47" s="2">
        <v>27</v>
      </c>
      <c r="G47" s="51">
        <f t="shared" si="8"/>
        <v>0</v>
      </c>
      <c r="H47" s="51">
        <f t="shared" si="8"/>
        <v>0</v>
      </c>
      <c r="I47" s="56"/>
      <c r="J47" s="56"/>
      <c r="K47" s="56"/>
      <c r="L47" s="56"/>
      <c r="M47" s="51">
        <f>M29+M44</f>
        <v>0</v>
      </c>
      <c r="N47" s="56"/>
      <c r="O47" s="56"/>
      <c r="P47" s="56"/>
      <c r="Q47" s="56"/>
      <c r="R47" s="51">
        <f>R29+R44</f>
        <v>0</v>
      </c>
      <c r="S47" s="56"/>
      <c r="T47" s="56"/>
      <c r="U47" s="56"/>
      <c r="V47" s="55">
        <f>IF(Paramétrage!B4&lt;&gt;4,0,V29+V44)</f>
        <v>0</v>
      </c>
      <c r="W47" s="57">
        <f>W29+W44</f>
        <v>0</v>
      </c>
    </row>
    <row r="48" spans="1:23" ht="25.5" x14ac:dyDescent="0.2">
      <c r="A48" s="183" t="s">
        <v>55</v>
      </c>
      <c r="B48" s="183" t="s">
        <v>49</v>
      </c>
      <c r="C48" s="192" t="s">
        <v>43</v>
      </c>
      <c r="D48" s="4" t="s">
        <v>44</v>
      </c>
      <c r="E48" s="5"/>
      <c r="F48" s="6">
        <v>28</v>
      </c>
      <c r="G48" s="52">
        <v>37.08</v>
      </c>
      <c r="H48" s="52">
        <v>37.08</v>
      </c>
      <c r="I48" s="56"/>
      <c r="J48" s="56"/>
      <c r="K48" s="56"/>
      <c r="L48" s="56"/>
      <c r="M48" s="53">
        <v>51</v>
      </c>
      <c r="N48" s="56"/>
      <c r="O48" s="56"/>
      <c r="P48" s="56"/>
      <c r="Q48" s="56"/>
      <c r="R48" s="53">
        <v>51</v>
      </c>
      <c r="S48" s="56"/>
      <c r="T48" s="56"/>
      <c r="U48" s="56"/>
      <c r="V48" s="53">
        <v>53</v>
      </c>
      <c r="W48" s="53">
        <v>51</v>
      </c>
    </row>
    <row r="49" spans="1:23" ht="63.75" x14ac:dyDescent="0.2">
      <c r="A49" s="184"/>
      <c r="B49" s="184"/>
      <c r="C49" s="193"/>
      <c r="D49" s="4" t="s">
        <v>45</v>
      </c>
      <c r="E49" s="5"/>
      <c r="F49" s="6">
        <v>29</v>
      </c>
      <c r="G49" s="53">
        <v>53</v>
      </c>
      <c r="H49" s="53">
        <v>49.91</v>
      </c>
      <c r="I49" s="56"/>
      <c r="J49" s="56"/>
      <c r="K49" s="56"/>
      <c r="L49" s="56"/>
      <c r="M49" s="54"/>
      <c r="N49" s="56"/>
      <c r="O49" s="56"/>
      <c r="P49" s="56"/>
      <c r="Q49" s="56"/>
      <c r="R49" s="54"/>
      <c r="S49" s="56"/>
      <c r="T49" s="56"/>
      <c r="U49" s="56"/>
      <c r="V49" s="54"/>
      <c r="W49" s="54"/>
    </row>
    <row r="50" spans="1:23" ht="15" x14ac:dyDescent="0.2">
      <c r="A50" s="184"/>
      <c r="B50" s="184"/>
      <c r="C50" s="194"/>
      <c r="D50" s="4" t="s">
        <v>46</v>
      </c>
      <c r="E50" s="5"/>
      <c r="F50" s="6">
        <v>30</v>
      </c>
      <c r="G50" s="54"/>
      <c r="H50" s="54"/>
      <c r="I50" s="56"/>
      <c r="J50" s="56"/>
      <c r="K50" s="56"/>
      <c r="L50" s="56"/>
      <c r="M50" s="54"/>
      <c r="N50" s="56"/>
      <c r="O50" s="56"/>
      <c r="P50" s="56"/>
      <c r="Q50" s="56"/>
      <c r="R50" s="54"/>
      <c r="S50" s="56"/>
      <c r="T50" s="56"/>
      <c r="U50" s="56"/>
      <c r="V50" s="54"/>
      <c r="W50" s="54"/>
    </row>
    <row r="51" spans="1:23" ht="25.5" x14ac:dyDescent="0.2">
      <c r="A51" s="184"/>
      <c r="B51" s="184"/>
      <c r="C51" s="192" t="s">
        <v>51</v>
      </c>
      <c r="D51" s="4" t="s">
        <v>44</v>
      </c>
      <c r="E51" s="5"/>
      <c r="F51" s="6">
        <v>31</v>
      </c>
      <c r="G51" s="52">
        <v>265</v>
      </c>
      <c r="H51" s="52">
        <v>243.92</v>
      </c>
      <c r="I51" s="56"/>
      <c r="J51" s="56"/>
      <c r="K51" s="56"/>
      <c r="L51" s="56"/>
      <c r="M51" s="53">
        <v>245</v>
      </c>
      <c r="N51" s="56"/>
      <c r="O51" s="56"/>
      <c r="P51" s="56"/>
      <c r="Q51" s="56"/>
      <c r="R51" s="53">
        <v>250</v>
      </c>
      <c r="S51" s="56"/>
      <c r="T51" s="56"/>
      <c r="U51" s="56"/>
      <c r="V51" s="53">
        <v>267</v>
      </c>
      <c r="W51" s="53">
        <v>253</v>
      </c>
    </row>
    <row r="52" spans="1:23" ht="63.75" x14ac:dyDescent="0.2">
      <c r="A52" s="184"/>
      <c r="B52" s="184"/>
      <c r="C52" s="193"/>
      <c r="D52" s="4" t="s">
        <v>45</v>
      </c>
      <c r="E52" s="5"/>
      <c r="F52" s="6">
        <v>32</v>
      </c>
      <c r="G52" s="53">
        <v>255.7</v>
      </c>
      <c r="H52" s="53">
        <v>246.48</v>
      </c>
      <c r="I52" s="56"/>
      <c r="J52" s="56"/>
      <c r="K52" s="56"/>
      <c r="L52" s="56"/>
      <c r="M52" s="54"/>
      <c r="N52" s="56"/>
      <c r="O52" s="56"/>
      <c r="P52" s="56"/>
      <c r="Q52" s="56"/>
      <c r="R52" s="54"/>
      <c r="S52" s="56"/>
      <c r="T52" s="56"/>
      <c r="U52" s="56"/>
      <c r="V52" s="54"/>
      <c r="W52" s="54"/>
    </row>
    <row r="53" spans="1:23" ht="15" x14ac:dyDescent="0.2">
      <c r="A53" s="184"/>
      <c r="B53" s="184"/>
      <c r="C53" s="194"/>
      <c r="D53" s="4" t="s">
        <v>46</v>
      </c>
      <c r="E53" s="5"/>
      <c r="F53" s="6">
        <v>33</v>
      </c>
      <c r="G53" s="54"/>
      <c r="H53" s="54"/>
      <c r="I53" s="56"/>
      <c r="J53" s="56"/>
      <c r="K53" s="56"/>
      <c r="L53" s="56"/>
      <c r="M53" s="54"/>
      <c r="N53" s="56"/>
      <c r="O53" s="56"/>
      <c r="P53" s="56"/>
      <c r="Q53" s="56"/>
      <c r="R53" s="54"/>
      <c r="S53" s="56"/>
      <c r="T53" s="56"/>
      <c r="U53" s="56"/>
      <c r="V53" s="54"/>
      <c r="W53" s="54"/>
    </row>
    <row r="54" spans="1:23" ht="25.5" x14ac:dyDescent="0.2">
      <c r="A54" s="184"/>
      <c r="B54" s="184"/>
      <c r="C54" s="195" t="s">
        <v>56</v>
      </c>
      <c r="D54" s="4" t="s">
        <v>44</v>
      </c>
      <c r="E54" s="5"/>
      <c r="F54" s="6">
        <v>34</v>
      </c>
      <c r="G54" s="52">
        <v>0</v>
      </c>
      <c r="H54" s="52">
        <v>0</v>
      </c>
      <c r="I54" s="52">
        <v>0</v>
      </c>
      <c r="J54" s="52">
        <v>0</v>
      </c>
      <c r="K54" s="52">
        <v>0</v>
      </c>
      <c r="L54" s="51">
        <f>G55+I54-J54</f>
        <v>0</v>
      </c>
      <c r="M54" s="52">
        <v>0</v>
      </c>
      <c r="N54" s="52">
        <v>0</v>
      </c>
      <c r="O54" s="52">
        <v>0</v>
      </c>
      <c r="P54" s="52">
        <v>0</v>
      </c>
      <c r="Q54" s="51">
        <f>G55+N54-O54</f>
        <v>0</v>
      </c>
      <c r="R54" s="52">
        <v>0</v>
      </c>
      <c r="S54" s="52">
        <v>0</v>
      </c>
      <c r="T54" s="52">
        <v>0</v>
      </c>
      <c r="U54" s="52">
        <v>0</v>
      </c>
      <c r="V54" s="51">
        <f>G55+S54-T54</f>
        <v>0</v>
      </c>
      <c r="W54" s="52">
        <v>0</v>
      </c>
    </row>
    <row r="55" spans="1:23" ht="63.75" x14ac:dyDescent="0.2">
      <c r="A55" s="184"/>
      <c r="B55" s="184"/>
      <c r="C55" s="196"/>
      <c r="D55" s="4" t="s">
        <v>45</v>
      </c>
      <c r="E55" s="5"/>
      <c r="F55" s="6">
        <v>35</v>
      </c>
      <c r="G55" s="52">
        <v>0</v>
      </c>
      <c r="H55" s="52">
        <v>0</v>
      </c>
      <c r="I55" s="54"/>
      <c r="J55" s="54"/>
      <c r="K55" s="54"/>
      <c r="L55" s="55">
        <f>IF(Paramétrage!B4=1,0,G56+I55-J55)</f>
        <v>0</v>
      </c>
      <c r="M55" s="54"/>
      <c r="N55" s="54"/>
      <c r="O55" s="54"/>
      <c r="P55" s="54"/>
      <c r="Q55" s="55">
        <f>IF(Paramétrage!B4=1,0,G56+N55-O55)</f>
        <v>0</v>
      </c>
      <c r="R55" s="54"/>
      <c r="S55" s="54"/>
      <c r="T55" s="54"/>
      <c r="U55" s="54"/>
      <c r="V55" s="55">
        <f>IF(Paramétrage!B4=1,0,G56+S55-T55)</f>
        <v>0</v>
      </c>
      <c r="W55" s="54"/>
    </row>
    <row r="56" spans="1:23" ht="15" x14ac:dyDescent="0.2">
      <c r="A56" s="184"/>
      <c r="B56" s="184"/>
      <c r="C56" s="197"/>
      <c r="D56" s="4" t="s">
        <v>46</v>
      </c>
      <c r="E56" s="5"/>
      <c r="F56" s="6">
        <v>36</v>
      </c>
      <c r="G56" s="54"/>
      <c r="H56" s="54"/>
      <c r="I56" s="54"/>
      <c r="J56" s="54"/>
      <c r="K56" s="54"/>
      <c r="L56" s="55">
        <f>IF(Paramétrage!B4=1,0,G56+I56-J56)</f>
        <v>0</v>
      </c>
      <c r="M56" s="54"/>
      <c r="N56" s="54"/>
      <c r="O56" s="54"/>
      <c r="P56" s="54"/>
      <c r="Q56" s="55">
        <f>IF(Paramétrage!B4&lt;3,0,G56+N56-O56)</f>
        <v>0</v>
      </c>
      <c r="R56" s="54"/>
      <c r="S56" s="54"/>
      <c r="T56" s="54"/>
      <c r="U56" s="54"/>
      <c r="V56" s="55">
        <f>IF(Paramétrage!B4&lt;&gt;4,0,G56+S56-T56)</f>
        <v>0</v>
      </c>
      <c r="W56" s="54"/>
    </row>
    <row r="57" spans="1:23" ht="25.5" x14ac:dyDescent="0.2">
      <c r="A57" s="184"/>
      <c r="B57" s="184"/>
      <c r="C57" s="195" t="s">
        <v>57</v>
      </c>
      <c r="D57" s="4" t="s">
        <v>44</v>
      </c>
      <c r="E57" s="5"/>
      <c r="F57" s="6">
        <v>37</v>
      </c>
      <c r="G57" s="52">
        <v>0</v>
      </c>
      <c r="H57" s="52">
        <v>0</v>
      </c>
      <c r="I57" s="56"/>
      <c r="J57" s="56"/>
      <c r="K57" s="56"/>
      <c r="L57" s="56"/>
      <c r="M57" s="52">
        <v>0</v>
      </c>
      <c r="N57" s="56"/>
      <c r="O57" s="56"/>
      <c r="P57" s="56"/>
      <c r="Q57" s="56"/>
      <c r="R57" s="52">
        <v>0</v>
      </c>
      <c r="S57" s="56"/>
      <c r="T57" s="56"/>
      <c r="U57" s="56"/>
      <c r="V57" s="52">
        <v>0</v>
      </c>
      <c r="W57" s="52">
        <v>0</v>
      </c>
    </row>
    <row r="58" spans="1:23" ht="63.75" x14ac:dyDescent="0.2">
      <c r="A58" s="184"/>
      <c r="B58" s="184"/>
      <c r="C58" s="196"/>
      <c r="D58" s="4" t="s">
        <v>45</v>
      </c>
      <c r="E58" s="5"/>
      <c r="F58" s="6">
        <v>38</v>
      </c>
      <c r="G58" s="52">
        <v>0</v>
      </c>
      <c r="H58" s="52">
        <v>0</v>
      </c>
      <c r="I58" s="56"/>
      <c r="J58" s="56"/>
      <c r="K58" s="56"/>
      <c r="L58" s="56"/>
      <c r="M58" s="54"/>
      <c r="N58" s="56"/>
      <c r="O58" s="56"/>
      <c r="P58" s="56"/>
      <c r="Q58" s="56"/>
      <c r="R58" s="54"/>
      <c r="S58" s="56"/>
      <c r="T58" s="56"/>
      <c r="U58" s="56"/>
      <c r="V58" s="54"/>
      <c r="W58" s="54"/>
    </row>
    <row r="59" spans="1:23" ht="15" x14ac:dyDescent="0.2">
      <c r="A59" s="184"/>
      <c r="B59" s="185"/>
      <c r="C59" s="197"/>
      <c r="D59" s="4" t="s">
        <v>46</v>
      </c>
      <c r="E59" s="5"/>
      <c r="F59" s="2">
        <v>39</v>
      </c>
      <c r="G59" s="54"/>
      <c r="H59" s="54"/>
      <c r="I59" s="56"/>
      <c r="J59" s="56"/>
      <c r="K59" s="56"/>
      <c r="L59" s="56"/>
      <c r="M59" s="54"/>
      <c r="N59" s="56"/>
      <c r="O59" s="56"/>
      <c r="P59" s="56"/>
      <c r="Q59" s="56"/>
      <c r="R59" s="54"/>
      <c r="S59" s="56"/>
      <c r="T59" s="56"/>
      <c r="U59" s="56"/>
      <c r="V59" s="54"/>
      <c r="W59" s="54"/>
    </row>
    <row r="60" spans="1:23" ht="15" x14ac:dyDescent="0.2">
      <c r="A60" s="184"/>
      <c r="B60" s="186" t="s">
        <v>58</v>
      </c>
      <c r="C60" s="187"/>
      <c r="D60" s="7" t="s">
        <v>44</v>
      </c>
      <c r="E60" s="5"/>
      <c r="F60" s="2">
        <v>40</v>
      </c>
      <c r="G60" s="51">
        <f t="shared" ref="G60:H62" si="9">G48+G51</f>
        <v>302.08</v>
      </c>
      <c r="H60" s="51">
        <f t="shared" si="9"/>
        <v>281</v>
      </c>
      <c r="I60" s="56"/>
      <c r="J60" s="56"/>
      <c r="K60" s="56"/>
      <c r="L60" s="56"/>
      <c r="M60" s="51">
        <f>M48+M51</f>
        <v>296</v>
      </c>
      <c r="N60" s="56"/>
      <c r="O60" s="56"/>
      <c r="P60" s="56"/>
      <c r="Q60" s="56"/>
      <c r="R60" s="51">
        <f>R48+R51</f>
        <v>301</v>
      </c>
      <c r="S60" s="56"/>
      <c r="T60" s="56"/>
      <c r="U60" s="56"/>
      <c r="V60" s="51">
        <f>V48+V51</f>
        <v>320</v>
      </c>
      <c r="W60" s="51">
        <f>W48+W51</f>
        <v>304</v>
      </c>
    </row>
    <row r="61" spans="1:23" ht="63.75" x14ac:dyDescent="0.2">
      <c r="A61" s="184"/>
      <c r="B61" s="188"/>
      <c r="C61" s="189"/>
      <c r="D61" s="7" t="s">
        <v>45</v>
      </c>
      <c r="E61" s="5"/>
      <c r="F61" s="2">
        <v>41</v>
      </c>
      <c r="G61" s="51">
        <f t="shared" si="9"/>
        <v>308.7</v>
      </c>
      <c r="H61" s="51">
        <f t="shared" si="9"/>
        <v>296.39</v>
      </c>
      <c r="I61" s="56"/>
      <c r="J61" s="56"/>
      <c r="K61" s="56"/>
      <c r="L61" s="56"/>
      <c r="M61" s="51">
        <f>M49+M52</f>
        <v>0</v>
      </c>
      <c r="N61" s="56"/>
      <c r="O61" s="56"/>
      <c r="P61" s="56"/>
      <c r="Q61" s="56"/>
      <c r="R61" s="51">
        <f>R49+R52</f>
        <v>0</v>
      </c>
      <c r="S61" s="56"/>
      <c r="T61" s="56"/>
      <c r="U61" s="56"/>
      <c r="V61" s="55">
        <f>IF(Paramétrage!B4=1,0,V49+V52)</f>
        <v>0</v>
      </c>
      <c r="W61" s="51">
        <f>W49+W52</f>
        <v>0</v>
      </c>
    </row>
    <row r="62" spans="1:23" ht="15" x14ac:dyDescent="0.2">
      <c r="A62" s="185"/>
      <c r="B62" s="190"/>
      <c r="C62" s="191"/>
      <c r="D62" s="7" t="s">
        <v>46</v>
      </c>
      <c r="E62" s="5"/>
      <c r="F62" s="2">
        <v>42</v>
      </c>
      <c r="G62" s="51">
        <f t="shared" si="9"/>
        <v>0</v>
      </c>
      <c r="H62" s="51">
        <f t="shared" si="9"/>
        <v>0</v>
      </c>
      <c r="I62" s="56"/>
      <c r="J62" s="56"/>
      <c r="K62" s="56"/>
      <c r="L62" s="56"/>
      <c r="M62" s="51">
        <f>M50+M53</f>
        <v>0</v>
      </c>
      <c r="N62" s="56"/>
      <c r="O62" s="56"/>
      <c r="P62" s="56"/>
      <c r="Q62" s="56"/>
      <c r="R62" s="51">
        <f>R50+R53</f>
        <v>0</v>
      </c>
      <c r="S62" s="56"/>
      <c r="T62" s="56"/>
      <c r="U62" s="56"/>
      <c r="V62" s="55">
        <f>IF(Paramétrage!B4&lt;&gt;4,0,V50+V53)</f>
        <v>0</v>
      </c>
      <c r="W62" s="51">
        <f>W50+W53</f>
        <v>0</v>
      </c>
    </row>
    <row r="63" spans="1:23" ht="25.5" x14ac:dyDescent="0.2">
      <c r="A63" s="183" t="s">
        <v>59</v>
      </c>
      <c r="B63" s="186" t="s">
        <v>42</v>
      </c>
      <c r="C63" s="187"/>
      <c r="D63" s="4" t="s">
        <v>44</v>
      </c>
      <c r="E63" s="5"/>
      <c r="F63" s="6">
        <v>43</v>
      </c>
      <c r="G63" s="51">
        <f>G27</f>
        <v>1205.5</v>
      </c>
      <c r="H63" s="51">
        <f t="shared" ref="H63:W63" si="10">H27</f>
        <v>1196.75</v>
      </c>
      <c r="I63" s="51">
        <f t="shared" si="10"/>
        <v>23</v>
      </c>
      <c r="J63" s="51">
        <f t="shared" si="10"/>
        <v>23</v>
      </c>
      <c r="K63" s="51">
        <f t="shared" si="10"/>
        <v>8</v>
      </c>
      <c r="L63" s="51">
        <f t="shared" si="10"/>
        <v>1219.5</v>
      </c>
      <c r="M63" s="51">
        <f t="shared" si="10"/>
        <v>1219.5</v>
      </c>
      <c r="N63" s="51">
        <f t="shared" si="10"/>
        <v>41</v>
      </c>
      <c r="O63" s="51">
        <f t="shared" si="10"/>
        <v>87</v>
      </c>
      <c r="P63" s="51">
        <f t="shared" si="10"/>
        <v>14</v>
      </c>
      <c r="Q63" s="51">
        <f t="shared" si="10"/>
        <v>1173.5</v>
      </c>
      <c r="R63" s="51">
        <f t="shared" si="10"/>
        <v>1209.2800000000002</v>
      </c>
      <c r="S63" s="51">
        <f t="shared" si="10"/>
        <v>94</v>
      </c>
      <c r="T63" s="51">
        <f t="shared" si="10"/>
        <v>97</v>
      </c>
      <c r="U63" s="51">
        <f t="shared" si="10"/>
        <v>16</v>
      </c>
      <c r="V63" s="51">
        <f t="shared" si="10"/>
        <v>1216.5</v>
      </c>
      <c r="W63" s="51">
        <f t="shared" si="10"/>
        <v>1211</v>
      </c>
    </row>
    <row r="64" spans="1:23" ht="63.75" x14ac:dyDescent="0.2">
      <c r="A64" s="184"/>
      <c r="B64" s="188"/>
      <c r="C64" s="189"/>
      <c r="D64" s="4" t="s">
        <v>45</v>
      </c>
      <c r="E64" s="5"/>
      <c r="F64" s="6">
        <v>44</v>
      </c>
      <c r="G64" s="51">
        <f>G28</f>
        <v>1219.5</v>
      </c>
      <c r="H64" s="51">
        <f t="shared" ref="H64:K64" si="11">H28</f>
        <v>1205.96</v>
      </c>
      <c r="I64" s="51">
        <f t="shared" si="11"/>
        <v>0</v>
      </c>
      <c r="J64" s="51">
        <f t="shared" si="11"/>
        <v>0</v>
      </c>
      <c r="K64" s="51">
        <f t="shared" si="11"/>
        <v>0</v>
      </c>
      <c r="L64" s="55">
        <f>IF(Paramétrage!B4=1,0,L28)</f>
        <v>0</v>
      </c>
      <c r="M64" s="51">
        <f>M28</f>
        <v>0</v>
      </c>
      <c r="N64" s="51">
        <f t="shared" ref="N64:W64" si="12">N28</f>
        <v>0</v>
      </c>
      <c r="O64" s="51">
        <f t="shared" si="12"/>
        <v>0</v>
      </c>
      <c r="P64" s="51">
        <f t="shared" si="12"/>
        <v>0</v>
      </c>
      <c r="Q64" s="55">
        <f>IF(Paramétrage!B4=1,0,Q28)</f>
        <v>0</v>
      </c>
      <c r="R64" s="51">
        <f t="shared" si="12"/>
        <v>0</v>
      </c>
      <c r="S64" s="51">
        <f t="shared" si="12"/>
        <v>0</v>
      </c>
      <c r="T64" s="51">
        <f t="shared" si="12"/>
        <v>0</v>
      </c>
      <c r="U64" s="51">
        <f t="shared" si="12"/>
        <v>0</v>
      </c>
      <c r="V64" s="55">
        <f>IF(Paramétrage!B4=1,0,V28)</f>
        <v>0</v>
      </c>
      <c r="W64" s="51">
        <f t="shared" si="12"/>
        <v>0</v>
      </c>
    </row>
    <row r="65" spans="1:23" ht="15" x14ac:dyDescent="0.2">
      <c r="A65" s="184"/>
      <c r="B65" s="190"/>
      <c r="C65" s="191"/>
      <c r="D65" s="4" t="s">
        <v>46</v>
      </c>
      <c r="E65" s="5"/>
      <c r="F65" s="2">
        <v>45</v>
      </c>
      <c r="G65" s="51">
        <f>G29</f>
        <v>0</v>
      </c>
      <c r="H65" s="51">
        <f t="shared" ref="H65:W65" si="13">H29</f>
        <v>0</v>
      </c>
      <c r="I65" s="51">
        <f t="shared" si="13"/>
        <v>0</v>
      </c>
      <c r="J65" s="51">
        <f t="shared" si="13"/>
        <v>0</v>
      </c>
      <c r="K65" s="51">
        <f t="shared" si="13"/>
        <v>0</v>
      </c>
      <c r="L65" s="55">
        <f>IF(Paramétrage!B4=1,0,L29)</f>
        <v>0</v>
      </c>
      <c r="M65" s="51">
        <f t="shared" si="13"/>
        <v>0</v>
      </c>
      <c r="N65" s="51">
        <f t="shared" si="13"/>
        <v>0</v>
      </c>
      <c r="O65" s="51">
        <f t="shared" si="13"/>
        <v>0</v>
      </c>
      <c r="P65" s="51">
        <f t="shared" si="13"/>
        <v>0</v>
      </c>
      <c r="Q65" s="55">
        <f>IF(Paramétrage!B4&lt;3,0,Q29)</f>
        <v>0</v>
      </c>
      <c r="R65" s="51">
        <f t="shared" si="13"/>
        <v>0</v>
      </c>
      <c r="S65" s="51">
        <f t="shared" si="13"/>
        <v>0</v>
      </c>
      <c r="T65" s="51">
        <f t="shared" si="13"/>
        <v>0</v>
      </c>
      <c r="U65" s="51">
        <f t="shared" si="13"/>
        <v>0</v>
      </c>
      <c r="V65" s="55">
        <f>IF(Paramétrage!B4&lt;&gt;4,0,V29)</f>
        <v>0</v>
      </c>
      <c r="W65" s="51">
        <f t="shared" si="13"/>
        <v>0</v>
      </c>
    </row>
    <row r="66" spans="1:23" ht="25.5" x14ac:dyDescent="0.2">
      <c r="A66" s="184"/>
      <c r="B66" s="186" t="s">
        <v>60</v>
      </c>
      <c r="C66" s="187"/>
      <c r="D66" s="4" t="s">
        <v>44</v>
      </c>
      <c r="E66" s="5"/>
      <c r="F66" s="6">
        <v>46</v>
      </c>
      <c r="G66" s="51">
        <f t="shared" ref="G66:H68" si="14">G30+G36+G48+G51</f>
        <v>656.57999999999993</v>
      </c>
      <c r="H66" s="51">
        <f t="shared" si="14"/>
        <v>628.62</v>
      </c>
      <c r="I66" s="56"/>
      <c r="J66" s="56"/>
      <c r="K66" s="56"/>
      <c r="L66" s="56"/>
      <c r="M66" s="51">
        <f>M30+M36+M48+M51</f>
        <v>660.82999999999993</v>
      </c>
      <c r="N66" s="56"/>
      <c r="O66" s="56"/>
      <c r="P66" s="56"/>
      <c r="Q66" s="56"/>
      <c r="R66" s="51">
        <f>R30+R36+R48+R51</f>
        <v>656.94</v>
      </c>
      <c r="S66" s="56"/>
      <c r="T66" s="56"/>
      <c r="U66" s="56"/>
      <c r="V66" s="51">
        <f>V30+V36+V48+V51</f>
        <v>679.82999999999993</v>
      </c>
      <c r="W66" s="51">
        <f>W30+W36+W48+W51</f>
        <v>658</v>
      </c>
    </row>
    <row r="67" spans="1:23" ht="63.75" x14ac:dyDescent="0.2">
      <c r="A67" s="184"/>
      <c r="B67" s="188"/>
      <c r="C67" s="189"/>
      <c r="D67" s="4" t="s">
        <v>45</v>
      </c>
      <c r="E67" s="5"/>
      <c r="F67" s="6">
        <v>47</v>
      </c>
      <c r="G67" s="51">
        <f t="shared" si="14"/>
        <v>673.53</v>
      </c>
      <c r="H67" s="51">
        <f t="shared" si="14"/>
        <v>637.38</v>
      </c>
      <c r="I67" s="56"/>
      <c r="J67" s="56"/>
      <c r="K67" s="56"/>
      <c r="L67" s="56"/>
      <c r="M67" s="51">
        <f>M31+M37+M49+M52</f>
        <v>0</v>
      </c>
      <c r="N67" s="56"/>
      <c r="O67" s="56"/>
      <c r="P67" s="56"/>
      <c r="Q67" s="56"/>
      <c r="R67" s="51">
        <f>R31+R37+R49+R52</f>
        <v>0</v>
      </c>
      <c r="S67" s="56"/>
      <c r="T67" s="56"/>
      <c r="U67" s="56"/>
      <c r="V67" s="55">
        <f>IF(Paramétrage!B4=1,0,V31+V37+V49+V52)</f>
        <v>0</v>
      </c>
      <c r="W67" s="51">
        <f>W31+W37+W49+W52</f>
        <v>0</v>
      </c>
    </row>
    <row r="68" spans="1:23" ht="15" x14ac:dyDescent="0.2">
      <c r="A68" s="184"/>
      <c r="B68" s="190"/>
      <c r="C68" s="191"/>
      <c r="D68" s="4" t="s">
        <v>46</v>
      </c>
      <c r="E68" s="5"/>
      <c r="F68" s="6">
        <v>48</v>
      </c>
      <c r="G68" s="51">
        <f t="shared" si="14"/>
        <v>0</v>
      </c>
      <c r="H68" s="51">
        <f t="shared" si="14"/>
        <v>0</v>
      </c>
      <c r="I68" s="56"/>
      <c r="J68" s="56"/>
      <c r="K68" s="56"/>
      <c r="L68" s="56"/>
      <c r="M68" s="51">
        <f>M32+M38+M50+M53</f>
        <v>0</v>
      </c>
      <c r="N68" s="56"/>
      <c r="O68" s="56"/>
      <c r="P68" s="56"/>
      <c r="Q68" s="56"/>
      <c r="R68" s="51">
        <f>R32+R38+R50+R53</f>
        <v>0</v>
      </c>
      <c r="S68" s="56"/>
      <c r="T68" s="56"/>
      <c r="U68" s="56"/>
      <c r="V68" s="55">
        <f>IF(Paramétrage!B4&lt;&gt;4,0,V32+V38+V50+V53)</f>
        <v>0</v>
      </c>
      <c r="W68" s="51">
        <f>W32+W38+W50+W53</f>
        <v>0</v>
      </c>
    </row>
    <row r="69" spans="1:23" ht="25.5" x14ac:dyDescent="0.2">
      <c r="A69" s="184"/>
      <c r="B69" s="174" t="s">
        <v>52</v>
      </c>
      <c r="C69" s="176"/>
      <c r="D69" s="4" t="s">
        <v>44</v>
      </c>
      <c r="E69" s="5"/>
      <c r="F69" s="6">
        <v>49</v>
      </c>
      <c r="G69" s="51">
        <f>G39+G54</f>
        <v>80</v>
      </c>
      <c r="H69" s="51">
        <f t="shared" ref="H69:W69" si="15">H39+H54</f>
        <v>80</v>
      </c>
      <c r="I69" s="51">
        <f t="shared" si="15"/>
        <v>5</v>
      </c>
      <c r="J69" s="51">
        <f t="shared" si="15"/>
        <v>5</v>
      </c>
      <c r="K69" s="51">
        <f t="shared" si="15"/>
        <v>0</v>
      </c>
      <c r="L69" s="51">
        <f t="shared" si="15"/>
        <v>87.799999999999983</v>
      </c>
      <c r="M69" s="51">
        <f t="shared" si="15"/>
        <v>87.799999999999983</v>
      </c>
      <c r="N69" s="51">
        <f t="shared" si="15"/>
        <v>12</v>
      </c>
      <c r="O69" s="51">
        <f t="shared" si="15"/>
        <v>12</v>
      </c>
      <c r="P69" s="51">
        <f t="shared" si="15"/>
        <v>1</v>
      </c>
      <c r="Q69" s="51">
        <f t="shared" si="15"/>
        <v>87.799999999999983</v>
      </c>
      <c r="R69" s="51">
        <f t="shared" si="15"/>
        <v>87.799999999999983</v>
      </c>
      <c r="S69" s="51">
        <f t="shared" si="15"/>
        <v>20</v>
      </c>
      <c r="T69" s="51">
        <f t="shared" si="15"/>
        <v>20</v>
      </c>
      <c r="U69" s="51">
        <f t="shared" si="15"/>
        <v>2</v>
      </c>
      <c r="V69" s="51">
        <f t="shared" si="15"/>
        <v>87.799999999999983</v>
      </c>
      <c r="W69" s="51">
        <f t="shared" si="15"/>
        <v>87.799999999999983</v>
      </c>
    </row>
    <row r="70" spans="1:23" ht="63.75" x14ac:dyDescent="0.2">
      <c r="A70" s="184"/>
      <c r="B70" s="177"/>
      <c r="C70" s="179"/>
      <c r="D70" s="4" t="s">
        <v>45</v>
      </c>
      <c r="E70" s="5"/>
      <c r="F70" s="6">
        <v>50</v>
      </c>
      <c r="G70" s="51">
        <f>G40+G55</f>
        <v>87.799999999999983</v>
      </c>
      <c r="H70" s="51">
        <f t="shared" ref="H70:W70" si="16">H40+H55</f>
        <v>81</v>
      </c>
      <c r="I70" s="51">
        <f t="shared" si="16"/>
        <v>0</v>
      </c>
      <c r="J70" s="51">
        <f t="shared" si="16"/>
        <v>0</v>
      </c>
      <c r="K70" s="51">
        <f t="shared" si="16"/>
        <v>0</v>
      </c>
      <c r="L70" s="55">
        <f>IF(Paramétrage!B4=1,0,L40+L55)</f>
        <v>0</v>
      </c>
      <c r="M70" s="51">
        <f t="shared" si="16"/>
        <v>0</v>
      </c>
      <c r="N70" s="51">
        <f t="shared" si="16"/>
        <v>0</v>
      </c>
      <c r="O70" s="51">
        <f t="shared" si="16"/>
        <v>0</v>
      </c>
      <c r="P70" s="51">
        <f t="shared" si="16"/>
        <v>0</v>
      </c>
      <c r="Q70" s="55">
        <f>IF(Paramétrage!B4=1,0,Q40+Q55)</f>
        <v>0</v>
      </c>
      <c r="R70" s="51">
        <f t="shared" si="16"/>
        <v>0</v>
      </c>
      <c r="S70" s="51">
        <f t="shared" si="16"/>
        <v>0</v>
      </c>
      <c r="T70" s="51">
        <f t="shared" si="16"/>
        <v>0</v>
      </c>
      <c r="U70" s="51">
        <f t="shared" si="16"/>
        <v>0</v>
      </c>
      <c r="V70" s="55">
        <f>IF(Paramétrage!B4=1,0,V40+V55)</f>
        <v>0</v>
      </c>
      <c r="W70" s="51">
        <f t="shared" si="16"/>
        <v>0</v>
      </c>
    </row>
    <row r="71" spans="1:23" ht="15" x14ac:dyDescent="0.2">
      <c r="A71" s="184"/>
      <c r="B71" s="180"/>
      <c r="C71" s="182"/>
      <c r="D71" s="4" t="s">
        <v>46</v>
      </c>
      <c r="E71" s="5"/>
      <c r="F71" s="2">
        <v>51</v>
      </c>
      <c r="G71" s="51">
        <f>G41+G56</f>
        <v>0</v>
      </c>
      <c r="H71" s="51">
        <f t="shared" ref="H71:W71" si="17">H41+H56</f>
        <v>0</v>
      </c>
      <c r="I71" s="51">
        <f t="shared" si="17"/>
        <v>0</v>
      </c>
      <c r="J71" s="51">
        <f t="shared" si="17"/>
        <v>0</v>
      </c>
      <c r="K71" s="51">
        <f t="shared" si="17"/>
        <v>0</v>
      </c>
      <c r="L71" s="55">
        <f>IF(Paramétrage!B4=1,0,L41+L56)</f>
        <v>0</v>
      </c>
      <c r="M71" s="51">
        <f t="shared" si="17"/>
        <v>0</v>
      </c>
      <c r="N71" s="51">
        <f t="shared" si="17"/>
        <v>0</v>
      </c>
      <c r="O71" s="51">
        <f t="shared" si="17"/>
        <v>0</v>
      </c>
      <c r="P71" s="51">
        <f t="shared" si="17"/>
        <v>0</v>
      </c>
      <c r="Q71" s="55">
        <f>IF(Paramétrage!B4&lt;3,0,Q41+Q56)</f>
        <v>0</v>
      </c>
      <c r="R71" s="51">
        <f t="shared" si="17"/>
        <v>0</v>
      </c>
      <c r="S71" s="51">
        <f t="shared" si="17"/>
        <v>0</v>
      </c>
      <c r="T71" s="51">
        <f t="shared" si="17"/>
        <v>0</v>
      </c>
      <c r="U71" s="51">
        <f t="shared" si="17"/>
        <v>0</v>
      </c>
      <c r="V71" s="55">
        <f>IF(Paramétrage!B4&lt;&gt;4,0,V41+V56)</f>
        <v>0</v>
      </c>
      <c r="W71" s="51">
        <f t="shared" si="17"/>
        <v>0</v>
      </c>
    </row>
    <row r="72" spans="1:23" ht="15" x14ac:dyDescent="0.2">
      <c r="A72" s="184"/>
      <c r="B72" s="186" t="s">
        <v>61</v>
      </c>
      <c r="C72" s="187"/>
      <c r="D72" s="7" t="s">
        <v>44</v>
      </c>
      <c r="E72" s="5"/>
      <c r="F72" s="2">
        <v>52</v>
      </c>
      <c r="G72" s="51">
        <f t="shared" ref="G72:H74" si="18">G45+G60</f>
        <v>1862.08</v>
      </c>
      <c r="H72" s="51">
        <f t="shared" si="18"/>
        <v>1825.37</v>
      </c>
      <c r="I72" s="56"/>
      <c r="J72" s="56"/>
      <c r="K72" s="56"/>
      <c r="L72" s="56"/>
      <c r="M72" s="51">
        <f>M45+M60</f>
        <v>1880.33</v>
      </c>
      <c r="N72" s="66"/>
      <c r="O72" s="67"/>
      <c r="P72" s="56"/>
      <c r="Q72" s="56"/>
      <c r="R72" s="51">
        <f>R45+R60</f>
        <v>1866.2200000000003</v>
      </c>
      <c r="S72" s="66"/>
      <c r="T72" s="66"/>
      <c r="U72" s="56"/>
      <c r="V72" s="51">
        <f>V45+V60</f>
        <v>1896.33</v>
      </c>
      <c r="W72" s="58">
        <f>W45+W60</f>
        <v>1869</v>
      </c>
    </row>
    <row r="73" spans="1:23" ht="63.75" x14ac:dyDescent="0.2">
      <c r="A73" s="184"/>
      <c r="B73" s="188"/>
      <c r="C73" s="189"/>
      <c r="D73" s="7" t="s">
        <v>45</v>
      </c>
      <c r="E73" s="5"/>
      <c r="F73" s="2">
        <v>53</v>
      </c>
      <c r="G73" s="51">
        <f t="shared" si="18"/>
        <v>1893.03</v>
      </c>
      <c r="H73" s="51">
        <f t="shared" si="18"/>
        <v>1843.3400000000001</v>
      </c>
      <c r="I73" s="56"/>
      <c r="J73" s="56"/>
      <c r="K73" s="56"/>
      <c r="L73" s="56"/>
      <c r="M73" s="51">
        <f>M46+M61</f>
        <v>0</v>
      </c>
      <c r="N73" s="66"/>
      <c r="O73" s="67"/>
      <c r="P73" s="56"/>
      <c r="Q73" s="56"/>
      <c r="R73" s="51">
        <f>R46+R61</f>
        <v>0</v>
      </c>
      <c r="S73" s="66"/>
      <c r="T73" s="66"/>
      <c r="U73" s="56"/>
      <c r="V73" s="55">
        <f>IF(Paramétrage!B4=1,0,V46+V61)</f>
        <v>0</v>
      </c>
      <c r="W73" s="58">
        <f>W46+W61</f>
        <v>0</v>
      </c>
    </row>
    <row r="74" spans="1:23" ht="15" x14ac:dyDescent="0.2">
      <c r="A74" s="185"/>
      <c r="B74" s="190"/>
      <c r="C74" s="191"/>
      <c r="D74" s="7" t="s">
        <v>46</v>
      </c>
      <c r="E74" s="5"/>
      <c r="F74" s="6">
        <v>54</v>
      </c>
      <c r="G74" s="51">
        <f t="shared" si="18"/>
        <v>0</v>
      </c>
      <c r="H74" s="51">
        <f t="shared" si="18"/>
        <v>0</v>
      </c>
      <c r="I74" s="56"/>
      <c r="J74" s="56"/>
      <c r="K74" s="56"/>
      <c r="L74" s="56"/>
      <c r="M74" s="51">
        <f>M47+M62</f>
        <v>0</v>
      </c>
      <c r="N74" s="66"/>
      <c r="O74" s="67"/>
      <c r="P74" s="56"/>
      <c r="Q74" s="56"/>
      <c r="R74" s="51">
        <f>R47+R62</f>
        <v>0</v>
      </c>
      <c r="S74" s="66"/>
      <c r="T74" s="66"/>
      <c r="U74" s="56"/>
      <c r="V74" s="55">
        <f>IF(Paramétrage!B4&lt;&gt;4,0,V47+V62)</f>
        <v>0</v>
      </c>
      <c r="W74" s="58">
        <f>W47+W62</f>
        <v>0</v>
      </c>
    </row>
    <row r="75" spans="1:23" ht="25.5" x14ac:dyDescent="0.2">
      <c r="A75" s="165" t="s">
        <v>62</v>
      </c>
      <c r="B75" s="166"/>
      <c r="C75" s="167"/>
      <c r="D75" s="4" t="s">
        <v>44</v>
      </c>
      <c r="E75" s="5"/>
      <c r="F75" s="6">
        <v>55</v>
      </c>
      <c r="G75" s="52">
        <v>0</v>
      </c>
      <c r="H75" s="52">
        <v>0</v>
      </c>
      <c r="I75" s="56"/>
      <c r="J75" s="56"/>
      <c r="K75" s="56"/>
      <c r="L75" s="56"/>
      <c r="M75" s="52">
        <v>0</v>
      </c>
      <c r="N75" s="56"/>
      <c r="O75" s="56"/>
      <c r="P75" s="56"/>
      <c r="Q75" s="56"/>
      <c r="R75" s="52">
        <v>0</v>
      </c>
      <c r="S75" s="56"/>
      <c r="T75" s="56"/>
      <c r="U75" s="56"/>
      <c r="V75" s="52">
        <v>0</v>
      </c>
      <c r="W75" s="52">
        <v>0</v>
      </c>
    </row>
    <row r="76" spans="1:23" ht="63.75" x14ac:dyDescent="0.2">
      <c r="A76" s="168"/>
      <c r="B76" s="169"/>
      <c r="C76" s="170"/>
      <c r="D76" s="4" t="s">
        <v>45</v>
      </c>
      <c r="E76" s="5"/>
      <c r="F76" s="6">
        <v>56</v>
      </c>
      <c r="G76" s="52">
        <v>0</v>
      </c>
      <c r="H76" s="52">
        <v>0</v>
      </c>
      <c r="I76" s="56"/>
      <c r="J76" s="56"/>
      <c r="K76" s="56"/>
      <c r="L76" s="56"/>
      <c r="M76" s="54"/>
      <c r="N76" s="56"/>
      <c r="O76" s="56"/>
      <c r="P76" s="56"/>
      <c r="Q76" s="56"/>
      <c r="R76" s="54"/>
      <c r="S76" s="56"/>
      <c r="T76" s="56"/>
      <c r="U76" s="56"/>
      <c r="V76" s="54"/>
      <c r="W76" s="54"/>
    </row>
    <row r="77" spans="1:23" ht="15" x14ac:dyDescent="0.2">
      <c r="A77" s="171"/>
      <c r="B77" s="172"/>
      <c r="C77" s="173"/>
      <c r="D77" s="4" t="s">
        <v>46</v>
      </c>
      <c r="E77" s="5"/>
      <c r="F77" s="6">
        <v>57</v>
      </c>
      <c r="G77" s="52">
        <v>0</v>
      </c>
      <c r="H77" s="52">
        <v>0</v>
      </c>
      <c r="I77" s="56"/>
      <c r="J77" s="56"/>
      <c r="K77" s="56"/>
      <c r="L77" s="56"/>
      <c r="M77" s="54"/>
      <c r="N77" s="56"/>
      <c r="O77" s="56"/>
      <c r="P77" s="56"/>
      <c r="Q77" s="56"/>
      <c r="R77" s="54"/>
      <c r="S77" s="56"/>
      <c r="T77" s="56"/>
      <c r="U77" s="56"/>
      <c r="V77" s="54"/>
      <c r="W77" s="54"/>
    </row>
    <row r="78" spans="1:23" ht="25.5" x14ac:dyDescent="0.2">
      <c r="A78" s="156" t="s">
        <v>63</v>
      </c>
      <c r="B78" s="157"/>
      <c r="C78" s="158"/>
      <c r="D78" s="4" t="s">
        <v>44</v>
      </c>
      <c r="E78" s="5"/>
      <c r="F78" s="6">
        <v>58</v>
      </c>
      <c r="G78" s="52">
        <v>48</v>
      </c>
      <c r="H78" s="52">
        <v>48</v>
      </c>
      <c r="I78" s="56"/>
      <c r="J78" s="56"/>
      <c r="K78" s="56"/>
      <c r="L78" s="56"/>
      <c r="M78" s="53">
        <v>60</v>
      </c>
      <c r="N78" s="56"/>
      <c r="O78" s="56"/>
      <c r="P78" s="56"/>
      <c r="Q78" s="56"/>
      <c r="R78" s="53">
        <v>60</v>
      </c>
      <c r="S78" s="56"/>
      <c r="T78" s="56"/>
      <c r="U78" s="56"/>
      <c r="V78" s="53">
        <v>60</v>
      </c>
      <c r="W78" s="53">
        <v>60</v>
      </c>
    </row>
    <row r="79" spans="1:23" ht="63.75" x14ac:dyDescent="0.2">
      <c r="A79" s="159"/>
      <c r="B79" s="160"/>
      <c r="C79" s="161"/>
      <c r="D79" s="4" t="s">
        <v>45</v>
      </c>
      <c r="E79" s="5"/>
      <c r="F79" s="6">
        <v>59</v>
      </c>
      <c r="G79" s="53">
        <v>59</v>
      </c>
      <c r="H79" s="53">
        <v>59.9</v>
      </c>
      <c r="I79" s="56"/>
      <c r="J79" s="56"/>
      <c r="K79" s="56"/>
      <c r="L79" s="56"/>
      <c r="M79" s="54"/>
      <c r="N79" s="56"/>
      <c r="O79" s="56"/>
      <c r="P79" s="56"/>
      <c r="Q79" s="56"/>
      <c r="R79" s="54"/>
      <c r="S79" s="56"/>
      <c r="T79" s="56"/>
      <c r="U79" s="56"/>
      <c r="V79" s="54"/>
      <c r="W79" s="54"/>
    </row>
    <row r="80" spans="1:23" ht="15" x14ac:dyDescent="0.2">
      <c r="A80" s="162"/>
      <c r="B80" s="163"/>
      <c r="C80" s="164"/>
      <c r="D80" s="4" t="s">
        <v>46</v>
      </c>
      <c r="E80" s="5"/>
      <c r="F80" s="6">
        <v>60</v>
      </c>
      <c r="G80" s="54"/>
      <c r="H80" s="54"/>
      <c r="I80" s="56"/>
      <c r="J80" s="56"/>
      <c r="K80" s="56"/>
      <c r="L80" s="56"/>
      <c r="M80" s="54"/>
      <c r="N80" s="56"/>
      <c r="O80" s="56"/>
      <c r="P80" s="56"/>
      <c r="Q80" s="56"/>
      <c r="R80" s="54"/>
      <c r="S80" s="56"/>
      <c r="T80" s="56"/>
      <c r="U80" s="56"/>
      <c r="V80" s="54"/>
      <c r="W80" s="54"/>
    </row>
    <row r="81" spans="1:23" ht="25.5" x14ac:dyDescent="0.2">
      <c r="A81" s="165" t="s">
        <v>64</v>
      </c>
      <c r="B81" s="166"/>
      <c r="C81" s="167"/>
      <c r="D81" s="4" t="s">
        <v>44</v>
      </c>
      <c r="E81" s="5"/>
      <c r="F81" s="6">
        <v>61</v>
      </c>
      <c r="G81" s="52">
        <v>0</v>
      </c>
      <c r="H81" s="52">
        <v>0</v>
      </c>
      <c r="I81" s="56"/>
      <c r="J81" s="56"/>
      <c r="K81" s="56"/>
      <c r="L81" s="56"/>
      <c r="M81" s="52">
        <v>0</v>
      </c>
      <c r="N81" s="56"/>
      <c r="O81" s="56"/>
      <c r="P81" s="56"/>
      <c r="Q81" s="56"/>
      <c r="R81" s="52">
        <v>0</v>
      </c>
      <c r="S81" s="56"/>
      <c r="T81" s="56"/>
      <c r="U81" s="56"/>
      <c r="V81" s="52">
        <v>0</v>
      </c>
      <c r="W81" s="52">
        <v>0</v>
      </c>
    </row>
    <row r="82" spans="1:23" ht="63.75" x14ac:dyDescent="0.2">
      <c r="A82" s="168"/>
      <c r="B82" s="169"/>
      <c r="C82" s="170"/>
      <c r="D82" s="4" t="s">
        <v>45</v>
      </c>
      <c r="E82" s="5"/>
      <c r="F82" s="6">
        <v>62</v>
      </c>
      <c r="G82" s="52">
        <v>0</v>
      </c>
      <c r="H82" s="52">
        <v>0</v>
      </c>
      <c r="I82" s="56"/>
      <c r="J82" s="56"/>
      <c r="K82" s="56"/>
      <c r="L82" s="56"/>
      <c r="M82" s="54"/>
      <c r="N82" s="56"/>
      <c r="O82" s="56"/>
      <c r="P82" s="56"/>
      <c r="Q82" s="56"/>
      <c r="R82" s="54"/>
      <c r="S82" s="56"/>
      <c r="T82" s="56"/>
      <c r="U82" s="56"/>
      <c r="V82" s="54"/>
      <c r="W82" s="54"/>
    </row>
    <row r="83" spans="1:23" ht="15" x14ac:dyDescent="0.2">
      <c r="A83" s="171"/>
      <c r="B83" s="172"/>
      <c r="C83" s="173"/>
      <c r="D83" s="4" t="s">
        <v>46</v>
      </c>
      <c r="E83" s="5"/>
      <c r="F83" s="6">
        <v>63</v>
      </c>
      <c r="G83" s="52">
        <v>0</v>
      </c>
      <c r="H83" s="52">
        <v>0</v>
      </c>
      <c r="I83" s="56"/>
      <c r="J83" s="56"/>
      <c r="K83" s="56"/>
      <c r="L83" s="56"/>
      <c r="M83" s="54"/>
      <c r="N83" s="56"/>
      <c r="O83" s="56"/>
      <c r="P83" s="56"/>
      <c r="Q83" s="56"/>
      <c r="R83" s="54"/>
      <c r="S83" s="56"/>
      <c r="T83" s="56"/>
      <c r="U83" s="56"/>
      <c r="V83" s="54"/>
      <c r="W83" s="54"/>
    </row>
    <row r="84" spans="1:23" ht="25.5" x14ac:dyDescent="0.2">
      <c r="A84" s="174" t="s">
        <v>65</v>
      </c>
      <c r="B84" s="175"/>
      <c r="C84" s="176"/>
      <c r="D84" s="4" t="s">
        <v>44</v>
      </c>
      <c r="E84" s="5"/>
      <c r="F84" s="6">
        <v>64</v>
      </c>
      <c r="G84" s="52">
        <v>0</v>
      </c>
      <c r="H84" s="52">
        <v>0</v>
      </c>
      <c r="I84" s="56"/>
      <c r="J84" s="56"/>
      <c r="K84" s="56"/>
      <c r="L84" s="56"/>
      <c r="M84" s="52">
        <v>0</v>
      </c>
      <c r="N84" s="56"/>
      <c r="O84" s="56"/>
      <c r="P84" s="56"/>
      <c r="Q84" s="56"/>
      <c r="R84" s="52">
        <v>0</v>
      </c>
      <c r="S84" s="56"/>
      <c r="T84" s="56"/>
      <c r="U84" s="56"/>
      <c r="V84" s="52">
        <v>0</v>
      </c>
      <c r="W84" s="52">
        <v>0</v>
      </c>
    </row>
    <row r="85" spans="1:23" ht="63.75" x14ac:dyDescent="0.2">
      <c r="A85" s="177"/>
      <c r="B85" s="178"/>
      <c r="C85" s="179"/>
      <c r="D85" s="4" t="s">
        <v>45</v>
      </c>
      <c r="E85" s="5"/>
      <c r="F85" s="6">
        <v>65</v>
      </c>
      <c r="G85" s="52">
        <v>0</v>
      </c>
      <c r="H85" s="52">
        <v>0</v>
      </c>
      <c r="I85" s="56"/>
      <c r="J85" s="56"/>
      <c r="K85" s="56"/>
      <c r="L85" s="56"/>
      <c r="M85" s="54"/>
      <c r="N85" s="56"/>
      <c r="O85" s="56"/>
      <c r="P85" s="56"/>
      <c r="Q85" s="56"/>
      <c r="R85" s="54"/>
      <c r="S85" s="56"/>
      <c r="T85" s="56"/>
      <c r="U85" s="56"/>
      <c r="V85" s="54"/>
      <c r="W85" s="54"/>
    </row>
    <row r="86" spans="1:23" ht="15" x14ac:dyDescent="0.25">
      <c r="A86" s="180"/>
      <c r="B86" s="181"/>
      <c r="C86" s="182"/>
      <c r="D86" s="4" t="s">
        <v>46</v>
      </c>
      <c r="E86" s="5"/>
      <c r="F86" s="6">
        <v>66</v>
      </c>
      <c r="G86" s="52">
        <v>0</v>
      </c>
      <c r="H86" s="52">
        <v>0</v>
      </c>
      <c r="I86" s="68"/>
      <c r="J86" s="68"/>
      <c r="K86" s="56"/>
      <c r="L86" s="68"/>
      <c r="M86" s="69"/>
      <c r="N86" s="68"/>
      <c r="O86" s="68"/>
      <c r="P86" s="68"/>
      <c r="Q86" s="68"/>
      <c r="R86" s="69"/>
      <c r="S86" s="68"/>
      <c r="T86" s="68"/>
      <c r="U86" s="68"/>
      <c r="V86" s="69"/>
      <c r="W86" s="69"/>
    </row>
    <row r="87" spans="1:23" x14ac:dyDescent="0.2">
      <c r="A87" s="155"/>
      <c r="B87" s="155"/>
      <c r="C87" s="155"/>
      <c r="D87" s="155"/>
      <c r="E87" s="155"/>
      <c r="F87" s="155"/>
      <c r="G87" s="155"/>
      <c r="H87" s="155"/>
      <c r="I87" s="155"/>
      <c r="J87" s="155"/>
      <c r="K87" s="155"/>
      <c r="L87" s="155"/>
      <c r="M87" s="155"/>
      <c r="N87" s="155"/>
      <c r="O87" s="155"/>
      <c r="P87" s="155"/>
      <c r="Q87" s="155"/>
      <c r="R87" s="155"/>
      <c r="S87" s="155"/>
      <c r="T87" s="155"/>
      <c r="U87" s="155"/>
      <c r="V87" s="155"/>
      <c r="W87" s="155"/>
    </row>
    <row r="88" spans="1:23" x14ac:dyDescent="0.2">
      <c r="A88" s="8"/>
      <c r="B88" s="153" t="s">
        <v>66</v>
      </c>
      <c r="C88" s="153"/>
      <c r="D88" s="153"/>
      <c r="E88" s="153"/>
      <c r="F88" s="153"/>
      <c r="G88" s="153"/>
      <c r="H88" s="153"/>
      <c r="I88" s="153"/>
      <c r="J88" s="153"/>
      <c r="K88" s="153"/>
      <c r="L88" s="153"/>
      <c r="M88" s="153"/>
      <c r="N88" s="153"/>
      <c r="O88" s="153"/>
      <c r="P88" s="153"/>
      <c r="Q88" s="153"/>
      <c r="R88" s="153"/>
      <c r="S88" s="153"/>
      <c r="T88" s="153"/>
      <c r="U88" s="153"/>
      <c r="V88" s="153"/>
      <c r="W88" s="153"/>
    </row>
    <row r="89" spans="1:23" x14ac:dyDescent="0.2">
      <c r="A89" s="9"/>
      <c r="B89" s="153" t="s">
        <v>67</v>
      </c>
      <c r="C89" s="153"/>
      <c r="D89" s="153"/>
      <c r="E89" s="153"/>
      <c r="F89" s="153"/>
      <c r="G89" s="153"/>
      <c r="H89" s="153"/>
      <c r="I89" s="153"/>
      <c r="J89" s="153"/>
      <c r="K89" s="153"/>
      <c r="L89" s="153"/>
      <c r="M89" s="153"/>
      <c r="N89" s="153"/>
      <c r="O89" s="153"/>
      <c r="P89" s="153"/>
      <c r="Q89" s="153"/>
      <c r="R89" s="153"/>
      <c r="S89" s="153"/>
      <c r="T89" s="153"/>
      <c r="U89" s="153"/>
      <c r="V89" s="153"/>
      <c r="W89" s="153"/>
    </row>
    <row r="90" spans="1:23" x14ac:dyDescent="0.2">
      <c r="A90" s="10"/>
      <c r="B90" s="153" t="s">
        <v>68</v>
      </c>
      <c r="C90" s="153"/>
      <c r="D90" s="153"/>
      <c r="E90" s="153"/>
      <c r="F90" s="153"/>
      <c r="G90" s="153"/>
      <c r="H90" s="153"/>
      <c r="I90" s="153"/>
      <c r="J90" s="153"/>
      <c r="K90" s="153"/>
      <c r="L90" s="153"/>
      <c r="M90" s="153"/>
      <c r="N90" s="153"/>
      <c r="O90" s="153"/>
      <c r="P90" s="153"/>
      <c r="Q90" s="153"/>
      <c r="R90" s="153"/>
      <c r="S90" s="153"/>
      <c r="T90" s="153"/>
      <c r="U90" s="153"/>
      <c r="V90" s="153"/>
      <c r="W90" s="153"/>
    </row>
    <row r="91" spans="1:23" x14ac:dyDescent="0.2">
      <c r="A91" s="11"/>
      <c r="B91" s="153" t="s">
        <v>69</v>
      </c>
      <c r="C91" s="153"/>
      <c r="D91" s="153"/>
      <c r="E91" s="153"/>
      <c r="F91" s="153"/>
      <c r="G91" s="153"/>
      <c r="H91" s="153"/>
      <c r="I91" s="153"/>
      <c r="J91" s="153"/>
      <c r="K91" s="153"/>
      <c r="L91" s="153"/>
      <c r="M91" s="153"/>
      <c r="N91" s="153"/>
      <c r="O91" s="153"/>
      <c r="P91" s="153"/>
      <c r="Q91" s="153"/>
      <c r="R91" s="153"/>
      <c r="S91" s="153"/>
      <c r="T91" s="153"/>
      <c r="U91" s="153"/>
      <c r="V91" s="153"/>
      <c r="W91" s="153"/>
    </row>
    <row r="92" spans="1:23" x14ac:dyDescent="0.2">
      <c r="A92" s="12"/>
      <c r="B92" s="153" t="s">
        <v>70</v>
      </c>
      <c r="C92" s="153"/>
      <c r="D92" s="153"/>
      <c r="E92" s="153"/>
      <c r="F92" s="153"/>
      <c r="G92" s="153"/>
      <c r="H92" s="153"/>
      <c r="I92" s="153"/>
      <c r="J92" s="153"/>
      <c r="K92" s="153"/>
      <c r="L92" s="153"/>
      <c r="M92" s="153"/>
      <c r="N92" s="153"/>
      <c r="O92" s="153"/>
      <c r="P92" s="153"/>
      <c r="Q92" s="153"/>
      <c r="R92" s="153"/>
      <c r="S92" s="153"/>
      <c r="T92" s="153"/>
      <c r="U92" s="153"/>
      <c r="V92" s="153"/>
      <c r="W92" s="153"/>
    </row>
    <row r="93" spans="1:23" x14ac:dyDescent="0.2">
      <c r="A93" s="12"/>
      <c r="B93" s="153" t="s">
        <v>1339</v>
      </c>
      <c r="C93" s="153"/>
      <c r="D93" s="153"/>
      <c r="E93" s="153"/>
      <c r="F93" s="153"/>
      <c r="G93" s="153"/>
      <c r="H93" s="153"/>
      <c r="I93" s="153"/>
      <c r="J93" s="153"/>
      <c r="K93" s="153"/>
      <c r="L93" s="153"/>
      <c r="M93" s="153"/>
      <c r="N93" s="153"/>
      <c r="O93" s="153"/>
      <c r="P93" s="153"/>
      <c r="Q93" s="153"/>
      <c r="R93" s="153"/>
      <c r="S93" s="153"/>
      <c r="T93" s="153"/>
      <c r="U93" s="153"/>
      <c r="V93" s="153"/>
      <c r="W93" s="153"/>
    </row>
    <row r="94" spans="1:23" x14ac:dyDescent="0.2">
      <c r="A94" s="12"/>
      <c r="B94" s="153" t="s">
        <v>71</v>
      </c>
      <c r="C94" s="153"/>
      <c r="D94" s="153"/>
      <c r="E94" s="153"/>
      <c r="F94" s="153"/>
      <c r="G94" s="153"/>
      <c r="H94" s="153"/>
      <c r="I94" s="153"/>
      <c r="J94" s="153"/>
      <c r="K94" s="153"/>
      <c r="L94" s="153"/>
      <c r="M94" s="153"/>
      <c r="N94" s="153"/>
      <c r="O94" s="153"/>
      <c r="P94" s="153"/>
      <c r="Q94" s="153"/>
      <c r="R94" s="153"/>
      <c r="S94" s="153"/>
      <c r="T94" s="153"/>
      <c r="U94" s="153"/>
      <c r="V94" s="153"/>
      <c r="W94" s="153"/>
    </row>
    <row r="95" spans="1:23" x14ac:dyDescent="0.2">
      <c r="A95" s="12"/>
      <c r="B95" s="153" t="s">
        <v>2792</v>
      </c>
      <c r="C95" s="153"/>
      <c r="D95" s="153"/>
      <c r="E95" s="153"/>
      <c r="F95" s="153"/>
      <c r="G95" s="153"/>
      <c r="H95" s="153"/>
      <c r="I95" s="153"/>
      <c r="J95" s="153"/>
      <c r="K95" s="153"/>
      <c r="L95" s="153"/>
      <c r="M95" s="153"/>
      <c r="N95" s="153"/>
      <c r="O95" s="153"/>
      <c r="P95" s="153"/>
      <c r="Q95" s="153"/>
      <c r="R95" s="153"/>
      <c r="S95" s="153"/>
      <c r="T95" s="153"/>
      <c r="U95" s="153"/>
      <c r="V95" s="153"/>
      <c r="W95" s="153"/>
    </row>
    <row r="96" spans="1:23" x14ac:dyDescent="0.2">
      <c r="A96" s="12"/>
      <c r="B96" s="153" t="s">
        <v>2793</v>
      </c>
      <c r="C96" s="153"/>
      <c r="D96" s="153"/>
      <c r="E96" s="153"/>
      <c r="F96" s="153"/>
      <c r="G96" s="153"/>
      <c r="H96" s="153"/>
      <c r="I96" s="153"/>
      <c r="J96" s="153"/>
      <c r="K96" s="153"/>
      <c r="L96" s="153"/>
      <c r="M96" s="153"/>
      <c r="N96" s="153"/>
      <c r="O96" s="153"/>
      <c r="P96" s="153"/>
      <c r="Q96" s="153"/>
      <c r="R96" s="153"/>
      <c r="S96" s="153"/>
      <c r="T96" s="153"/>
      <c r="U96" s="153"/>
      <c r="V96" s="153"/>
      <c r="W96" s="153"/>
    </row>
    <row r="97" spans="1:23" x14ac:dyDescent="0.2">
      <c r="A97" s="12"/>
      <c r="B97" s="153" t="s">
        <v>2794</v>
      </c>
      <c r="C97" s="153"/>
      <c r="D97" s="153"/>
      <c r="E97" s="153"/>
      <c r="F97" s="153"/>
      <c r="G97" s="153"/>
      <c r="H97" s="153"/>
      <c r="I97" s="153"/>
      <c r="J97" s="153"/>
      <c r="K97" s="153"/>
      <c r="L97" s="153"/>
      <c r="M97" s="153"/>
      <c r="N97" s="153"/>
      <c r="O97" s="153"/>
      <c r="P97" s="153"/>
      <c r="Q97" s="153"/>
      <c r="R97" s="153"/>
      <c r="S97" s="153"/>
      <c r="T97" s="153"/>
      <c r="U97" s="153"/>
      <c r="V97" s="153"/>
      <c r="W97" s="153"/>
    </row>
    <row r="98" spans="1:23" x14ac:dyDescent="0.2">
      <c r="A98" s="12"/>
      <c r="B98" s="153" t="s">
        <v>1340</v>
      </c>
      <c r="C98" s="153"/>
      <c r="D98" s="153"/>
      <c r="E98" s="153"/>
      <c r="F98" s="153"/>
      <c r="G98" s="153"/>
      <c r="H98" s="153"/>
      <c r="I98" s="153"/>
      <c r="J98" s="153"/>
      <c r="K98" s="153"/>
      <c r="L98" s="153"/>
      <c r="M98" s="153"/>
      <c r="N98" s="153"/>
      <c r="O98" s="153"/>
      <c r="P98" s="153"/>
      <c r="Q98" s="153"/>
      <c r="R98" s="153"/>
      <c r="S98" s="153"/>
      <c r="T98" s="153"/>
      <c r="U98" s="153"/>
      <c r="V98" s="153"/>
      <c r="W98" s="153"/>
    </row>
    <row r="99" spans="1:23" x14ac:dyDescent="0.2">
      <c r="A99" s="12"/>
      <c r="B99" s="153" t="s">
        <v>72</v>
      </c>
      <c r="C99" s="153"/>
      <c r="D99" s="153"/>
      <c r="E99" s="153"/>
      <c r="F99" s="153"/>
      <c r="G99" s="153"/>
      <c r="H99" s="153"/>
      <c r="I99" s="153"/>
      <c r="J99" s="153"/>
      <c r="K99" s="153"/>
      <c r="L99" s="153"/>
      <c r="M99" s="153"/>
      <c r="N99" s="153"/>
      <c r="O99" s="153"/>
      <c r="P99" s="153"/>
      <c r="Q99" s="153"/>
      <c r="R99" s="153"/>
      <c r="S99" s="153"/>
      <c r="T99" s="153"/>
      <c r="U99" s="153"/>
      <c r="V99" s="153"/>
      <c r="W99" s="153"/>
    </row>
    <row r="100" spans="1:23" x14ac:dyDescent="0.2">
      <c r="A100" s="12"/>
      <c r="B100" s="153" t="s">
        <v>73</v>
      </c>
      <c r="C100" s="153"/>
      <c r="D100" s="153"/>
      <c r="E100" s="153"/>
      <c r="F100" s="153"/>
      <c r="G100" s="153"/>
      <c r="H100" s="153"/>
      <c r="I100" s="153"/>
      <c r="J100" s="153"/>
      <c r="K100" s="153"/>
      <c r="L100" s="153"/>
      <c r="M100" s="153"/>
      <c r="N100" s="153"/>
      <c r="O100" s="153"/>
      <c r="P100" s="153"/>
      <c r="Q100" s="153"/>
      <c r="R100" s="153"/>
      <c r="S100" s="153"/>
      <c r="T100" s="153"/>
      <c r="U100" s="153"/>
      <c r="V100" s="153"/>
      <c r="W100" s="153"/>
    </row>
    <row r="101" spans="1:23" x14ac:dyDescent="0.2">
      <c r="A101" s="13"/>
    </row>
  </sheetData>
  <sheetProtection algorithmName="SHA-512" hashValue="kSNak0TKJhYUFUEtN1rHEl2zuso0bGwuDeBdrH0zO3fPyyzxNd6Fv07cU9wmDFafndLyeE0GYDwKQvmcDmC8eg==" saltValue="94+Qxz7Xr0j0/XLJAH6ILg==" spinCount="100000" sheet="1" formatColumns="0" formatRows="0"/>
  <mergeCells count="88">
    <mergeCell ref="A5:F5"/>
    <mergeCell ref="G5:W5"/>
    <mergeCell ref="A1:W1"/>
    <mergeCell ref="A2:W2"/>
    <mergeCell ref="A3:W3"/>
    <mergeCell ref="A4:F4"/>
    <mergeCell ref="G4:W4"/>
    <mergeCell ref="A6:F6"/>
    <mergeCell ref="G6:W6"/>
    <mergeCell ref="A7:F7"/>
    <mergeCell ref="G7:W7"/>
    <mergeCell ref="A9:F9"/>
    <mergeCell ref="H9:W9"/>
    <mergeCell ref="A10:E10"/>
    <mergeCell ref="H10:W10"/>
    <mergeCell ref="A11:E11"/>
    <mergeCell ref="H11:W11"/>
    <mergeCell ref="A12:E12"/>
    <mergeCell ref="H12:W12"/>
    <mergeCell ref="A13:E13"/>
    <mergeCell ref="H13:W13"/>
    <mergeCell ref="A14:E14"/>
    <mergeCell ref="H14:W14"/>
    <mergeCell ref="A15:E15"/>
    <mergeCell ref="H15:W15"/>
    <mergeCell ref="A16:W16"/>
    <mergeCell ref="A17:F20"/>
    <mergeCell ref="G17:H17"/>
    <mergeCell ref="I17:M17"/>
    <mergeCell ref="N17:R17"/>
    <mergeCell ref="S17:W17"/>
    <mergeCell ref="G18:G19"/>
    <mergeCell ref="H18:H19"/>
    <mergeCell ref="I18:I19"/>
    <mergeCell ref="J18:K18"/>
    <mergeCell ref="S18:S19"/>
    <mergeCell ref="T18:U18"/>
    <mergeCell ref="V18:V19"/>
    <mergeCell ref="W18:W19"/>
    <mergeCell ref="L18:L19"/>
    <mergeCell ref="M18:M19"/>
    <mergeCell ref="A21:A47"/>
    <mergeCell ref="B21:B26"/>
    <mergeCell ref="C21:C23"/>
    <mergeCell ref="C24:C26"/>
    <mergeCell ref="B27:C29"/>
    <mergeCell ref="B30:B41"/>
    <mergeCell ref="B45:C47"/>
    <mergeCell ref="C33:C35"/>
    <mergeCell ref="C36:C38"/>
    <mergeCell ref="C39:C41"/>
    <mergeCell ref="B42:C44"/>
    <mergeCell ref="N18:N19"/>
    <mergeCell ref="O18:P18"/>
    <mergeCell ref="Q18:Q19"/>
    <mergeCell ref="R18:R19"/>
    <mergeCell ref="C30:C32"/>
    <mergeCell ref="A48:A62"/>
    <mergeCell ref="B48:B59"/>
    <mergeCell ref="C48:C50"/>
    <mergeCell ref="C51:C53"/>
    <mergeCell ref="C54:C56"/>
    <mergeCell ref="C57:C59"/>
    <mergeCell ref="B60:C62"/>
    <mergeCell ref="B89:W89"/>
    <mergeCell ref="B90:W90"/>
    <mergeCell ref="A63:A74"/>
    <mergeCell ref="B63:C65"/>
    <mergeCell ref="B66:C68"/>
    <mergeCell ref="B69:C71"/>
    <mergeCell ref="B72:C74"/>
    <mergeCell ref="A75:C77"/>
    <mergeCell ref="B97:W97"/>
    <mergeCell ref="B98:W98"/>
    <mergeCell ref="B99:W99"/>
    <mergeCell ref="B100:W100"/>
    <mergeCell ref="A8:W8"/>
    <mergeCell ref="A87:W87"/>
    <mergeCell ref="B91:W91"/>
    <mergeCell ref="B92:W92"/>
    <mergeCell ref="B93:W93"/>
    <mergeCell ref="B94:W94"/>
    <mergeCell ref="B95:W95"/>
    <mergeCell ref="B96:W96"/>
    <mergeCell ref="A78:C80"/>
    <mergeCell ref="A81:C83"/>
    <mergeCell ref="A84:C86"/>
    <mergeCell ref="B88:W88"/>
  </mergeCells>
  <pageMargins left="0.7" right="0.7" top="0.75" bottom="0.75" header="0.3" footer="0.3"/>
  <pageSetup paperSize="9" scale="51" fitToHeight="0" orientation="landscape" r:id="rId1"/>
  <ignoredErrors>
    <ignoredError sqref="Q70:Q71 V70:V71 L64:L65 L70:L71 Q64:Q65 V64:V65 L28:L29 V28:V29 Q28:Q2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1"/>
  <sheetViews>
    <sheetView zoomScaleNormal="100" workbookViewId="0">
      <selection sqref="A1:Q60"/>
    </sheetView>
  </sheetViews>
  <sheetFormatPr baseColWidth="10" defaultColWidth="11.42578125" defaultRowHeight="12.75" x14ac:dyDescent="0.2"/>
  <cols>
    <col min="1" max="1" width="16.5703125" style="14" bestFit="1" customWidth="1"/>
    <col min="2" max="7" width="11.42578125" style="14"/>
    <col min="8" max="8" width="11.5703125" style="14" bestFit="1" customWidth="1"/>
    <col min="9" max="16384" width="11.42578125" style="14"/>
  </cols>
  <sheetData>
    <row r="1" spans="1:29" ht="15.75" customHeight="1" x14ac:dyDescent="0.2">
      <c r="A1" s="294" t="s">
        <v>1341</v>
      </c>
      <c r="B1" s="294"/>
      <c r="C1" s="294"/>
      <c r="D1" s="294"/>
      <c r="E1" s="294"/>
      <c r="F1" s="294"/>
      <c r="G1" s="294"/>
      <c r="H1" s="294"/>
      <c r="I1" s="294"/>
      <c r="J1" s="294"/>
      <c r="K1" s="294"/>
      <c r="L1" s="294"/>
      <c r="M1" s="294"/>
      <c r="N1" s="294"/>
      <c r="O1" s="294"/>
      <c r="P1" s="294"/>
      <c r="Q1" s="294"/>
    </row>
    <row r="2" spans="1:29" ht="16.5" customHeight="1" x14ac:dyDescent="0.2">
      <c r="A2" s="294" t="str">
        <f>Paramétrage!B5</f>
        <v>Phase 1</v>
      </c>
      <c r="B2" s="294"/>
      <c r="C2" s="294"/>
      <c r="D2" s="294"/>
      <c r="E2" s="294"/>
      <c r="F2" s="294"/>
      <c r="G2" s="294"/>
      <c r="H2" s="294"/>
      <c r="I2" s="294"/>
      <c r="J2" s="294"/>
      <c r="K2" s="294"/>
      <c r="L2" s="294"/>
      <c r="M2" s="294"/>
      <c r="N2" s="294"/>
      <c r="O2" s="294"/>
      <c r="P2" s="294"/>
      <c r="Q2" s="294"/>
    </row>
    <row r="3" spans="1:29" x14ac:dyDescent="0.2">
      <c r="A3" s="295"/>
      <c r="B3" s="295"/>
      <c r="C3" s="295"/>
      <c r="D3" s="295"/>
      <c r="E3" s="295"/>
      <c r="F3" s="295"/>
      <c r="G3" s="295"/>
      <c r="H3" s="295"/>
      <c r="I3" s="295"/>
      <c r="J3" s="295"/>
      <c r="K3" s="295"/>
      <c r="L3" s="295"/>
      <c r="M3" s="295"/>
      <c r="N3" s="295"/>
      <c r="O3" s="295"/>
      <c r="P3" s="295"/>
      <c r="Q3" s="295"/>
    </row>
    <row r="4" spans="1:29" ht="15" customHeight="1" x14ac:dyDescent="0.2">
      <c r="A4" s="272" t="s">
        <v>0</v>
      </c>
      <c r="B4" s="249"/>
      <c r="C4" s="249"/>
      <c r="D4" s="249"/>
      <c r="E4" s="273"/>
      <c r="F4" s="291">
        <f>Paramétrage!B3</f>
        <v>2025</v>
      </c>
      <c r="G4" s="292"/>
      <c r="H4" s="292"/>
      <c r="I4" s="292"/>
      <c r="J4" s="292"/>
      <c r="K4" s="292"/>
      <c r="L4" s="292"/>
      <c r="M4" s="292"/>
      <c r="N4" s="292"/>
      <c r="O4" s="292"/>
      <c r="P4" s="292"/>
      <c r="Q4" s="293"/>
    </row>
    <row r="5" spans="1:29" ht="15" customHeight="1" x14ac:dyDescent="0.2">
      <c r="A5" s="272" t="s">
        <v>1</v>
      </c>
      <c r="B5" s="249"/>
      <c r="C5" s="249"/>
      <c r="D5" s="249"/>
      <c r="E5" s="273"/>
      <c r="F5" s="291" t="str">
        <f>Paramétrage!B6</f>
        <v>dans le cadre du budget initial 2025</v>
      </c>
      <c r="G5" s="292"/>
      <c r="H5" s="292"/>
      <c r="I5" s="292"/>
      <c r="J5" s="292"/>
      <c r="K5" s="292"/>
      <c r="L5" s="292"/>
      <c r="M5" s="292"/>
      <c r="N5" s="292"/>
      <c r="O5" s="292"/>
      <c r="P5" s="292"/>
      <c r="Q5" s="293"/>
    </row>
    <row r="6" spans="1:29" ht="15" customHeight="1" x14ac:dyDescent="0.2">
      <c r="A6" s="272" t="s">
        <v>2</v>
      </c>
      <c r="B6" s="249"/>
      <c r="C6" s="249"/>
      <c r="D6" s="249"/>
      <c r="E6" s="249"/>
      <c r="F6" s="291" t="str">
        <f>Paramétrage!B7</f>
        <v>0691775E</v>
      </c>
      <c r="G6" s="292"/>
      <c r="H6" s="292"/>
      <c r="I6" s="292"/>
      <c r="J6" s="292"/>
      <c r="K6" s="292"/>
      <c r="L6" s="292"/>
      <c r="M6" s="292"/>
      <c r="N6" s="292"/>
      <c r="O6" s="292"/>
      <c r="P6" s="292"/>
      <c r="Q6" s="293"/>
      <c r="R6" s="15"/>
      <c r="S6" s="15"/>
      <c r="T6" s="15"/>
      <c r="U6" s="15"/>
      <c r="V6" s="15"/>
    </row>
    <row r="7" spans="1:29" ht="15" customHeight="1" x14ac:dyDescent="0.2">
      <c r="A7" s="272" t="s">
        <v>3</v>
      </c>
      <c r="B7" s="249"/>
      <c r="C7" s="249"/>
      <c r="D7" s="249"/>
      <c r="E7" s="249"/>
      <c r="F7" s="291" t="str">
        <f>Paramétrage!B8</f>
        <v>Université Lyon 2</v>
      </c>
      <c r="G7" s="292"/>
      <c r="H7" s="292"/>
      <c r="I7" s="292"/>
      <c r="J7" s="292"/>
      <c r="K7" s="292"/>
      <c r="L7" s="292"/>
      <c r="M7" s="292"/>
      <c r="N7" s="292"/>
      <c r="O7" s="292"/>
      <c r="P7" s="292"/>
      <c r="Q7" s="293"/>
      <c r="R7" s="15"/>
      <c r="S7" s="15"/>
      <c r="T7" s="15"/>
      <c r="U7" s="15"/>
      <c r="V7" s="15"/>
      <c r="W7" s="15"/>
      <c r="X7" s="15"/>
      <c r="Y7" s="15"/>
      <c r="Z7" s="15"/>
      <c r="AA7" s="15"/>
      <c r="AB7" s="15"/>
      <c r="AC7" s="15"/>
    </row>
    <row r="8" spans="1:29" x14ac:dyDescent="0.2">
      <c r="A8" s="249"/>
      <c r="B8" s="249"/>
      <c r="C8" s="249"/>
      <c r="D8" s="249"/>
      <c r="E8" s="249"/>
      <c r="F8" s="250"/>
      <c r="G8" s="250"/>
      <c r="H8" s="250"/>
      <c r="I8" s="250"/>
      <c r="J8" s="250"/>
      <c r="K8" s="250"/>
      <c r="L8" s="250"/>
      <c r="M8" s="250"/>
      <c r="N8" s="250"/>
      <c r="O8" s="250"/>
      <c r="P8" s="250"/>
      <c r="Q8" s="250"/>
    </row>
    <row r="9" spans="1:29" x14ac:dyDescent="0.2">
      <c r="A9" s="272"/>
      <c r="B9" s="249"/>
      <c r="C9" s="249"/>
      <c r="D9" s="249"/>
      <c r="E9" s="273"/>
      <c r="F9" s="16" t="s">
        <v>4</v>
      </c>
      <c r="G9" s="272"/>
      <c r="H9" s="249"/>
      <c r="I9" s="249"/>
      <c r="J9" s="249"/>
      <c r="K9" s="249"/>
      <c r="L9" s="249"/>
      <c r="M9" s="249"/>
      <c r="N9" s="249"/>
      <c r="O9" s="249"/>
      <c r="P9" s="249"/>
      <c r="Q9" s="273"/>
    </row>
    <row r="10" spans="1:29" ht="15" customHeight="1" x14ac:dyDescent="0.2">
      <c r="A10" s="272" t="s">
        <v>74</v>
      </c>
      <c r="B10" s="249"/>
      <c r="C10" s="249"/>
      <c r="D10" s="273"/>
      <c r="E10" s="17">
        <v>1</v>
      </c>
      <c r="F10" s="62">
        <v>121549491</v>
      </c>
      <c r="G10" s="272"/>
      <c r="H10" s="249"/>
      <c r="I10" s="249"/>
      <c r="J10" s="249"/>
      <c r="K10" s="249"/>
      <c r="L10" s="249"/>
      <c r="M10" s="249"/>
      <c r="N10" s="249"/>
      <c r="O10" s="249"/>
      <c r="P10" s="249"/>
      <c r="Q10" s="273"/>
    </row>
    <row r="11" spans="1:29" ht="30" customHeight="1" x14ac:dyDescent="0.2">
      <c r="A11" s="272" t="s">
        <v>1342</v>
      </c>
      <c r="B11" s="249"/>
      <c r="C11" s="249"/>
      <c r="D11" s="273"/>
      <c r="E11" s="17">
        <v>2</v>
      </c>
      <c r="F11" s="113">
        <v>148681625</v>
      </c>
      <c r="G11" s="272"/>
      <c r="H11" s="249"/>
      <c r="I11" s="249"/>
      <c r="J11" s="249"/>
      <c r="K11" s="249"/>
      <c r="L11" s="249"/>
      <c r="M11" s="249"/>
      <c r="N11" s="249"/>
      <c r="O11" s="249"/>
      <c r="P11" s="249"/>
      <c r="Q11" s="273"/>
    </row>
    <row r="12" spans="1:29" ht="30" customHeight="1" x14ac:dyDescent="0.2">
      <c r="A12" s="272" t="s">
        <v>1343</v>
      </c>
      <c r="B12" s="249"/>
      <c r="C12" s="249"/>
      <c r="D12" s="273"/>
      <c r="E12" s="17">
        <v>3</v>
      </c>
      <c r="F12" s="112">
        <v>0</v>
      </c>
      <c r="G12" s="272"/>
      <c r="H12" s="249"/>
      <c r="I12" s="249"/>
      <c r="J12" s="249"/>
      <c r="K12" s="249"/>
      <c r="L12" s="249"/>
      <c r="M12" s="249"/>
      <c r="N12" s="249"/>
      <c r="O12" s="249"/>
      <c r="P12" s="249"/>
      <c r="Q12" s="273"/>
    </row>
    <row r="13" spans="1:29" ht="15" customHeight="1" x14ac:dyDescent="0.2">
      <c r="A13" s="272" t="s">
        <v>9</v>
      </c>
      <c r="B13" s="249"/>
      <c r="C13" s="249"/>
      <c r="D13" s="273"/>
      <c r="E13" s="17">
        <v>4</v>
      </c>
      <c r="F13" s="112">
        <v>0</v>
      </c>
      <c r="G13" s="272"/>
      <c r="H13" s="249"/>
      <c r="I13" s="249"/>
      <c r="J13" s="249"/>
      <c r="K13" s="249"/>
      <c r="L13" s="249"/>
      <c r="M13" s="249"/>
      <c r="N13" s="249"/>
      <c r="O13" s="249"/>
      <c r="P13" s="249"/>
      <c r="Q13" s="273"/>
    </row>
    <row r="14" spans="1:29" ht="30" customHeight="1" x14ac:dyDescent="0.2">
      <c r="A14" s="274" t="s">
        <v>1329</v>
      </c>
      <c r="B14" s="275"/>
      <c r="C14" s="275"/>
      <c r="D14" s="275"/>
      <c r="E14" s="275"/>
      <c r="F14" s="275"/>
      <c r="G14" s="275"/>
      <c r="H14" s="275"/>
      <c r="I14" s="275"/>
      <c r="J14" s="275"/>
      <c r="K14" s="275"/>
      <c r="L14" s="275"/>
      <c r="M14" s="275"/>
      <c r="N14" s="275"/>
      <c r="O14" s="275"/>
      <c r="P14" s="275"/>
      <c r="Q14" s="276"/>
    </row>
    <row r="15" spans="1:29" ht="38.25" x14ac:dyDescent="0.2">
      <c r="A15" s="277" t="s">
        <v>75</v>
      </c>
      <c r="B15" s="278"/>
      <c r="C15" s="278"/>
      <c r="D15" s="278"/>
      <c r="E15" s="279"/>
      <c r="F15" s="286" t="s">
        <v>2888</v>
      </c>
      <c r="G15" s="287"/>
      <c r="H15" s="288"/>
      <c r="I15" s="16" t="s">
        <v>2889</v>
      </c>
      <c r="J15" s="16" t="s">
        <v>2890</v>
      </c>
      <c r="K15" s="286" t="s">
        <v>2891</v>
      </c>
      <c r="L15" s="287"/>
      <c r="M15" s="288"/>
      <c r="N15" s="289" t="s">
        <v>2895</v>
      </c>
      <c r="O15" s="289" t="s">
        <v>2896</v>
      </c>
      <c r="P15" s="289" t="s">
        <v>2897</v>
      </c>
      <c r="Q15" s="289" t="s">
        <v>2898</v>
      </c>
    </row>
    <row r="16" spans="1:29" ht="89.25" x14ac:dyDescent="0.2">
      <c r="A16" s="280"/>
      <c r="B16" s="281"/>
      <c r="C16" s="281"/>
      <c r="D16" s="281"/>
      <c r="E16" s="282"/>
      <c r="F16" s="16" t="s">
        <v>44</v>
      </c>
      <c r="G16" s="16" t="s">
        <v>2892</v>
      </c>
      <c r="H16" s="16" t="s">
        <v>2893</v>
      </c>
      <c r="I16" s="16" t="s">
        <v>1344</v>
      </c>
      <c r="J16" s="16" t="s">
        <v>1344</v>
      </c>
      <c r="K16" s="16" t="s">
        <v>44</v>
      </c>
      <c r="L16" s="16" t="s">
        <v>2894</v>
      </c>
      <c r="M16" s="16" t="s">
        <v>76</v>
      </c>
      <c r="N16" s="290"/>
      <c r="O16" s="290"/>
      <c r="P16" s="290"/>
      <c r="Q16" s="290"/>
    </row>
    <row r="17" spans="1:17" x14ac:dyDescent="0.2">
      <c r="A17" s="283"/>
      <c r="B17" s="284"/>
      <c r="C17" s="284"/>
      <c r="D17" s="284"/>
      <c r="E17" s="285"/>
      <c r="F17" s="16" t="s">
        <v>24</v>
      </c>
      <c r="G17" s="16" t="s">
        <v>25</v>
      </c>
      <c r="H17" s="16" t="s">
        <v>26</v>
      </c>
      <c r="I17" s="16" t="s">
        <v>27</v>
      </c>
      <c r="J17" s="16" t="s">
        <v>28</v>
      </c>
      <c r="K17" s="16" t="s">
        <v>29</v>
      </c>
      <c r="L17" s="16" t="s">
        <v>30</v>
      </c>
      <c r="M17" s="16" t="s">
        <v>31</v>
      </c>
      <c r="N17" s="16" t="s">
        <v>32</v>
      </c>
      <c r="O17" s="16" t="s">
        <v>33</v>
      </c>
      <c r="P17" s="16" t="s">
        <v>34</v>
      </c>
      <c r="Q17" s="16" t="s">
        <v>35</v>
      </c>
    </row>
    <row r="18" spans="1:17" ht="51" x14ac:dyDescent="0.2">
      <c r="A18" s="227" t="s">
        <v>77</v>
      </c>
      <c r="B18" s="227" t="s">
        <v>42</v>
      </c>
      <c r="C18" s="18" t="s">
        <v>43</v>
      </c>
      <c r="D18" s="19"/>
      <c r="E18" s="20">
        <v>1</v>
      </c>
      <c r="F18" s="271">
        <v>107168064</v>
      </c>
      <c r="G18" s="271">
        <v>107839393</v>
      </c>
      <c r="H18" s="112"/>
      <c r="I18" s="112"/>
      <c r="J18" s="112"/>
      <c r="K18" s="271">
        <v>111247921</v>
      </c>
      <c r="L18" s="262"/>
      <c r="M18" s="112"/>
      <c r="N18" s="243">
        <f>K18-F18</f>
        <v>4079857</v>
      </c>
      <c r="O18" s="245">
        <f>K18-H18-H19</f>
        <v>111247921</v>
      </c>
      <c r="P18" s="247">
        <f>IF(Paramétrage!B4=1,0,L18-H18-H19)</f>
        <v>0</v>
      </c>
      <c r="Q18" s="59">
        <f t="shared" ref="Q18:Q37" si="0">M18-H18</f>
        <v>0</v>
      </c>
    </row>
    <row r="19" spans="1:17" ht="63.75" x14ac:dyDescent="0.2">
      <c r="A19" s="228"/>
      <c r="B19" s="228"/>
      <c r="C19" s="18" t="s">
        <v>47</v>
      </c>
      <c r="D19" s="19"/>
      <c r="E19" s="20">
        <v>2</v>
      </c>
      <c r="F19" s="271"/>
      <c r="G19" s="271"/>
      <c r="H19" s="112"/>
      <c r="I19" s="112"/>
      <c r="J19" s="112"/>
      <c r="K19" s="271"/>
      <c r="L19" s="262"/>
      <c r="M19" s="112"/>
      <c r="N19" s="244"/>
      <c r="O19" s="246"/>
      <c r="P19" s="247"/>
      <c r="Q19" s="59">
        <f t="shared" si="0"/>
        <v>0</v>
      </c>
    </row>
    <row r="20" spans="1:17" ht="102" x14ac:dyDescent="0.2">
      <c r="A20" s="228"/>
      <c r="B20" s="229"/>
      <c r="C20" s="18" t="s">
        <v>78</v>
      </c>
      <c r="D20" s="19"/>
      <c r="E20" s="16">
        <v>3</v>
      </c>
      <c r="F20" s="62">
        <v>2024799</v>
      </c>
      <c r="G20" s="113">
        <v>2152874</v>
      </c>
      <c r="H20" s="112"/>
      <c r="I20" s="112"/>
      <c r="J20" s="112"/>
      <c r="K20" s="62">
        <v>2152874</v>
      </c>
      <c r="L20" s="112"/>
      <c r="M20" s="70"/>
      <c r="N20" s="59">
        <f>K20-F20</f>
        <v>128075</v>
      </c>
      <c r="O20" s="59">
        <f>K20-H20</f>
        <v>2152874</v>
      </c>
      <c r="P20" s="111">
        <f>IF(Paramétrage!B4=1,0,L20-H20)</f>
        <v>0</v>
      </c>
      <c r="Q20" s="59">
        <f t="shared" si="0"/>
        <v>0</v>
      </c>
    </row>
    <row r="21" spans="1:17" ht="15" x14ac:dyDescent="0.2">
      <c r="A21" s="228"/>
      <c r="B21" s="234" t="s">
        <v>48</v>
      </c>
      <c r="C21" s="236"/>
      <c r="D21" s="19"/>
      <c r="E21" s="16">
        <v>4</v>
      </c>
      <c r="F21" s="59">
        <f>F18</f>
        <v>107168064</v>
      </c>
      <c r="G21" s="59">
        <f>G18</f>
        <v>107839393</v>
      </c>
      <c r="H21" s="59">
        <f>H18+H19</f>
        <v>0</v>
      </c>
      <c r="I21" s="59">
        <f t="shared" ref="I21:J21" si="1">I18+I19</f>
        <v>0</v>
      </c>
      <c r="J21" s="59">
        <f t="shared" si="1"/>
        <v>0</v>
      </c>
      <c r="K21" s="59">
        <f>K18</f>
        <v>111247921</v>
      </c>
      <c r="L21" s="59">
        <f>L18</f>
        <v>0</v>
      </c>
      <c r="M21" s="59">
        <f>M18+M19</f>
        <v>0</v>
      </c>
      <c r="N21" s="59">
        <f>K21-F21</f>
        <v>4079857</v>
      </c>
      <c r="O21" s="59">
        <f>K21-H21</f>
        <v>111247921</v>
      </c>
      <c r="P21" s="111">
        <f>IF(Paramétrage!B4=1,0,L21-H21)</f>
        <v>0</v>
      </c>
      <c r="Q21" s="59">
        <f t="shared" si="0"/>
        <v>0</v>
      </c>
    </row>
    <row r="22" spans="1:17" ht="51" x14ac:dyDescent="0.2">
      <c r="A22" s="228"/>
      <c r="B22" s="227" t="s">
        <v>49</v>
      </c>
      <c r="C22" s="18" t="s">
        <v>43</v>
      </c>
      <c r="D22" s="19"/>
      <c r="E22" s="21">
        <v>5</v>
      </c>
      <c r="F22" s="264">
        <v>14671753</v>
      </c>
      <c r="G22" s="265">
        <v>14928112</v>
      </c>
      <c r="H22" s="112"/>
      <c r="I22" s="112"/>
      <c r="J22" s="112"/>
      <c r="K22" s="268">
        <v>15759960</v>
      </c>
      <c r="L22" s="262"/>
      <c r="M22" s="112"/>
      <c r="N22" s="244">
        <f>K22-F22</f>
        <v>1088207</v>
      </c>
      <c r="O22" s="246">
        <f>K22-H22-H24</f>
        <v>15759960</v>
      </c>
      <c r="P22" s="258">
        <f>IF(Paramétrage!B4=1,0,L22-H22-H24)</f>
        <v>0</v>
      </c>
      <c r="Q22" s="127">
        <f t="shared" si="0"/>
        <v>0</v>
      </c>
    </row>
    <row r="23" spans="1:17" ht="38.25" x14ac:dyDescent="0.2">
      <c r="A23" s="228"/>
      <c r="B23" s="228"/>
      <c r="C23" s="22" t="s">
        <v>50</v>
      </c>
      <c r="D23" s="19"/>
      <c r="E23" s="20">
        <v>6</v>
      </c>
      <c r="F23" s="264"/>
      <c r="G23" s="266"/>
      <c r="H23" s="112"/>
      <c r="I23" s="112"/>
      <c r="J23" s="112"/>
      <c r="K23" s="269"/>
      <c r="L23" s="262"/>
      <c r="M23" s="112"/>
      <c r="N23" s="244"/>
      <c r="O23" s="246"/>
      <c r="P23" s="247"/>
      <c r="Q23" s="59">
        <f t="shared" si="0"/>
        <v>0</v>
      </c>
    </row>
    <row r="24" spans="1:17" ht="76.5" x14ac:dyDescent="0.2">
      <c r="A24" s="228"/>
      <c r="B24" s="228"/>
      <c r="C24" s="18" t="s">
        <v>51</v>
      </c>
      <c r="D24" s="19"/>
      <c r="E24" s="21">
        <v>7</v>
      </c>
      <c r="F24" s="264"/>
      <c r="G24" s="266"/>
      <c r="H24" s="112"/>
      <c r="I24" s="112"/>
      <c r="J24" s="112"/>
      <c r="K24" s="269"/>
      <c r="L24" s="262"/>
      <c r="M24" s="112"/>
      <c r="N24" s="244"/>
      <c r="O24" s="246"/>
      <c r="P24" s="247"/>
      <c r="Q24" s="59">
        <f t="shared" si="0"/>
        <v>0</v>
      </c>
    </row>
    <row r="25" spans="1:17" ht="15" x14ac:dyDescent="0.2">
      <c r="A25" s="228"/>
      <c r="B25" s="229"/>
      <c r="C25" s="22" t="s">
        <v>52</v>
      </c>
      <c r="D25" s="19"/>
      <c r="E25" s="16">
        <v>8</v>
      </c>
      <c r="F25" s="264"/>
      <c r="G25" s="267"/>
      <c r="H25" s="112"/>
      <c r="I25" s="112"/>
      <c r="J25" s="112"/>
      <c r="K25" s="270"/>
      <c r="L25" s="262"/>
      <c r="M25" s="112"/>
      <c r="N25" s="244"/>
      <c r="O25" s="246"/>
      <c r="P25" s="247"/>
      <c r="Q25" s="59">
        <f t="shared" si="0"/>
        <v>0</v>
      </c>
    </row>
    <row r="26" spans="1:17" ht="15" x14ac:dyDescent="0.2">
      <c r="A26" s="228"/>
      <c r="B26" s="234" t="s">
        <v>79</v>
      </c>
      <c r="C26" s="236"/>
      <c r="D26" s="19"/>
      <c r="E26" s="16">
        <v>9</v>
      </c>
      <c r="F26" s="59">
        <f>F22</f>
        <v>14671753</v>
      </c>
      <c r="G26" s="59">
        <f>G22</f>
        <v>14928112</v>
      </c>
      <c r="H26" s="59">
        <f>H22+H24</f>
        <v>0</v>
      </c>
      <c r="I26" s="59">
        <f t="shared" ref="I26:J26" si="2">I22+I24</f>
        <v>0</v>
      </c>
      <c r="J26" s="59">
        <f t="shared" si="2"/>
        <v>0</v>
      </c>
      <c r="K26" s="59">
        <f>K22</f>
        <v>15759960</v>
      </c>
      <c r="L26" s="59">
        <f>L22</f>
        <v>0</v>
      </c>
      <c r="M26" s="59">
        <f>M22+M24</f>
        <v>0</v>
      </c>
      <c r="N26" s="59">
        <f>K26-F26</f>
        <v>1088207</v>
      </c>
      <c r="O26" s="59">
        <f>K26-H26</f>
        <v>15759960</v>
      </c>
      <c r="P26" s="128">
        <f>IF(Paramétrage!B4=1,0,L26-H26)</f>
        <v>0</v>
      </c>
      <c r="Q26" s="59">
        <f t="shared" si="0"/>
        <v>0</v>
      </c>
    </row>
    <row r="27" spans="1:17" ht="24.75" customHeight="1" x14ac:dyDescent="0.2">
      <c r="A27" s="229"/>
      <c r="B27" s="234" t="s">
        <v>80</v>
      </c>
      <c r="C27" s="236"/>
      <c r="D27" s="19"/>
      <c r="E27" s="16">
        <v>10</v>
      </c>
      <c r="F27" s="59">
        <f>F21+F26</f>
        <v>121839817</v>
      </c>
      <c r="G27" s="59">
        <f>G21+G26</f>
        <v>122767505</v>
      </c>
      <c r="H27" s="59">
        <f t="shared" ref="H27:M27" si="3">H21+H26</f>
        <v>0</v>
      </c>
      <c r="I27" s="59">
        <f t="shared" si="3"/>
        <v>0</v>
      </c>
      <c r="J27" s="59">
        <f t="shared" si="3"/>
        <v>0</v>
      </c>
      <c r="K27" s="59">
        <f t="shared" si="3"/>
        <v>127007881</v>
      </c>
      <c r="L27" s="59">
        <f t="shared" si="3"/>
        <v>0</v>
      </c>
      <c r="M27" s="59">
        <f t="shared" si="3"/>
        <v>0</v>
      </c>
      <c r="N27" s="59">
        <f>K27-F27</f>
        <v>5168064</v>
      </c>
      <c r="O27" s="59">
        <f>K27-H27</f>
        <v>127007881</v>
      </c>
      <c r="P27" s="129">
        <f>IF(Paramétrage!B4=1,0,L27-H27)</f>
        <v>0</v>
      </c>
      <c r="Q27" s="59">
        <f t="shared" si="0"/>
        <v>0</v>
      </c>
    </row>
    <row r="28" spans="1:17" ht="51" x14ac:dyDescent="0.2">
      <c r="A28" s="227" t="s">
        <v>81</v>
      </c>
      <c r="B28" s="227" t="s">
        <v>49</v>
      </c>
      <c r="C28" s="18" t="s">
        <v>43</v>
      </c>
      <c r="D28" s="19"/>
      <c r="E28" s="21">
        <v>11</v>
      </c>
      <c r="F28" s="259">
        <v>13645592</v>
      </c>
      <c r="G28" s="260">
        <v>12065078</v>
      </c>
      <c r="H28" s="112"/>
      <c r="I28" s="112"/>
      <c r="J28" s="112"/>
      <c r="K28" s="261">
        <v>15466733</v>
      </c>
      <c r="L28" s="262"/>
      <c r="M28" s="112"/>
      <c r="N28" s="244">
        <f>K28-F28</f>
        <v>1821141</v>
      </c>
      <c r="O28" s="255">
        <f>K28-H28-H30</f>
        <v>15466733</v>
      </c>
      <c r="P28" s="263">
        <f>IF(Paramétrage!B4=1,0,L28-H28-H30)</f>
        <v>0</v>
      </c>
      <c r="Q28" s="59">
        <f t="shared" si="0"/>
        <v>0</v>
      </c>
    </row>
    <row r="29" spans="1:17" ht="38.25" x14ac:dyDescent="0.2">
      <c r="A29" s="228"/>
      <c r="B29" s="228"/>
      <c r="C29" s="22" t="s">
        <v>56</v>
      </c>
      <c r="D29" s="19"/>
      <c r="E29" s="20">
        <v>12</v>
      </c>
      <c r="F29" s="259"/>
      <c r="G29" s="260"/>
      <c r="H29" s="112"/>
      <c r="I29" s="112"/>
      <c r="J29" s="112"/>
      <c r="K29" s="261"/>
      <c r="L29" s="262"/>
      <c r="M29" s="112"/>
      <c r="N29" s="244"/>
      <c r="O29" s="255"/>
      <c r="P29" s="263"/>
      <c r="Q29" s="59">
        <f t="shared" si="0"/>
        <v>0</v>
      </c>
    </row>
    <row r="30" spans="1:17" ht="76.5" x14ac:dyDescent="0.2">
      <c r="A30" s="228"/>
      <c r="B30" s="228"/>
      <c r="C30" s="18" t="s">
        <v>51</v>
      </c>
      <c r="D30" s="19"/>
      <c r="E30" s="21">
        <v>13</v>
      </c>
      <c r="F30" s="259"/>
      <c r="G30" s="260"/>
      <c r="H30" s="112"/>
      <c r="I30" s="112"/>
      <c r="J30" s="112"/>
      <c r="K30" s="261"/>
      <c r="L30" s="262"/>
      <c r="M30" s="112"/>
      <c r="N30" s="244"/>
      <c r="O30" s="255"/>
      <c r="P30" s="263"/>
      <c r="Q30" s="59">
        <f t="shared" si="0"/>
        <v>0</v>
      </c>
    </row>
    <row r="31" spans="1:17" ht="38.25" x14ac:dyDescent="0.2">
      <c r="A31" s="228"/>
      <c r="B31" s="229"/>
      <c r="C31" s="22" t="s">
        <v>56</v>
      </c>
      <c r="D31" s="19"/>
      <c r="E31" s="16">
        <v>14</v>
      </c>
      <c r="F31" s="259"/>
      <c r="G31" s="260"/>
      <c r="H31" s="112"/>
      <c r="I31" s="112"/>
      <c r="J31" s="112"/>
      <c r="K31" s="261"/>
      <c r="L31" s="262"/>
      <c r="M31" s="112"/>
      <c r="N31" s="244"/>
      <c r="O31" s="255"/>
      <c r="P31" s="263"/>
      <c r="Q31" s="59">
        <f t="shared" si="0"/>
        <v>0</v>
      </c>
    </row>
    <row r="32" spans="1:17" ht="24" customHeight="1" x14ac:dyDescent="0.2">
      <c r="A32" s="229"/>
      <c r="B32" s="234" t="s">
        <v>82</v>
      </c>
      <c r="C32" s="236"/>
      <c r="D32" s="19"/>
      <c r="E32" s="16">
        <v>15</v>
      </c>
      <c r="F32" s="59">
        <f>F28</f>
        <v>13645592</v>
      </c>
      <c r="G32" s="59">
        <f>G28</f>
        <v>12065078</v>
      </c>
      <c r="H32" s="59">
        <f>H28+H30</f>
        <v>0</v>
      </c>
      <c r="I32" s="59">
        <f t="shared" ref="I32:J32" si="4">I28+I30</f>
        <v>0</v>
      </c>
      <c r="J32" s="59">
        <f t="shared" si="4"/>
        <v>0</v>
      </c>
      <c r="K32" s="59">
        <f>K28</f>
        <v>15466733</v>
      </c>
      <c r="L32" s="59">
        <f>L28</f>
        <v>0</v>
      </c>
      <c r="M32" s="59">
        <f>M28+M30</f>
        <v>0</v>
      </c>
      <c r="N32" s="59">
        <f>K32-F32</f>
        <v>1821141</v>
      </c>
      <c r="O32" s="59">
        <f>K32-H32</f>
        <v>15466733</v>
      </c>
      <c r="P32" s="129">
        <f>IF(Paramétrage!B4=1,0,L32-H32)</f>
        <v>0</v>
      </c>
      <c r="Q32" s="59">
        <f t="shared" si="0"/>
        <v>0</v>
      </c>
    </row>
    <row r="33" spans="1:17" ht="51" x14ac:dyDescent="0.2">
      <c r="A33" s="227" t="s">
        <v>83</v>
      </c>
      <c r="B33" s="227" t="s">
        <v>84</v>
      </c>
      <c r="C33" s="18" t="s">
        <v>43</v>
      </c>
      <c r="D33" s="19"/>
      <c r="E33" s="20">
        <v>16</v>
      </c>
      <c r="F33" s="255">
        <f>F18</f>
        <v>107168064</v>
      </c>
      <c r="G33" s="246">
        <f>G18</f>
        <v>107839393</v>
      </c>
      <c r="H33" s="127">
        <f>H18</f>
        <v>0</v>
      </c>
      <c r="I33" s="127">
        <f t="shared" ref="I33:J33" si="5">I18</f>
        <v>0</v>
      </c>
      <c r="J33" s="127">
        <f t="shared" si="5"/>
        <v>0</v>
      </c>
      <c r="K33" s="244">
        <f>K18</f>
        <v>111247921</v>
      </c>
      <c r="L33" s="246">
        <f>L18</f>
        <v>0</v>
      </c>
      <c r="M33" s="59">
        <f>M18</f>
        <v>0</v>
      </c>
      <c r="N33" s="244">
        <f>K33-F33</f>
        <v>4079857</v>
      </c>
      <c r="O33" s="255">
        <f>K33-H33-H34</f>
        <v>111247921</v>
      </c>
      <c r="P33" s="246">
        <f>L33-H33-H34</f>
        <v>0</v>
      </c>
      <c r="Q33" s="59">
        <f t="shared" si="0"/>
        <v>0</v>
      </c>
    </row>
    <row r="34" spans="1:17" ht="63.75" x14ac:dyDescent="0.2">
      <c r="A34" s="228"/>
      <c r="B34" s="229"/>
      <c r="C34" s="18" t="s">
        <v>85</v>
      </c>
      <c r="D34" s="19"/>
      <c r="E34" s="16">
        <v>17</v>
      </c>
      <c r="F34" s="256"/>
      <c r="G34" s="254"/>
      <c r="H34" s="59">
        <f>H19</f>
        <v>0</v>
      </c>
      <c r="I34" s="59">
        <f t="shared" ref="I34:J34" si="6">I19</f>
        <v>0</v>
      </c>
      <c r="J34" s="59">
        <f t="shared" si="6"/>
        <v>0</v>
      </c>
      <c r="K34" s="248"/>
      <c r="L34" s="254"/>
      <c r="M34" s="59">
        <f>M19</f>
        <v>0</v>
      </c>
      <c r="N34" s="248"/>
      <c r="O34" s="256"/>
      <c r="P34" s="246"/>
      <c r="Q34" s="130">
        <f t="shared" si="0"/>
        <v>0</v>
      </c>
    </row>
    <row r="35" spans="1:17" ht="51" x14ac:dyDescent="0.2">
      <c r="A35" s="228"/>
      <c r="B35" s="227" t="s">
        <v>86</v>
      </c>
      <c r="C35" s="18" t="s">
        <v>43</v>
      </c>
      <c r="D35" s="19"/>
      <c r="E35" s="20">
        <v>18</v>
      </c>
      <c r="F35" s="257">
        <f>F22+F28</f>
        <v>28317345</v>
      </c>
      <c r="G35" s="245">
        <f>G22+G28</f>
        <v>26993190</v>
      </c>
      <c r="H35" s="59">
        <f>H22+H28</f>
        <v>0</v>
      </c>
      <c r="I35" s="59">
        <f t="shared" ref="I35:J35" si="7">I22+I28</f>
        <v>0</v>
      </c>
      <c r="J35" s="59">
        <f t="shared" si="7"/>
        <v>0</v>
      </c>
      <c r="K35" s="243">
        <f>K22+K28</f>
        <v>31226693</v>
      </c>
      <c r="L35" s="245">
        <f>L22+L28</f>
        <v>0</v>
      </c>
      <c r="M35" s="59">
        <f>M22+M28</f>
        <v>0</v>
      </c>
      <c r="N35" s="243">
        <f>K35-F35</f>
        <v>2909348</v>
      </c>
      <c r="O35" s="245">
        <f>K35-H35-H36</f>
        <v>31226693</v>
      </c>
      <c r="P35" s="247">
        <f>IF(Paramétrage!B4=1,0,L35-H35-H36)</f>
        <v>0</v>
      </c>
      <c r="Q35" s="59">
        <f t="shared" si="0"/>
        <v>0</v>
      </c>
    </row>
    <row r="36" spans="1:17" ht="76.5" x14ac:dyDescent="0.2">
      <c r="A36" s="228"/>
      <c r="B36" s="228"/>
      <c r="C36" s="18" t="s">
        <v>51</v>
      </c>
      <c r="D36" s="19"/>
      <c r="E36" s="16">
        <v>19</v>
      </c>
      <c r="F36" s="255"/>
      <c r="G36" s="246"/>
      <c r="H36" s="130">
        <f>H24+H30</f>
        <v>0</v>
      </c>
      <c r="I36" s="130">
        <f t="shared" ref="I36:J36" si="8">I24+I30</f>
        <v>0</v>
      </c>
      <c r="J36" s="130">
        <f t="shared" si="8"/>
        <v>0</v>
      </c>
      <c r="K36" s="244"/>
      <c r="L36" s="246"/>
      <c r="M36" s="130">
        <f>M24+M30</f>
        <v>0</v>
      </c>
      <c r="N36" s="244"/>
      <c r="O36" s="246"/>
      <c r="P36" s="247"/>
      <c r="Q36" s="59">
        <f t="shared" si="0"/>
        <v>0</v>
      </c>
    </row>
    <row r="37" spans="1:17" ht="27.75" customHeight="1" x14ac:dyDescent="0.2">
      <c r="A37" s="228"/>
      <c r="B37" s="229"/>
      <c r="C37" s="23" t="s">
        <v>79</v>
      </c>
      <c r="D37" s="19"/>
      <c r="E37" s="16">
        <v>20</v>
      </c>
      <c r="F37" s="59">
        <f>F26+F32</f>
        <v>28317345</v>
      </c>
      <c r="G37" s="59">
        <f t="shared" ref="G37:M37" si="9">G26+G32</f>
        <v>26993190</v>
      </c>
      <c r="H37" s="59">
        <f t="shared" si="9"/>
        <v>0</v>
      </c>
      <c r="I37" s="59">
        <f t="shared" si="9"/>
        <v>0</v>
      </c>
      <c r="J37" s="59">
        <f t="shared" si="9"/>
        <v>0</v>
      </c>
      <c r="K37" s="59">
        <f t="shared" si="9"/>
        <v>31226693</v>
      </c>
      <c r="L37" s="59">
        <f t="shared" si="9"/>
        <v>0</v>
      </c>
      <c r="M37" s="59">
        <f t="shared" si="9"/>
        <v>0</v>
      </c>
      <c r="N37" s="59">
        <f>K37-F37</f>
        <v>2909348</v>
      </c>
      <c r="O37" s="59">
        <f>K37-H37</f>
        <v>31226693</v>
      </c>
      <c r="P37" s="111">
        <f>IF(Paramétrage!B4=1,0,L37-H37)</f>
        <v>0</v>
      </c>
      <c r="Q37" s="59">
        <f t="shared" si="0"/>
        <v>0</v>
      </c>
    </row>
    <row r="38" spans="1:17" ht="25.5" customHeight="1" x14ac:dyDescent="0.2">
      <c r="A38" s="229"/>
      <c r="B38" s="234" t="s">
        <v>87</v>
      </c>
      <c r="C38" s="236"/>
      <c r="D38" s="19"/>
      <c r="E38" s="20">
        <v>21</v>
      </c>
      <c r="F38" s="59">
        <f>F27+F32</f>
        <v>135485409</v>
      </c>
      <c r="G38" s="59">
        <f t="shared" ref="G38:M38" si="10">G27+G32</f>
        <v>134832583</v>
      </c>
      <c r="H38" s="59">
        <f t="shared" si="10"/>
        <v>0</v>
      </c>
      <c r="I38" s="59">
        <f t="shared" si="10"/>
        <v>0</v>
      </c>
      <c r="J38" s="59">
        <f t="shared" si="10"/>
        <v>0</v>
      </c>
      <c r="K38" s="59">
        <f t="shared" si="10"/>
        <v>142474614</v>
      </c>
      <c r="L38" s="59">
        <f t="shared" si="10"/>
        <v>0</v>
      </c>
      <c r="M38" s="59">
        <f t="shared" si="10"/>
        <v>0</v>
      </c>
      <c r="N38" s="59">
        <f t="shared" ref="N38:N44" si="11">K38-F38</f>
        <v>6989205</v>
      </c>
      <c r="O38" s="59">
        <f t="shared" ref="O38:O44" si="12">K38-H38</f>
        <v>142474614</v>
      </c>
      <c r="P38" s="111">
        <f>IF(Paramétrage!B4=1,0,L38-H38)</f>
        <v>0</v>
      </c>
      <c r="Q38" s="59">
        <f t="shared" ref="Q38:Q44" si="13">M38-H38</f>
        <v>0</v>
      </c>
    </row>
    <row r="39" spans="1:17" ht="25.5" customHeight="1" x14ac:dyDescent="0.2">
      <c r="A39" s="231" t="s">
        <v>88</v>
      </c>
      <c r="B39" s="232"/>
      <c r="C39" s="233"/>
      <c r="D39" s="19"/>
      <c r="E39" s="16">
        <v>22</v>
      </c>
      <c r="F39" s="62">
        <v>5747148</v>
      </c>
      <c r="G39" s="62">
        <v>6073749</v>
      </c>
      <c r="H39" s="112"/>
      <c r="I39" s="112"/>
      <c r="J39" s="112"/>
      <c r="K39" s="62">
        <v>6073749</v>
      </c>
      <c r="L39" s="112"/>
      <c r="M39" s="112"/>
      <c r="N39" s="59">
        <f t="shared" si="11"/>
        <v>326601</v>
      </c>
      <c r="O39" s="59">
        <f t="shared" si="12"/>
        <v>6073749</v>
      </c>
      <c r="P39" s="111">
        <f>IF(Paramétrage!B4=1,0,L39-H39)</f>
        <v>0</v>
      </c>
      <c r="Q39" s="59">
        <f t="shared" si="13"/>
        <v>0</v>
      </c>
    </row>
    <row r="40" spans="1:17" ht="29.25" customHeight="1" x14ac:dyDescent="0.2">
      <c r="A40" s="234" t="s">
        <v>89</v>
      </c>
      <c r="B40" s="235"/>
      <c r="C40" s="236"/>
      <c r="D40" s="19"/>
      <c r="E40" s="20">
        <v>23</v>
      </c>
      <c r="F40" s="59">
        <f>F21+F26+F32+F39</f>
        <v>141232557</v>
      </c>
      <c r="G40" s="59">
        <f t="shared" ref="G40:M40" si="14">G21+G26+G32+G39</f>
        <v>140906332</v>
      </c>
      <c r="H40" s="59">
        <f t="shared" si="14"/>
        <v>0</v>
      </c>
      <c r="I40" s="59">
        <f t="shared" si="14"/>
        <v>0</v>
      </c>
      <c r="J40" s="59">
        <f t="shared" si="14"/>
        <v>0</v>
      </c>
      <c r="K40" s="59">
        <f t="shared" si="14"/>
        <v>148548363</v>
      </c>
      <c r="L40" s="59">
        <f t="shared" si="14"/>
        <v>0</v>
      </c>
      <c r="M40" s="59">
        <f t="shared" si="14"/>
        <v>0</v>
      </c>
      <c r="N40" s="59">
        <f t="shared" si="11"/>
        <v>7315806</v>
      </c>
      <c r="O40" s="59">
        <f t="shared" si="12"/>
        <v>148548363</v>
      </c>
      <c r="P40" s="111">
        <f>IF(Paramétrage!B4=1,0,L40-H40)</f>
        <v>0</v>
      </c>
      <c r="Q40" s="59">
        <f t="shared" si="13"/>
        <v>0</v>
      </c>
    </row>
    <row r="41" spans="1:17" ht="15" x14ac:dyDescent="0.2">
      <c r="A41" s="237" t="s">
        <v>90</v>
      </c>
      <c r="B41" s="238"/>
      <c r="C41" s="239"/>
      <c r="D41" s="19"/>
      <c r="E41" s="16">
        <v>24</v>
      </c>
      <c r="F41" s="62">
        <v>120131</v>
      </c>
      <c r="G41" s="62">
        <v>133262</v>
      </c>
      <c r="H41" s="112">
        <v>0</v>
      </c>
      <c r="I41" s="60"/>
      <c r="J41" s="60"/>
      <c r="K41" s="62">
        <v>133262</v>
      </c>
      <c r="L41" s="112">
        <v>0</v>
      </c>
      <c r="M41" s="112">
        <v>0</v>
      </c>
      <c r="N41" s="59">
        <f t="shared" si="11"/>
        <v>13131</v>
      </c>
      <c r="O41" s="59">
        <f t="shared" si="12"/>
        <v>133262</v>
      </c>
      <c r="P41" s="111">
        <f>IF(Paramétrage!B4=1,0,L41-H41)</f>
        <v>0</v>
      </c>
      <c r="Q41" s="59">
        <f t="shared" si="13"/>
        <v>0</v>
      </c>
    </row>
    <row r="42" spans="1:17" ht="29.25" customHeight="1" x14ac:dyDescent="0.2">
      <c r="A42" s="240" t="s">
        <v>91</v>
      </c>
      <c r="B42" s="241"/>
      <c r="C42" s="242"/>
      <c r="D42" s="19"/>
      <c r="E42" s="20">
        <v>25</v>
      </c>
      <c r="F42" s="59">
        <f>F40+F41</f>
        <v>141352688</v>
      </c>
      <c r="G42" s="59">
        <f t="shared" ref="G42:H42" si="15">G40+G41</f>
        <v>141039594</v>
      </c>
      <c r="H42" s="59">
        <f t="shared" si="15"/>
        <v>0</v>
      </c>
      <c r="I42" s="60"/>
      <c r="J42" s="60"/>
      <c r="K42" s="61">
        <f>K40+K41</f>
        <v>148681625</v>
      </c>
      <c r="L42" s="61">
        <f t="shared" ref="L42:M42" si="16">L40+L41</f>
        <v>0</v>
      </c>
      <c r="M42" s="61">
        <f t="shared" si="16"/>
        <v>0</v>
      </c>
      <c r="N42" s="59">
        <f t="shared" si="11"/>
        <v>7328937</v>
      </c>
      <c r="O42" s="59">
        <f t="shared" si="12"/>
        <v>148681625</v>
      </c>
      <c r="P42" s="111">
        <f>IF(Paramétrage!B4=1,0,L42-H42)</f>
        <v>0</v>
      </c>
      <c r="Q42" s="59">
        <f t="shared" si="13"/>
        <v>0</v>
      </c>
    </row>
    <row r="43" spans="1:17" ht="15" x14ac:dyDescent="0.2">
      <c r="A43" s="237" t="s">
        <v>92</v>
      </c>
      <c r="B43" s="238"/>
      <c r="C43" s="239"/>
      <c r="D43" s="19"/>
      <c r="E43" s="20">
        <v>26</v>
      </c>
      <c r="F43" s="62">
        <v>0</v>
      </c>
      <c r="G43" s="62">
        <v>0</v>
      </c>
      <c r="H43" s="62">
        <v>0</v>
      </c>
      <c r="I43" s="112"/>
      <c r="J43" s="112"/>
      <c r="K43" s="62">
        <v>0</v>
      </c>
      <c r="L43" s="112"/>
      <c r="M43" s="112"/>
      <c r="N43" s="59">
        <f t="shared" si="11"/>
        <v>0</v>
      </c>
      <c r="O43" s="59">
        <f t="shared" si="12"/>
        <v>0</v>
      </c>
      <c r="P43" s="111">
        <f>IF(Paramétrage!B4=1,0,L43-H43)</f>
        <v>0</v>
      </c>
      <c r="Q43" s="59">
        <f t="shared" si="13"/>
        <v>0</v>
      </c>
    </row>
    <row r="44" spans="1:17" ht="40.5" customHeight="1" x14ac:dyDescent="0.2">
      <c r="A44" s="237" t="s">
        <v>2795</v>
      </c>
      <c r="B44" s="238"/>
      <c r="C44" s="239"/>
      <c r="D44" s="19"/>
      <c r="E44" s="20">
        <v>27</v>
      </c>
      <c r="F44" s="62">
        <v>4127769</v>
      </c>
      <c r="G44" s="113">
        <v>2850000</v>
      </c>
      <c r="H44" s="112"/>
      <c r="I44" s="112"/>
      <c r="J44" s="112"/>
      <c r="K44" s="113">
        <v>4779000</v>
      </c>
      <c r="L44" s="112"/>
      <c r="M44" s="112"/>
      <c r="N44" s="59">
        <f t="shared" si="11"/>
        <v>651231</v>
      </c>
      <c r="O44" s="59">
        <f t="shared" si="12"/>
        <v>4779000</v>
      </c>
      <c r="P44" s="111">
        <f>IF(Paramétrage!B4=1,0,L44-H44)</f>
        <v>0</v>
      </c>
      <c r="Q44" s="59">
        <f t="shared" si="13"/>
        <v>0</v>
      </c>
    </row>
    <row r="45" spans="1:17" x14ac:dyDescent="0.2">
      <c r="A45" s="251"/>
      <c r="B45" s="251"/>
      <c r="C45" s="251"/>
      <c r="D45" s="251"/>
      <c r="E45" s="251"/>
      <c r="F45" s="251"/>
      <c r="G45" s="251"/>
      <c r="H45" s="251"/>
      <c r="I45" s="251"/>
      <c r="J45" s="251"/>
      <c r="K45" s="251"/>
      <c r="L45" s="251"/>
      <c r="M45" s="251"/>
      <c r="N45" s="251"/>
      <c r="O45" s="251"/>
      <c r="P45" s="251"/>
      <c r="Q45" s="251"/>
    </row>
    <row r="46" spans="1:17" x14ac:dyDescent="0.2">
      <c r="A46" s="24"/>
      <c r="B46" s="230" t="s">
        <v>66</v>
      </c>
      <c r="C46" s="230"/>
      <c r="D46" s="230"/>
      <c r="E46" s="230"/>
      <c r="F46" s="230"/>
      <c r="G46" s="230"/>
      <c r="H46" s="230"/>
      <c r="I46" s="230"/>
      <c r="J46" s="230"/>
      <c r="K46" s="230"/>
      <c r="L46" s="230"/>
      <c r="M46" s="230"/>
      <c r="N46" s="230"/>
      <c r="O46" s="230"/>
      <c r="P46" s="230"/>
      <c r="Q46" s="230"/>
    </row>
    <row r="47" spans="1:17" x14ac:dyDescent="0.2">
      <c r="A47" s="25"/>
      <c r="B47" s="230" t="s">
        <v>67</v>
      </c>
      <c r="C47" s="230"/>
      <c r="D47" s="230"/>
      <c r="E47" s="230"/>
      <c r="F47" s="230"/>
      <c r="G47" s="230"/>
      <c r="H47" s="230"/>
      <c r="I47" s="230"/>
      <c r="J47" s="230"/>
      <c r="K47" s="230"/>
      <c r="L47" s="230"/>
      <c r="M47" s="230"/>
      <c r="N47" s="230"/>
      <c r="O47" s="230"/>
      <c r="P47" s="230"/>
      <c r="Q47" s="230"/>
    </row>
    <row r="48" spans="1:17" x14ac:dyDescent="0.2">
      <c r="A48" s="26"/>
      <c r="B48" s="253" t="s">
        <v>93</v>
      </c>
      <c r="C48" s="253"/>
      <c r="D48" s="253"/>
      <c r="E48" s="253"/>
      <c r="F48" s="253"/>
      <c r="G48" s="253"/>
      <c r="H48" s="253"/>
      <c r="I48" s="253"/>
      <c r="J48" s="253"/>
      <c r="K48" s="253"/>
      <c r="L48" s="253"/>
      <c r="M48" s="253"/>
      <c r="N48" s="253"/>
      <c r="O48" s="253"/>
      <c r="P48" s="253"/>
      <c r="Q48" s="253"/>
    </row>
    <row r="49" spans="1:17" x14ac:dyDescent="0.2">
      <c r="A49" s="27"/>
      <c r="B49" s="230" t="s">
        <v>2796</v>
      </c>
      <c r="C49" s="230"/>
      <c r="D49" s="230"/>
      <c r="E49" s="230"/>
      <c r="F49" s="230"/>
      <c r="G49" s="230"/>
      <c r="H49" s="230"/>
      <c r="I49" s="230"/>
      <c r="J49" s="230"/>
      <c r="K49" s="230"/>
      <c r="L49" s="230"/>
      <c r="M49" s="230"/>
      <c r="N49" s="230"/>
      <c r="O49" s="230"/>
      <c r="P49" s="230"/>
      <c r="Q49" s="230"/>
    </row>
    <row r="50" spans="1:17" x14ac:dyDescent="0.2">
      <c r="A50" s="28"/>
      <c r="B50" s="230" t="s">
        <v>70</v>
      </c>
      <c r="C50" s="230"/>
      <c r="D50" s="230"/>
      <c r="E50" s="230"/>
      <c r="F50" s="230"/>
      <c r="G50" s="230"/>
      <c r="H50" s="230"/>
      <c r="I50" s="230"/>
      <c r="J50" s="230"/>
      <c r="K50" s="230"/>
      <c r="L50" s="230"/>
      <c r="M50" s="230"/>
      <c r="N50" s="230"/>
      <c r="O50" s="230"/>
      <c r="P50" s="230"/>
      <c r="Q50" s="230"/>
    </row>
    <row r="51" spans="1:17" x14ac:dyDescent="0.2">
      <c r="A51" s="28"/>
      <c r="B51" s="230" t="s">
        <v>1345</v>
      </c>
      <c r="C51" s="230"/>
      <c r="D51" s="230"/>
      <c r="E51" s="230"/>
      <c r="F51" s="230"/>
      <c r="G51" s="230"/>
      <c r="H51" s="230"/>
      <c r="I51" s="230"/>
      <c r="J51" s="230"/>
      <c r="K51" s="230"/>
      <c r="L51" s="230"/>
      <c r="M51" s="230"/>
      <c r="N51" s="230"/>
      <c r="O51" s="230"/>
      <c r="P51" s="230"/>
      <c r="Q51" s="230"/>
    </row>
    <row r="52" spans="1:17" x14ac:dyDescent="0.2">
      <c r="A52" s="28"/>
      <c r="B52" s="230" t="s">
        <v>71</v>
      </c>
      <c r="C52" s="230"/>
      <c r="D52" s="230"/>
      <c r="E52" s="230"/>
      <c r="F52" s="230"/>
      <c r="G52" s="230"/>
      <c r="H52" s="230"/>
      <c r="I52" s="230"/>
      <c r="J52" s="230"/>
      <c r="K52" s="230"/>
      <c r="L52" s="230"/>
      <c r="M52" s="230"/>
      <c r="N52" s="230"/>
      <c r="O52" s="230"/>
      <c r="P52" s="230"/>
      <c r="Q52" s="230"/>
    </row>
    <row r="53" spans="1:17" x14ac:dyDescent="0.2">
      <c r="A53" s="28"/>
      <c r="B53" s="230" t="s">
        <v>94</v>
      </c>
      <c r="C53" s="230"/>
      <c r="D53" s="230"/>
      <c r="E53" s="230"/>
      <c r="F53" s="230"/>
      <c r="G53" s="230"/>
      <c r="H53" s="230"/>
      <c r="I53" s="230"/>
      <c r="J53" s="230"/>
      <c r="K53" s="230"/>
      <c r="L53" s="230"/>
      <c r="M53" s="230"/>
      <c r="N53" s="230"/>
      <c r="O53" s="230"/>
      <c r="P53" s="230"/>
      <c r="Q53" s="230"/>
    </row>
    <row r="54" spans="1:17" x14ac:dyDescent="0.2">
      <c r="A54" s="28"/>
      <c r="B54" s="252" t="s">
        <v>95</v>
      </c>
      <c r="C54" s="252"/>
      <c r="D54" s="252"/>
      <c r="E54" s="252"/>
      <c r="F54" s="252"/>
      <c r="G54" s="252"/>
      <c r="H54" s="252"/>
      <c r="I54" s="252"/>
      <c r="J54" s="252"/>
      <c r="K54" s="252"/>
      <c r="L54" s="252"/>
      <c r="M54" s="252"/>
      <c r="N54" s="252"/>
      <c r="O54" s="252"/>
      <c r="P54" s="252"/>
      <c r="Q54" s="252"/>
    </row>
    <row r="55" spans="1:17" x14ac:dyDescent="0.2">
      <c r="A55" s="28"/>
      <c r="B55" s="230" t="s">
        <v>96</v>
      </c>
      <c r="C55" s="230"/>
      <c r="D55" s="230"/>
      <c r="E55" s="230"/>
      <c r="F55" s="230"/>
      <c r="G55" s="230"/>
      <c r="H55" s="230"/>
      <c r="I55" s="230"/>
      <c r="J55" s="230"/>
      <c r="K55" s="230"/>
      <c r="L55" s="230"/>
      <c r="M55" s="230"/>
      <c r="N55" s="230"/>
      <c r="O55" s="230"/>
      <c r="P55" s="230"/>
      <c r="Q55" s="230"/>
    </row>
    <row r="56" spans="1:17" x14ac:dyDescent="0.2">
      <c r="A56" s="28"/>
      <c r="B56" s="230" t="s">
        <v>97</v>
      </c>
      <c r="C56" s="230"/>
      <c r="D56" s="230"/>
      <c r="E56" s="230"/>
      <c r="F56" s="230"/>
      <c r="G56" s="230"/>
      <c r="H56" s="230"/>
      <c r="I56" s="230"/>
      <c r="J56" s="230"/>
      <c r="K56" s="230"/>
      <c r="L56" s="230"/>
      <c r="M56" s="230"/>
      <c r="N56" s="230"/>
      <c r="O56" s="230"/>
      <c r="P56" s="230"/>
      <c r="Q56" s="230"/>
    </row>
    <row r="57" spans="1:17" x14ac:dyDescent="0.2">
      <c r="A57" s="28"/>
      <c r="B57" s="230" t="s">
        <v>98</v>
      </c>
      <c r="C57" s="230"/>
      <c r="D57" s="230"/>
      <c r="E57" s="230"/>
      <c r="F57" s="230"/>
      <c r="G57" s="230"/>
      <c r="H57" s="230"/>
      <c r="I57" s="230"/>
      <c r="J57" s="230"/>
      <c r="K57" s="230"/>
      <c r="L57" s="230"/>
      <c r="M57" s="230"/>
      <c r="N57" s="230"/>
      <c r="O57" s="230"/>
      <c r="P57" s="230"/>
      <c r="Q57" s="230"/>
    </row>
    <row r="58" spans="1:17" x14ac:dyDescent="0.2">
      <c r="A58" s="28"/>
      <c r="B58" s="230" t="s">
        <v>99</v>
      </c>
      <c r="C58" s="230"/>
      <c r="D58" s="230"/>
      <c r="E58" s="230"/>
      <c r="F58" s="230"/>
      <c r="G58" s="230"/>
      <c r="H58" s="230"/>
      <c r="I58" s="230"/>
      <c r="J58" s="230"/>
      <c r="K58" s="230"/>
      <c r="L58" s="230"/>
      <c r="M58" s="230"/>
      <c r="N58" s="230"/>
      <c r="O58" s="230"/>
      <c r="P58" s="230"/>
      <c r="Q58" s="230"/>
    </row>
    <row r="59" spans="1:17" x14ac:dyDescent="0.2">
      <c r="A59" s="28"/>
      <c r="B59" s="230" t="s">
        <v>2797</v>
      </c>
      <c r="C59" s="230"/>
      <c r="D59" s="230"/>
      <c r="E59" s="230"/>
      <c r="F59" s="230"/>
      <c r="G59" s="230"/>
      <c r="H59" s="230"/>
      <c r="I59" s="230"/>
      <c r="J59" s="230"/>
      <c r="K59" s="230"/>
      <c r="L59" s="230"/>
      <c r="M59" s="230"/>
      <c r="N59" s="230"/>
      <c r="O59" s="230"/>
      <c r="P59" s="230"/>
      <c r="Q59" s="230"/>
    </row>
    <row r="60" spans="1:17" x14ac:dyDescent="0.2">
      <c r="A60" s="28"/>
      <c r="B60" s="230" t="s">
        <v>100</v>
      </c>
      <c r="C60" s="230"/>
      <c r="D60" s="230"/>
      <c r="E60" s="230"/>
      <c r="F60" s="230"/>
      <c r="G60" s="230"/>
      <c r="H60" s="230"/>
      <c r="I60" s="230"/>
      <c r="J60" s="230"/>
      <c r="K60" s="230"/>
      <c r="L60" s="230"/>
      <c r="M60" s="230"/>
      <c r="N60" s="230"/>
      <c r="O60" s="230"/>
      <c r="P60" s="230"/>
      <c r="Q60" s="230"/>
    </row>
    <row r="61" spans="1:17" x14ac:dyDescent="0.2">
      <c r="A61" s="29"/>
    </row>
  </sheetData>
  <sheetProtection algorithmName="SHA-512" hashValue="OZrHIj9JuIl7pURuCcFCe9FfRMwqhOI50xztjMSUxZcIDMNCLMGsnVrTsRIJ1KR1yGzGFocj3HrHBpYQvnm9wg==" saltValue="4lt2K1SlvrIKDVB41DYCeg==" spinCount="100000" sheet="1" formatColumns="0" formatRows="0"/>
  <mergeCells count="100">
    <mergeCell ref="A5:E5"/>
    <mergeCell ref="F5:Q5"/>
    <mergeCell ref="A1:Q1"/>
    <mergeCell ref="A2:Q2"/>
    <mergeCell ref="A3:Q3"/>
    <mergeCell ref="A4:E4"/>
    <mergeCell ref="F4:Q4"/>
    <mergeCell ref="A6:E6"/>
    <mergeCell ref="F6:Q6"/>
    <mergeCell ref="A7:E7"/>
    <mergeCell ref="F7:Q7"/>
    <mergeCell ref="A9:E9"/>
    <mergeCell ref="G9:Q9"/>
    <mergeCell ref="A10:D10"/>
    <mergeCell ref="G10:Q10"/>
    <mergeCell ref="A11:D11"/>
    <mergeCell ref="G11:Q11"/>
    <mergeCell ref="A12:D12"/>
    <mergeCell ref="G12:Q12"/>
    <mergeCell ref="A13:D13"/>
    <mergeCell ref="G13:Q13"/>
    <mergeCell ref="A14:Q14"/>
    <mergeCell ref="A15:E17"/>
    <mergeCell ref="F15:H15"/>
    <mergeCell ref="K15:M15"/>
    <mergeCell ref="N15:N16"/>
    <mergeCell ref="O15:O16"/>
    <mergeCell ref="P15:P16"/>
    <mergeCell ref="Q15:Q16"/>
    <mergeCell ref="O18:O19"/>
    <mergeCell ref="P18:P19"/>
    <mergeCell ref="B21:C21"/>
    <mergeCell ref="B22:B25"/>
    <mergeCell ref="F22:F25"/>
    <mergeCell ref="G22:G25"/>
    <mergeCell ref="K22:K25"/>
    <mergeCell ref="L22:L25"/>
    <mergeCell ref="N22:N25"/>
    <mergeCell ref="O22:O25"/>
    <mergeCell ref="B18:B20"/>
    <mergeCell ref="F18:F19"/>
    <mergeCell ref="G18:G19"/>
    <mergeCell ref="K18:K19"/>
    <mergeCell ref="L18:L19"/>
    <mergeCell ref="N18:N19"/>
    <mergeCell ref="P22:P25"/>
    <mergeCell ref="B26:C26"/>
    <mergeCell ref="B27:C27"/>
    <mergeCell ref="B28:B31"/>
    <mergeCell ref="F28:F31"/>
    <mergeCell ref="G28:G31"/>
    <mergeCell ref="K28:K31"/>
    <mergeCell ref="L28:L31"/>
    <mergeCell ref="N28:N31"/>
    <mergeCell ref="O28:O31"/>
    <mergeCell ref="P28:P31"/>
    <mergeCell ref="A33:A38"/>
    <mergeCell ref="B33:B34"/>
    <mergeCell ref="F33:F34"/>
    <mergeCell ref="G33:G34"/>
    <mergeCell ref="B35:B37"/>
    <mergeCell ref="F35:F36"/>
    <mergeCell ref="G35:G36"/>
    <mergeCell ref="L33:L34"/>
    <mergeCell ref="N33:N34"/>
    <mergeCell ref="O33:O34"/>
    <mergeCell ref="P33:P34"/>
    <mergeCell ref="B32:C32"/>
    <mergeCell ref="B60:Q60"/>
    <mergeCell ref="A8:Q8"/>
    <mergeCell ref="A45:Q45"/>
    <mergeCell ref="B51:Q51"/>
    <mergeCell ref="B52:Q52"/>
    <mergeCell ref="B53:Q53"/>
    <mergeCell ref="B54:Q54"/>
    <mergeCell ref="B55:Q55"/>
    <mergeCell ref="B56:Q56"/>
    <mergeCell ref="A44:C44"/>
    <mergeCell ref="B46:Q46"/>
    <mergeCell ref="B47:Q47"/>
    <mergeCell ref="B48:Q48"/>
    <mergeCell ref="B49:Q49"/>
    <mergeCell ref="B50:Q50"/>
    <mergeCell ref="B38:C38"/>
    <mergeCell ref="A18:A27"/>
    <mergeCell ref="A28:A32"/>
    <mergeCell ref="B57:Q57"/>
    <mergeCell ref="B58:Q58"/>
    <mergeCell ref="B59:Q59"/>
    <mergeCell ref="A39:C39"/>
    <mergeCell ref="A40:C40"/>
    <mergeCell ref="A41:C41"/>
    <mergeCell ref="A42:C42"/>
    <mergeCell ref="A43:C43"/>
    <mergeCell ref="K35:K36"/>
    <mergeCell ref="L35:L36"/>
    <mergeCell ref="N35:N36"/>
    <mergeCell ref="O35:O36"/>
    <mergeCell ref="P35:P36"/>
    <mergeCell ref="K33:K34"/>
  </mergeCells>
  <pageMargins left="0.7" right="0.7" top="0.75" bottom="0.75" header="0.3" footer="0.3"/>
  <pageSetup paperSize="9"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3"/>
  <sheetViews>
    <sheetView zoomScaleNormal="100" workbookViewId="0">
      <selection sqref="A1:AB61"/>
    </sheetView>
  </sheetViews>
  <sheetFormatPr baseColWidth="10" defaultColWidth="11.42578125" defaultRowHeight="12.75" x14ac:dyDescent="0.2"/>
  <cols>
    <col min="1" max="16384" width="11.42578125" style="14"/>
  </cols>
  <sheetData>
    <row r="1" spans="1:28" ht="15.75" customHeight="1" x14ac:dyDescent="0.2">
      <c r="A1" s="294" t="s">
        <v>2899</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row>
    <row r="2" spans="1:28" ht="15.75" customHeight="1" x14ac:dyDescent="0.2">
      <c r="A2" s="294" t="str">
        <f>Paramétrage!B5</f>
        <v>Phase 1</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row>
    <row r="3" spans="1:28" x14ac:dyDescent="0.2">
      <c r="A3" s="295"/>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row>
    <row r="4" spans="1:28" ht="15" customHeight="1" x14ac:dyDescent="0.2">
      <c r="A4" s="272" t="s">
        <v>0</v>
      </c>
      <c r="B4" s="249"/>
      <c r="C4" s="249"/>
      <c r="D4" s="273"/>
      <c r="E4" s="291">
        <f>Paramétrage!B3</f>
        <v>2025</v>
      </c>
      <c r="F4" s="292"/>
      <c r="G4" s="292"/>
      <c r="H4" s="292"/>
      <c r="I4" s="292"/>
      <c r="J4" s="292"/>
      <c r="K4" s="292"/>
      <c r="L4" s="292"/>
      <c r="M4" s="292"/>
      <c r="N4" s="292"/>
      <c r="O4" s="292"/>
      <c r="P4" s="292"/>
      <c r="Q4" s="292"/>
      <c r="R4" s="292"/>
      <c r="S4" s="292"/>
      <c r="T4" s="292"/>
      <c r="U4" s="292"/>
      <c r="V4" s="292"/>
      <c r="W4" s="292"/>
      <c r="X4" s="292"/>
      <c r="Y4" s="292"/>
      <c r="Z4" s="292"/>
      <c r="AA4" s="292"/>
      <c r="AB4" s="293"/>
    </row>
    <row r="5" spans="1:28" ht="15" customHeight="1" x14ac:dyDescent="0.2">
      <c r="A5" s="272" t="s">
        <v>1</v>
      </c>
      <c r="B5" s="249"/>
      <c r="C5" s="249"/>
      <c r="D5" s="273"/>
      <c r="E5" s="272" t="str">
        <f>Paramétrage!B6</f>
        <v>dans le cadre du budget initial 2025</v>
      </c>
      <c r="F5" s="249"/>
      <c r="G5" s="249"/>
      <c r="H5" s="249"/>
      <c r="I5" s="249"/>
      <c r="J5" s="249"/>
      <c r="K5" s="249"/>
      <c r="L5" s="249"/>
      <c r="M5" s="249"/>
      <c r="N5" s="249"/>
      <c r="O5" s="249"/>
      <c r="P5" s="249"/>
      <c r="Q5" s="249"/>
      <c r="R5" s="249"/>
      <c r="S5" s="249"/>
      <c r="T5" s="249"/>
      <c r="U5" s="249"/>
      <c r="V5" s="249"/>
      <c r="W5" s="249"/>
      <c r="X5" s="249"/>
      <c r="Y5" s="249"/>
      <c r="Z5" s="249"/>
      <c r="AA5" s="249"/>
      <c r="AB5" s="273"/>
    </row>
    <row r="6" spans="1:28" ht="15" customHeight="1" x14ac:dyDescent="0.2">
      <c r="A6" s="272" t="s">
        <v>2</v>
      </c>
      <c r="B6" s="249"/>
      <c r="C6" s="249"/>
      <c r="D6" s="273"/>
      <c r="E6" s="272" t="str">
        <f>Paramétrage!B7</f>
        <v>0691775E</v>
      </c>
      <c r="F6" s="249"/>
      <c r="G6" s="249"/>
      <c r="H6" s="249"/>
      <c r="I6" s="249"/>
      <c r="J6" s="249"/>
      <c r="K6" s="249"/>
      <c r="L6" s="249"/>
      <c r="M6" s="249"/>
      <c r="N6" s="249"/>
      <c r="O6" s="249"/>
      <c r="P6" s="249"/>
      <c r="Q6" s="249"/>
      <c r="R6" s="249"/>
      <c r="S6" s="249"/>
      <c r="T6" s="249"/>
      <c r="U6" s="249"/>
      <c r="V6" s="249"/>
      <c r="W6" s="249"/>
      <c r="X6" s="249"/>
      <c r="Y6" s="249"/>
      <c r="Z6" s="249"/>
      <c r="AA6" s="249"/>
      <c r="AB6" s="273"/>
    </row>
    <row r="7" spans="1:28" ht="15" customHeight="1" x14ac:dyDescent="0.2">
      <c r="A7" s="272" t="s">
        <v>3</v>
      </c>
      <c r="B7" s="249"/>
      <c r="C7" s="249"/>
      <c r="D7" s="273"/>
      <c r="E7" s="272" t="str">
        <f>Paramétrage!B8</f>
        <v>Université Lyon 2</v>
      </c>
      <c r="F7" s="249"/>
      <c r="G7" s="249"/>
      <c r="H7" s="249"/>
      <c r="I7" s="249"/>
      <c r="J7" s="249"/>
      <c r="K7" s="249"/>
      <c r="L7" s="249"/>
      <c r="M7" s="249"/>
      <c r="N7" s="249"/>
      <c r="O7" s="249"/>
      <c r="P7" s="249"/>
      <c r="Q7" s="249"/>
      <c r="R7" s="249"/>
      <c r="S7" s="249"/>
      <c r="T7" s="249"/>
      <c r="U7" s="249"/>
      <c r="V7" s="249"/>
      <c r="W7" s="249"/>
      <c r="X7" s="249"/>
      <c r="Y7" s="249"/>
      <c r="Z7" s="249"/>
      <c r="AA7" s="249"/>
      <c r="AB7" s="273"/>
    </row>
    <row r="8" spans="1:28" ht="30" customHeight="1" x14ac:dyDescent="0.2">
      <c r="A8" s="275" t="s">
        <v>1330</v>
      </c>
      <c r="B8" s="275"/>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row>
    <row r="9" spans="1:28" ht="126" customHeight="1" x14ac:dyDescent="0.2">
      <c r="A9" s="277" t="s">
        <v>2746</v>
      </c>
      <c r="B9" s="278"/>
      <c r="C9" s="278"/>
      <c r="D9" s="279"/>
      <c r="E9" s="289" t="s">
        <v>2900</v>
      </c>
      <c r="F9" s="289" t="s">
        <v>101</v>
      </c>
      <c r="G9" s="286" t="s">
        <v>2901</v>
      </c>
      <c r="H9" s="287"/>
      <c r="I9" s="288"/>
      <c r="J9" s="286" t="s">
        <v>2903</v>
      </c>
      <c r="K9" s="287"/>
      <c r="L9" s="287"/>
      <c r="M9" s="287"/>
      <c r="N9" s="287"/>
      <c r="O9" s="287"/>
      <c r="P9" s="287"/>
      <c r="Q9" s="287"/>
      <c r="R9" s="287"/>
      <c r="S9" s="287"/>
      <c r="T9" s="287"/>
      <c r="U9" s="287"/>
      <c r="V9" s="287"/>
      <c r="W9" s="287"/>
      <c r="X9" s="288"/>
      <c r="Y9" s="289" t="s">
        <v>2904</v>
      </c>
      <c r="Z9" s="303" t="s">
        <v>2905</v>
      </c>
      <c r="AA9" s="303" t="s">
        <v>2906</v>
      </c>
      <c r="AB9" s="289" t="s">
        <v>2907</v>
      </c>
    </row>
    <row r="10" spans="1:28" x14ac:dyDescent="0.2">
      <c r="A10" s="280"/>
      <c r="B10" s="281"/>
      <c r="C10" s="281"/>
      <c r="D10" s="282"/>
      <c r="E10" s="306"/>
      <c r="F10" s="306"/>
      <c r="G10" s="286" t="s">
        <v>102</v>
      </c>
      <c r="H10" s="287"/>
      <c r="I10" s="287"/>
      <c r="J10" s="287"/>
      <c r="K10" s="287"/>
      <c r="L10" s="287"/>
      <c r="M10" s="287"/>
      <c r="N10" s="287"/>
      <c r="O10" s="288"/>
      <c r="P10" s="286"/>
      <c r="Q10" s="287"/>
      <c r="R10" s="288"/>
      <c r="S10" s="286" t="s">
        <v>103</v>
      </c>
      <c r="T10" s="287"/>
      <c r="U10" s="287"/>
      <c r="V10" s="287"/>
      <c r="W10" s="287"/>
      <c r="X10" s="288"/>
      <c r="Y10" s="290"/>
      <c r="Z10" s="304"/>
      <c r="AA10" s="305"/>
      <c r="AB10" s="306"/>
    </row>
    <row r="11" spans="1:28" ht="127.5" x14ac:dyDescent="0.2">
      <c r="A11" s="280"/>
      <c r="B11" s="281"/>
      <c r="C11" s="281"/>
      <c r="D11" s="282"/>
      <c r="E11" s="290"/>
      <c r="F11" s="290"/>
      <c r="G11" s="16" t="s">
        <v>104</v>
      </c>
      <c r="H11" s="16" t="s">
        <v>105</v>
      </c>
      <c r="I11" s="16" t="s">
        <v>106</v>
      </c>
      <c r="J11" s="16" t="s">
        <v>2902</v>
      </c>
      <c r="K11" s="16" t="s">
        <v>107</v>
      </c>
      <c r="L11" s="16" t="s">
        <v>108</v>
      </c>
      <c r="M11" s="16" t="s">
        <v>109</v>
      </c>
      <c r="N11" s="16" t="s">
        <v>2801</v>
      </c>
      <c r="O11" s="16" t="s">
        <v>110</v>
      </c>
      <c r="P11" s="16" t="s">
        <v>111</v>
      </c>
      <c r="Q11" s="16" t="s">
        <v>112</v>
      </c>
      <c r="R11" s="16" t="s">
        <v>113</v>
      </c>
      <c r="S11" s="16" t="s">
        <v>114</v>
      </c>
      <c r="T11" s="16" t="s">
        <v>115</v>
      </c>
      <c r="U11" s="16" t="s">
        <v>116</v>
      </c>
      <c r="V11" s="16" t="s">
        <v>117</v>
      </c>
      <c r="W11" s="16" t="s">
        <v>118</v>
      </c>
      <c r="X11" s="16" t="s">
        <v>119</v>
      </c>
      <c r="Y11" s="16" t="s">
        <v>120</v>
      </c>
      <c r="Z11" s="16" t="s">
        <v>121</v>
      </c>
      <c r="AA11" s="304"/>
      <c r="AB11" s="290"/>
    </row>
    <row r="12" spans="1:28" x14ac:dyDescent="0.2">
      <c r="A12" s="283"/>
      <c r="B12" s="284"/>
      <c r="C12" s="284"/>
      <c r="D12" s="285"/>
      <c r="E12" s="16" t="s">
        <v>4</v>
      </c>
      <c r="F12" s="16" t="s">
        <v>24</v>
      </c>
      <c r="G12" s="16" t="s">
        <v>25</v>
      </c>
      <c r="H12" s="16" t="s">
        <v>26</v>
      </c>
      <c r="I12" s="16" t="s">
        <v>27</v>
      </c>
      <c r="J12" s="16" t="s">
        <v>28</v>
      </c>
      <c r="K12" s="16" t="s">
        <v>29</v>
      </c>
      <c r="L12" s="16" t="s">
        <v>30</v>
      </c>
      <c r="M12" s="16" t="s">
        <v>31</v>
      </c>
      <c r="N12" s="16" t="s">
        <v>32</v>
      </c>
      <c r="O12" s="16" t="s">
        <v>33</v>
      </c>
      <c r="P12" s="16" t="s">
        <v>34</v>
      </c>
      <c r="Q12" s="16" t="s">
        <v>35</v>
      </c>
      <c r="R12" s="16" t="s">
        <v>36</v>
      </c>
      <c r="S12" s="16" t="s">
        <v>37</v>
      </c>
      <c r="T12" s="16" t="s">
        <v>38</v>
      </c>
      <c r="U12" s="16" t="s">
        <v>39</v>
      </c>
      <c r="V12" s="16" t="s">
        <v>40</v>
      </c>
      <c r="W12" s="16" t="s">
        <v>122</v>
      </c>
      <c r="X12" s="16" t="s">
        <v>123</v>
      </c>
      <c r="Y12" s="16" t="s">
        <v>124</v>
      </c>
      <c r="Z12" s="16" t="s">
        <v>125</v>
      </c>
      <c r="AA12" s="16" t="s">
        <v>126</v>
      </c>
      <c r="AB12" s="16" t="s">
        <v>127</v>
      </c>
    </row>
    <row r="13" spans="1:28" ht="15" x14ac:dyDescent="0.2">
      <c r="A13" s="234" t="s">
        <v>128</v>
      </c>
      <c r="B13" s="236"/>
      <c r="C13" s="19"/>
      <c r="D13" s="16">
        <v>1</v>
      </c>
      <c r="E13" s="71">
        <f>E14+E15</f>
        <v>68394516</v>
      </c>
      <c r="F13" s="71">
        <f t="shared" ref="F13:K13" si="0">F14+F15</f>
        <v>0</v>
      </c>
      <c r="G13" s="71">
        <f t="shared" si="0"/>
        <v>150179</v>
      </c>
      <c r="H13" s="71">
        <f t="shared" si="0"/>
        <v>941024</v>
      </c>
      <c r="I13" s="71">
        <f t="shared" si="0"/>
        <v>0</v>
      </c>
      <c r="J13" s="71">
        <f t="shared" si="0"/>
        <v>0</v>
      </c>
      <c r="K13" s="71">
        <f t="shared" si="0"/>
        <v>0</v>
      </c>
      <c r="L13" s="72"/>
      <c r="M13" s="72"/>
      <c r="N13" s="71">
        <f>N14+N15</f>
        <v>0</v>
      </c>
      <c r="O13" s="71">
        <f>O14+O15</f>
        <v>0</v>
      </c>
      <c r="P13" s="71">
        <f t="shared" ref="P13:R13" si="1">P14</f>
        <v>496297</v>
      </c>
      <c r="Q13" s="71">
        <f t="shared" si="1"/>
        <v>-595556</v>
      </c>
      <c r="R13" s="71">
        <f t="shared" si="1"/>
        <v>1091853</v>
      </c>
      <c r="S13" s="71">
        <f t="shared" ref="S13:T13" si="2">S14+S15</f>
        <v>426439</v>
      </c>
      <c r="T13" s="71">
        <f t="shared" si="2"/>
        <v>0</v>
      </c>
      <c r="U13" s="71">
        <f>U14+U15</f>
        <v>0</v>
      </c>
      <c r="V13" s="71">
        <f>V14+V15</f>
        <v>0</v>
      </c>
      <c r="W13" s="71">
        <f>W15</f>
        <v>1371002</v>
      </c>
      <c r="X13" s="71">
        <f t="shared" ref="X13" si="3">X14+X15</f>
        <v>289374</v>
      </c>
      <c r="Y13" s="71">
        <f t="shared" ref="Y13" si="4">Y14+Y15</f>
        <v>3674315</v>
      </c>
      <c r="Z13" s="71">
        <f t="shared" ref="Z13" si="5">Z14+Z15</f>
        <v>72068831</v>
      </c>
      <c r="AA13" s="71">
        <f t="shared" ref="AA13" si="6">AA14+AA15</f>
        <v>68649081</v>
      </c>
      <c r="AB13" s="71">
        <f>Z13-AA13</f>
        <v>3419750</v>
      </c>
    </row>
    <row r="14" spans="1:28" ht="24.75" customHeight="1" x14ac:dyDescent="0.2">
      <c r="A14" s="234" t="s">
        <v>129</v>
      </c>
      <c r="B14" s="236"/>
      <c r="C14" s="19"/>
      <c r="D14" s="16">
        <v>2</v>
      </c>
      <c r="E14" s="71">
        <f>E16+E17</f>
        <v>50404505</v>
      </c>
      <c r="F14" s="71">
        <f t="shared" ref="F14:K14" si="7">F16+F17</f>
        <v>0</v>
      </c>
      <c r="G14" s="71">
        <f t="shared" si="7"/>
        <v>0</v>
      </c>
      <c r="H14" s="71">
        <f t="shared" si="7"/>
        <v>201245</v>
      </c>
      <c r="I14" s="71">
        <f t="shared" si="7"/>
        <v>0</v>
      </c>
      <c r="J14" s="71">
        <f t="shared" si="7"/>
        <v>0</v>
      </c>
      <c r="K14" s="71">
        <f t="shared" si="7"/>
        <v>0</v>
      </c>
      <c r="L14" s="72"/>
      <c r="M14" s="72"/>
      <c r="N14" s="71">
        <f t="shared" ref="N14:T14" si="8">N16+N17</f>
        <v>0</v>
      </c>
      <c r="O14" s="71">
        <f t="shared" si="8"/>
        <v>0</v>
      </c>
      <c r="P14" s="71">
        <f t="shared" si="8"/>
        <v>496297</v>
      </c>
      <c r="Q14" s="71">
        <f t="shared" si="8"/>
        <v>-595556</v>
      </c>
      <c r="R14" s="71">
        <f t="shared" si="8"/>
        <v>1091853</v>
      </c>
      <c r="S14" s="71">
        <f t="shared" si="8"/>
        <v>-17898</v>
      </c>
      <c r="T14" s="71">
        <f t="shared" si="8"/>
        <v>0</v>
      </c>
      <c r="U14" s="71">
        <f>U16+U17</f>
        <v>0</v>
      </c>
      <c r="V14" s="71">
        <f>V16+V17</f>
        <v>0</v>
      </c>
      <c r="W14" s="72"/>
      <c r="X14" s="71">
        <f t="shared" ref="X14:AA14" si="9">X16+X17</f>
        <v>0</v>
      </c>
      <c r="Y14" s="71">
        <f t="shared" si="9"/>
        <v>679644</v>
      </c>
      <c r="Z14" s="71">
        <f t="shared" si="9"/>
        <v>51084149</v>
      </c>
      <c r="AA14" s="71">
        <f t="shared" si="9"/>
        <v>50526395</v>
      </c>
      <c r="AB14" s="71">
        <f>Z14-AA14</f>
        <v>557754</v>
      </c>
    </row>
    <row r="15" spans="1:28" ht="24.75" customHeight="1" x14ac:dyDescent="0.2">
      <c r="A15" s="234" t="s">
        <v>130</v>
      </c>
      <c r="B15" s="236"/>
      <c r="C15" s="19"/>
      <c r="D15" s="16">
        <v>3</v>
      </c>
      <c r="E15" s="71">
        <f>E18+E19+E22</f>
        <v>17990011</v>
      </c>
      <c r="F15" s="71">
        <f t="shared" ref="F15:K15" si="10">F18+F19+F22</f>
        <v>0</v>
      </c>
      <c r="G15" s="71">
        <f t="shared" si="10"/>
        <v>150179</v>
      </c>
      <c r="H15" s="71">
        <f t="shared" si="10"/>
        <v>739779</v>
      </c>
      <c r="I15" s="71">
        <f t="shared" si="10"/>
        <v>0</v>
      </c>
      <c r="J15" s="71">
        <f t="shared" si="10"/>
        <v>0</v>
      </c>
      <c r="K15" s="71">
        <f t="shared" si="10"/>
        <v>0</v>
      </c>
      <c r="L15" s="72"/>
      <c r="M15" s="72"/>
      <c r="N15" s="71">
        <f>N18+N19+N22</f>
        <v>0</v>
      </c>
      <c r="O15" s="71">
        <f>O18+O19+O22</f>
        <v>0</v>
      </c>
      <c r="P15" s="72"/>
      <c r="Q15" s="72"/>
      <c r="R15" s="72"/>
      <c r="S15" s="71">
        <f t="shared" ref="S15:T15" si="11">S18+S19+S22</f>
        <v>444337</v>
      </c>
      <c r="T15" s="71">
        <f t="shared" si="11"/>
        <v>0</v>
      </c>
      <c r="U15" s="71">
        <f>U18+U19+U22</f>
        <v>0</v>
      </c>
      <c r="V15" s="71">
        <f>V18+V19+V22</f>
        <v>0</v>
      </c>
      <c r="W15" s="71">
        <f>W18+W19</f>
        <v>1371002</v>
      </c>
      <c r="X15" s="71">
        <f t="shared" ref="X15:AA15" si="12">X18+X19+X22</f>
        <v>289374</v>
      </c>
      <c r="Y15" s="71">
        <f t="shared" si="12"/>
        <v>2994671</v>
      </c>
      <c r="Z15" s="71">
        <f t="shared" si="12"/>
        <v>20984682</v>
      </c>
      <c r="AA15" s="71">
        <f t="shared" si="12"/>
        <v>18122686</v>
      </c>
      <c r="AB15" s="71">
        <f>Z15-AA15</f>
        <v>2861996</v>
      </c>
    </row>
    <row r="16" spans="1:28" ht="114.75" x14ac:dyDescent="0.2">
      <c r="A16" s="227" t="s">
        <v>42</v>
      </c>
      <c r="B16" s="18" t="s">
        <v>131</v>
      </c>
      <c r="C16" s="19"/>
      <c r="D16" s="20">
        <v>4</v>
      </c>
      <c r="E16" s="73">
        <v>34858059</v>
      </c>
      <c r="F16" s="74"/>
      <c r="G16" s="74"/>
      <c r="H16" s="74">
        <v>201245</v>
      </c>
      <c r="I16" s="74"/>
      <c r="J16" s="62"/>
      <c r="K16" s="74"/>
      <c r="L16" s="72"/>
      <c r="M16" s="72"/>
      <c r="N16" s="74"/>
      <c r="O16" s="74"/>
      <c r="P16" s="74">
        <v>347408</v>
      </c>
      <c r="Q16" s="74">
        <v>-416889</v>
      </c>
      <c r="R16" s="74">
        <v>764297</v>
      </c>
      <c r="S16" s="74">
        <v>-17898</v>
      </c>
      <c r="T16" s="74"/>
      <c r="U16" s="74"/>
      <c r="V16" s="74"/>
      <c r="W16" s="72"/>
      <c r="X16" s="74"/>
      <c r="Y16" s="71">
        <f>F16+G16+H16+I16+J16+K16+L16+M16+N16+O16+P16+S16+T16+U16+V16+W16+X16</f>
        <v>530755</v>
      </c>
      <c r="Z16" s="71">
        <f>Y16+E16</f>
        <v>35388814</v>
      </c>
      <c r="AA16" s="73">
        <v>34978527</v>
      </c>
      <c r="AB16" s="71">
        <f t="shared" ref="AB16:AB41" si="13">Z16-AA16</f>
        <v>410287</v>
      </c>
    </row>
    <row r="17" spans="1:28" ht="63.75" x14ac:dyDescent="0.2">
      <c r="A17" s="229"/>
      <c r="B17" s="18" t="s">
        <v>85</v>
      </c>
      <c r="C17" s="19"/>
      <c r="D17" s="16">
        <v>5</v>
      </c>
      <c r="E17" s="73">
        <v>15546446</v>
      </c>
      <c r="F17" s="74"/>
      <c r="G17" s="74"/>
      <c r="H17" s="74"/>
      <c r="I17" s="74"/>
      <c r="J17" s="62"/>
      <c r="K17" s="74"/>
      <c r="L17" s="72"/>
      <c r="M17" s="72"/>
      <c r="N17" s="74"/>
      <c r="O17" s="74"/>
      <c r="P17" s="74">
        <v>148889</v>
      </c>
      <c r="Q17" s="74">
        <v>-178667</v>
      </c>
      <c r="R17" s="74">
        <v>327556</v>
      </c>
      <c r="S17" s="74"/>
      <c r="T17" s="74"/>
      <c r="U17" s="74"/>
      <c r="V17" s="74"/>
      <c r="W17" s="72"/>
      <c r="X17" s="74"/>
      <c r="Y17" s="71">
        <f t="shared" ref="Y17:Y22" si="14">F17+G17+H17+I17+J17+K17+L17+M17+N17+O17+P17+S17+T17+U17+V17+W17+X17</f>
        <v>148889</v>
      </c>
      <c r="Z17" s="71">
        <f t="shared" ref="Z17:Z41" si="15">Y17+E17</f>
        <v>15695335</v>
      </c>
      <c r="AA17" s="73">
        <v>15547868</v>
      </c>
      <c r="AB17" s="71">
        <f t="shared" si="13"/>
        <v>147467</v>
      </c>
    </row>
    <row r="18" spans="1:28" ht="51" x14ac:dyDescent="0.2">
      <c r="A18" s="227" t="s">
        <v>49</v>
      </c>
      <c r="B18" s="18" t="s">
        <v>43</v>
      </c>
      <c r="C18" s="19"/>
      <c r="D18" s="20">
        <v>6</v>
      </c>
      <c r="E18" s="73">
        <v>8237752</v>
      </c>
      <c r="F18" s="74"/>
      <c r="G18" s="74">
        <v>150179</v>
      </c>
      <c r="H18" s="74">
        <v>503572</v>
      </c>
      <c r="I18" s="74"/>
      <c r="J18" s="62"/>
      <c r="K18" s="74"/>
      <c r="L18" s="72"/>
      <c r="M18" s="72"/>
      <c r="N18" s="74"/>
      <c r="O18" s="74"/>
      <c r="P18" s="72"/>
      <c r="Q18" s="72"/>
      <c r="R18" s="72"/>
      <c r="S18" s="74">
        <v>137560</v>
      </c>
      <c r="T18" s="74"/>
      <c r="U18" s="74"/>
      <c r="V18" s="74"/>
      <c r="W18" s="74">
        <v>685501</v>
      </c>
      <c r="X18" s="74">
        <v>2360</v>
      </c>
      <c r="Y18" s="71">
        <f t="shared" si="14"/>
        <v>1479172</v>
      </c>
      <c r="Z18" s="71">
        <f t="shared" si="15"/>
        <v>9716924</v>
      </c>
      <c r="AA18" s="73">
        <v>8269732</v>
      </c>
      <c r="AB18" s="71">
        <f t="shared" si="13"/>
        <v>1447192</v>
      </c>
    </row>
    <row r="19" spans="1:28" ht="76.5" x14ac:dyDescent="0.2">
      <c r="A19" s="228"/>
      <c r="B19" s="18" t="s">
        <v>51</v>
      </c>
      <c r="C19" s="19"/>
      <c r="D19" s="20">
        <v>7</v>
      </c>
      <c r="E19" s="73">
        <v>9203712</v>
      </c>
      <c r="F19" s="74"/>
      <c r="G19" s="74"/>
      <c r="H19" s="74">
        <v>236207</v>
      </c>
      <c r="I19" s="74"/>
      <c r="J19" s="62"/>
      <c r="K19" s="74"/>
      <c r="L19" s="72"/>
      <c r="M19" s="72"/>
      <c r="N19" s="74"/>
      <c r="O19" s="74"/>
      <c r="P19" s="72"/>
      <c r="Q19" s="72"/>
      <c r="R19" s="72"/>
      <c r="S19" s="74">
        <v>306777</v>
      </c>
      <c r="T19" s="74"/>
      <c r="U19" s="74"/>
      <c r="V19" s="74"/>
      <c r="W19" s="74">
        <v>685501</v>
      </c>
      <c r="X19" s="74">
        <v>287014</v>
      </c>
      <c r="Y19" s="71">
        <f t="shared" si="14"/>
        <v>1515499</v>
      </c>
      <c r="Z19" s="71">
        <f t="shared" si="15"/>
        <v>10719211</v>
      </c>
      <c r="AA19" s="73">
        <v>9302494</v>
      </c>
      <c r="AB19" s="71">
        <f t="shared" si="13"/>
        <v>1416717</v>
      </c>
    </row>
    <row r="20" spans="1:28" ht="15" x14ac:dyDescent="0.2">
      <c r="A20" s="228"/>
      <c r="B20" s="75" t="s">
        <v>52</v>
      </c>
      <c r="C20" s="19"/>
      <c r="D20" s="20">
        <v>8</v>
      </c>
      <c r="E20" s="73">
        <v>2291998</v>
      </c>
      <c r="F20" s="74"/>
      <c r="G20" s="74"/>
      <c r="H20" s="74"/>
      <c r="I20" s="74"/>
      <c r="J20" s="62"/>
      <c r="K20" s="74"/>
      <c r="L20" s="72"/>
      <c r="M20" s="72"/>
      <c r="N20" s="74"/>
      <c r="O20" s="74"/>
      <c r="P20" s="72"/>
      <c r="Q20" s="72"/>
      <c r="R20" s="72"/>
      <c r="S20" s="74"/>
      <c r="T20" s="74"/>
      <c r="U20" s="74"/>
      <c r="V20" s="74"/>
      <c r="W20" s="74">
        <v>0</v>
      </c>
      <c r="X20" s="74">
        <v>53305</v>
      </c>
      <c r="Y20" s="71">
        <f t="shared" si="14"/>
        <v>53305</v>
      </c>
      <c r="Z20" s="71">
        <f t="shared" si="15"/>
        <v>2345303</v>
      </c>
      <c r="AA20" s="73">
        <v>2299899</v>
      </c>
      <c r="AB20" s="71">
        <f t="shared" si="13"/>
        <v>45404</v>
      </c>
    </row>
    <row r="21" spans="1:28" ht="76.5" x14ac:dyDescent="0.2">
      <c r="A21" s="229"/>
      <c r="B21" s="75" t="s">
        <v>132</v>
      </c>
      <c r="C21" s="19"/>
      <c r="D21" s="16">
        <v>9</v>
      </c>
      <c r="E21" s="73">
        <v>1952615</v>
      </c>
      <c r="F21" s="74"/>
      <c r="G21" s="74"/>
      <c r="H21" s="72"/>
      <c r="I21" s="72"/>
      <c r="J21" s="62"/>
      <c r="K21" s="74"/>
      <c r="L21" s="72"/>
      <c r="M21" s="72"/>
      <c r="N21" s="74"/>
      <c r="O21" s="74"/>
      <c r="P21" s="72"/>
      <c r="Q21" s="72"/>
      <c r="R21" s="72"/>
      <c r="S21" s="72"/>
      <c r="T21" s="72"/>
      <c r="U21" s="74"/>
      <c r="V21" s="74"/>
      <c r="W21" s="74">
        <v>1371002</v>
      </c>
      <c r="X21" s="74"/>
      <c r="Y21" s="71">
        <f t="shared" si="14"/>
        <v>1371002</v>
      </c>
      <c r="Z21" s="71">
        <f t="shared" si="15"/>
        <v>3323617</v>
      </c>
      <c r="AA21" s="73">
        <v>1937614</v>
      </c>
      <c r="AB21" s="71">
        <f t="shared" si="13"/>
        <v>1386003</v>
      </c>
    </row>
    <row r="22" spans="1:28" ht="24" customHeight="1" x14ac:dyDescent="0.2">
      <c r="A22" s="240" t="s">
        <v>133</v>
      </c>
      <c r="B22" s="242"/>
      <c r="C22" s="19"/>
      <c r="D22" s="16">
        <v>10</v>
      </c>
      <c r="E22" s="74">
        <v>548547</v>
      </c>
      <c r="F22" s="74"/>
      <c r="G22" s="74"/>
      <c r="H22" s="74"/>
      <c r="I22" s="74"/>
      <c r="J22" s="62"/>
      <c r="K22" s="74"/>
      <c r="L22" s="72"/>
      <c r="M22" s="72"/>
      <c r="N22" s="74"/>
      <c r="O22" s="74"/>
      <c r="P22" s="72"/>
      <c r="Q22" s="72"/>
      <c r="R22" s="72"/>
      <c r="S22" s="74"/>
      <c r="T22" s="74"/>
      <c r="U22" s="74"/>
      <c r="V22" s="74"/>
      <c r="W22" s="74"/>
      <c r="X22" s="74"/>
      <c r="Y22" s="71">
        <f t="shared" si="14"/>
        <v>0</v>
      </c>
      <c r="Z22" s="71">
        <f t="shared" si="15"/>
        <v>548547</v>
      </c>
      <c r="AA22" s="74">
        <v>550460</v>
      </c>
      <c r="AB22" s="71">
        <f t="shared" si="13"/>
        <v>-1913</v>
      </c>
    </row>
    <row r="23" spans="1:28" ht="15" x14ac:dyDescent="0.2">
      <c r="A23" s="234" t="s">
        <v>134</v>
      </c>
      <c r="B23" s="236"/>
      <c r="C23" s="19"/>
      <c r="D23" s="16">
        <v>11</v>
      </c>
      <c r="E23" s="71">
        <f>E26+E27+E28+E29</f>
        <v>15646360</v>
      </c>
      <c r="F23" s="71">
        <f t="shared" ref="F23:J23" si="16">F26+F27+F28+F29</f>
        <v>0</v>
      </c>
      <c r="G23" s="71">
        <f t="shared" si="16"/>
        <v>0</v>
      </c>
      <c r="H23" s="71">
        <f>H27+H28+H29</f>
        <v>32761</v>
      </c>
      <c r="I23" s="71">
        <f t="shared" si="16"/>
        <v>0</v>
      </c>
      <c r="J23" s="71">
        <f t="shared" si="16"/>
        <v>0</v>
      </c>
      <c r="K23" s="71">
        <f>K26+K27+K28+K29</f>
        <v>0</v>
      </c>
      <c r="L23" s="72"/>
      <c r="M23" s="72"/>
      <c r="N23" s="71">
        <f>N27+N28+N29</f>
        <v>0</v>
      </c>
      <c r="O23" s="71">
        <f>O26+O27+O28+O29</f>
        <v>61796</v>
      </c>
      <c r="P23" s="72"/>
      <c r="Q23" s="72"/>
      <c r="R23" s="72"/>
      <c r="S23" s="71">
        <f t="shared" ref="S23:AA23" si="17">S26+S27+S28+S29</f>
        <v>-2914</v>
      </c>
      <c r="T23" s="71">
        <f t="shared" si="17"/>
        <v>0</v>
      </c>
      <c r="U23" s="71">
        <f>U26+U27+U28+U29</f>
        <v>0</v>
      </c>
      <c r="V23" s="71">
        <f>V26+V27+V28+V29</f>
        <v>0</v>
      </c>
      <c r="W23" s="71">
        <f>W26+W27+W28+W29</f>
        <v>0</v>
      </c>
      <c r="X23" s="71">
        <f t="shared" si="17"/>
        <v>0</v>
      </c>
      <c r="Y23" s="71">
        <f t="shared" si="17"/>
        <v>91643</v>
      </c>
      <c r="Z23" s="71">
        <f t="shared" si="17"/>
        <v>15738003</v>
      </c>
      <c r="AA23" s="71">
        <f t="shared" si="17"/>
        <v>15697871</v>
      </c>
      <c r="AB23" s="71">
        <f t="shared" si="13"/>
        <v>40132</v>
      </c>
    </row>
    <row r="24" spans="1:28" ht="26.25" customHeight="1" x14ac:dyDescent="0.2">
      <c r="A24" s="298" t="s">
        <v>135</v>
      </c>
      <c r="B24" s="299"/>
      <c r="C24" s="19"/>
      <c r="D24" s="16">
        <v>12</v>
      </c>
      <c r="E24" s="73">
        <v>10882636</v>
      </c>
      <c r="F24" s="74"/>
      <c r="G24" s="74"/>
      <c r="H24" s="74">
        <v>32761</v>
      </c>
      <c r="I24" s="74"/>
      <c r="J24" s="62"/>
      <c r="K24" s="74"/>
      <c r="L24" s="72"/>
      <c r="M24" s="72"/>
      <c r="N24" s="74"/>
      <c r="O24" s="74">
        <v>61796</v>
      </c>
      <c r="P24" s="72"/>
      <c r="Q24" s="72"/>
      <c r="R24" s="72"/>
      <c r="S24" s="74">
        <v>-2914</v>
      </c>
      <c r="T24" s="74"/>
      <c r="U24" s="74"/>
      <c r="V24" s="74"/>
      <c r="W24" s="72"/>
      <c r="X24" s="74"/>
      <c r="Y24" s="71">
        <f>F24+G24+H24+I24+J24+K24+L24+M24+N24+O24+P24+S24+T24+U24+V24+W24+X24</f>
        <v>91643</v>
      </c>
      <c r="Z24" s="71">
        <f t="shared" si="15"/>
        <v>10974279</v>
      </c>
      <c r="AA24" s="73">
        <v>10920861</v>
      </c>
      <c r="AB24" s="71">
        <f t="shared" si="13"/>
        <v>53418</v>
      </c>
    </row>
    <row r="25" spans="1:28" ht="35.25" customHeight="1" x14ac:dyDescent="0.2">
      <c r="A25" s="298" t="s">
        <v>136</v>
      </c>
      <c r="B25" s="299"/>
      <c r="C25" s="19"/>
      <c r="D25" s="20">
        <v>13</v>
      </c>
      <c r="E25" s="73">
        <v>4763724</v>
      </c>
      <c r="F25" s="74"/>
      <c r="G25" s="74"/>
      <c r="H25" s="74"/>
      <c r="I25" s="74"/>
      <c r="J25" s="62"/>
      <c r="K25" s="74"/>
      <c r="L25" s="72"/>
      <c r="M25" s="72"/>
      <c r="N25" s="72"/>
      <c r="O25" s="74"/>
      <c r="P25" s="72"/>
      <c r="Q25" s="72"/>
      <c r="R25" s="72"/>
      <c r="S25" s="74"/>
      <c r="T25" s="74"/>
      <c r="U25" s="74"/>
      <c r="V25" s="74"/>
      <c r="W25" s="74"/>
      <c r="X25" s="74"/>
      <c r="Y25" s="71">
        <f t="shared" ref="Y25:Y41" si="18">F25+G25+H25+I25+J25+K25+L25+M25+N25+O25+P25+S25+T25+U25+V25+W25+X25</f>
        <v>0</v>
      </c>
      <c r="Z25" s="71">
        <f t="shared" si="15"/>
        <v>4763724</v>
      </c>
      <c r="AA25" s="73">
        <v>4777010</v>
      </c>
      <c r="AB25" s="71">
        <f t="shared" si="13"/>
        <v>-13286</v>
      </c>
    </row>
    <row r="26" spans="1:28" ht="76.5" x14ac:dyDescent="0.2">
      <c r="A26" s="300"/>
      <c r="B26" s="18" t="s">
        <v>137</v>
      </c>
      <c r="C26" s="19"/>
      <c r="D26" s="20">
        <v>14</v>
      </c>
      <c r="E26" s="73">
        <v>6389342</v>
      </c>
      <c r="F26" s="74"/>
      <c r="G26" s="74"/>
      <c r="H26" s="72"/>
      <c r="I26" s="74"/>
      <c r="J26" s="62"/>
      <c r="K26" s="74"/>
      <c r="L26" s="72"/>
      <c r="M26" s="72"/>
      <c r="N26" s="72"/>
      <c r="O26" s="74"/>
      <c r="P26" s="72"/>
      <c r="Q26" s="72"/>
      <c r="R26" s="72"/>
      <c r="S26" s="74"/>
      <c r="T26" s="74"/>
      <c r="U26" s="74"/>
      <c r="V26" s="74"/>
      <c r="W26" s="74"/>
      <c r="X26" s="74"/>
      <c r="Y26" s="71">
        <f t="shared" si="18"/>
        <v>0</v>
      </c>
      <c r="Z26" s="71">
        <f t="shared" si="15"/>
        <v>6389342</v>
      </c>
      <c r="AA26" s="73">
        <v>6411610</v>
      </c>
      <c r="AB26" s="71">
        <f t="shared" si="13"/>
        <v>-22268</v>
      </c>
    </row>
    <row r="27" spans="1:28" ht="127.5" x14ac:dyDescent="0.2">
      <c r="A27" s="301"/>
      <c r="B27" s="18" t="s">
        <v>138</v>
      </c>
      <c r="C27" s="19"/>
      <c r="D27" s="20">
        <v>15</v>
      </c>
      <c r="E27" s="73">
        <v>2112860</v>
      </c>
      <c r="F27" s="74"/>
      <c r="G27" s="74"/>
      <c r="H27" s="74"/>
      <c r="I27" s="74"/>
      <c r="J27" s="62"/>
      <c r="K27" s="74"/>
      <c r="L27" s="72"/>
      <c r="M27" s="72"/>
      <c r="N27" s="74"/>
      <c r="O27" s="74"/>
      <c r="P27" s="72"/>
      <c r="Q27" s="72"/>
      <c r="R27" s="72"/>
      <c r="S27" s="74"/>
      <c r="T27" s="74"/>
      <c r="U27" s="74"/>
      <c r="V27" s="74"/>
      <c r="W27" s="74"/>
      <c r="X27" s="74"/>
      <c r="Y27" s="71">
        <f t="shared" si="18"/>
        <v>0</v>
      </c>
      <c r="Z27" s="71">
        <f t="shared" si="15"/>
        <v>2112860</v>
      </c>
      <c r="AA27" s="73">
        <v>2117332</v>
      </c>
      <c r="AB27" s="71">
        <f t="shared" si="13"/>
        <v>-4472</v>
      </c>
    </row>
    <row r="28" spans="1:28" ht="89.25" x14ac:dyDescent="0.2">
      <c r="A28" s="301"/>
      <c r="B28" s="18" t="s">
        <v>139</v>
      </c>
      <c r="C28" s="19"/>
      <c r="D28" s="20">
        <v>16</v>
      </c>
      <c r="E28" s="73">
        <v>3422127</v>
      </c>
      <c r="F28" s="74"/>
      <c r="G28" s="74"/>
      <c r="H28" s="74">
        <v>32761</v>
      </c>
      <c r="I28" s="74"/>
      <c r="J28" s="62"/>
      <c r="K28" s="74"/>
      <c r="L28" s="72"/>
      <c r="M28" s="72"/>
      <c r="N28" s="74"/>
      <c r="O28" s="74">
        <v>-74394</v>
      </c>
      <c r="P28" s="72"/>
      <c r="Q28" s="72"/>
      <c r="R28" s="72"/>
      <c r="S28" s="74">
        <v>-2914</v>
      </c>
      <c r="T28" s="74"/>
      <c r="U28" s="74"/>
      <c r="V28" s="74"/>
      <c r="W28" s="74"/>
      <c r="X28" s="74"/>
      <c r="Y28" s="71">
        <f t="shared" si="18"/>
        <v>-44547</v>
      </c>
      <c r="Z28" s="71">
        <f t="shared" si="15"/>
        <v>3377580</v>
      </c>
      <c r="AA28" s="73">
        <v>3434764</v>
      </c>
      <c r="AB28" s="71">
        <f t="shared" si="13"/>
        <v>-57184</v>
      </c>
    </row>
    <row r="29" spans="1:28" ht="63.75" x14ac:dyDescent="0.2">
      <c r="A29" s="302"/>
      <c r="B29" s="18" t="s">
        <v>140</v>
      </c>
      <c r="C29" s="19"/>
      <c r="D29" s="16">
        <v>17</v>
      </c>
      <c r="E29" s="73">
        <v>3722031</v>
      </c>
      <c r="F29" s="74"/>
      <c r="G29" s="74"/>
      <c r="H29" s="74"/>
      <c r="I29" s="74"/>
      <c r="J29" s="62"/>
      <c r="K29" s="74"/>
      <c r="L29" s="72"/>
      <c r="M29" s="72"/>
      <c r="N29" s="74"/>
      <c r="O29" s="74">
        <v>136190</v>
      </c>
      <c r="P29" s="72"/>
      <c r="Q29" s="72"/>
      <c r="R29" s="72"/>
      <c r="S29" s="74"/>
      <c r="T29" s="74"/>
      <c r="U29" s="74"/>
      <c r="V29" s="74"/>
      <c r="W29" s="74"/>
      <c r="X29" s="74"/>
      <c r="Y29" s="71">
        <f t="shared" si="18"/>
        <v>136190</v>
      </c>
      <c r="Z29" s="71">
        <f t="shared" si="15"/>
        <v>3858221</v>
      </c>
      <c r="AA29" s="73">
        <v>3734165</v>
      </c>
      <c r="AB29" s="71">
        <f t="shared" si="13"/>
        <v>124056</v>
      </c>
    </row>
    <row r="30" spans="1:28" ht="24.75" customHeight="1" x14ac:dyDescent="0.2">
      <c r="A30" s="234" t="s">
        <v>141</v>
      </c>
      <c r="B30" s="236"/>
      <c r="C30" s="19"/>
      <c r="D30" s="16">
        <v>18</v>
      </c>
      <c r="E30" s="71">
        <f>E31+E32</f>
        <v>55958371</v>
      </c>
      <c r="F30" s="71">
        <f t="shared" ref="F30:K30" si="19">F31+F32</f>
        <v>0</v>
      </c>
      <c r="G30" s="71">
        <f t="shared" si="19"/>
        <v>61123</v>
      </c>
      <c r="H30" s="71">
        <f t="shared" si="19"/>
        <v>516844</v>
      </c>
      <c r="I30" s="71">
        <f>I31+I32</f>
        <v>0</v>
      </c>
      <c r="J30" s="71">
        <f>J31+J32</f>
        <v>0</v>
      </c>
      <c r="K30" s="71">
        <f t="shared" si="19"/>
        <v>0</v>
      </c>
      <c r="L30" s="71">
        <f>L31</f>
        <v>2000000</v>
      </c>
      <c r="M30" s="71">
        <f t="shared" ref="M30" si="20">M31+M32</f>
        <v>0</v>
      </c>
      <c r="N30" s="71">
        <f>N31+N32</f>
        <v>0</v>
      </c>
      <c r="O30" s="71">
        <f>O31+O32</f>
        <v>3090</v>
      </c>
      <c r="P30" s="71">
        <f t="shared" ref="P30:R30" si="21">P31</f>
        <v>457585</v>
      </c>
      <c r="Q30" s="71">
        <f t="shared" si="21"/>
        <v>-549102</v>
      </c>
      <c r="R30" s="71">
        <f t="shared" si="21"/>
        <v>1006687</v>
      </c>
      <c r="S30" s="71">
        <f t="shared" ref="S30" si="22">S31+S32</f>
        <v>161657</v>
      </c>
      <c r="T30" s="71">
        <f t="shared" ref="T30" si="23">T31+T32</f>
        <v>0</v>
      </c>
      <c r="U30" s="71">
        <f t="shared" ref="U30" si="24">U31+U32</f>
        <v>0</v>
      </c>
      <c r="V30" s="71">
        <f t="shared" ref="V30" si="25">V31+V32</f>
        <v>0</v>
      </c>
      <c r="W30" s="71">
        <f>W31+W32</f>
        <v>557998</v>
      </c>
      <c r="X30" s="71">
        <f t="shared" ref="X30" si="26">X31+X32</f>
        <v>117776</v>
      </c>
      <c r="Y30" s="71">
        <f t="shared" si="18"/>
        <v>3876073</v>
      </c>
      <c r="Z30" s="71">
        <f t="shared" si="15"/>
        <v>59834444</v>
      </c>
      <c r="AA30" s="71">
        <f t="shared" ref="AA30" si="27">AA31+AA32</f>
        <v>56131086</v>
      </c>
      <c r="AB30" s="71">
        <f t="shared" si="13"/>
        <v>3703358</v>
      </c>
    </row>
    <row r="31" spans="1:28" ht="23.25" customHeight="1" x14ac:dyDescent="0.2">
      <c r="A31" s="234" t="s">
        <v>129</v>
      </c>
      <c r="B31" s="236"/>
      <c r="C31" s="19"/>
      <c r="D31" s="16">
        <v>19</v>
      </c>
      <c r="E31" s="71">
        <f>E33+E34</f>
        <v>47137137</v>
      </c>
      <c r="F31" s="71">
        <f t="shared" ref="F31:X31" si="28">F33+F34</f>
        <v>0</v>
      </c>
      <c r="G31" s="71">
        <f t="shared" si="28"/>
        <v>0</v>
      </c>
      <c r="H31" s="71">
        <f t="shared" si="28"/>
        <v>215754</v>
      </c>
      <c r="I31" s="71">
        <f>I33+I34</f>
        <v>0</v>
      </c>
      <c r="J31" s="71">
        <f>J33+J34</f>
        <v>0</v>
      </c>
      <c r="K31" s="71">
        <f t="shared" si="28"/>
        <v>0</v>
      </c>
      <c r="L31" s="71">
        <f>L33+L34</f>
        <v>2000000</v>
      </c>
      <c r="M31" s="71">
        <f>M34</f>
        <v>0</v>
      </c>
      <c r="N31" s="71">
        <f t="shared" si="28"/>
        <v>0</v>
      </c>
      <c r="O31" s="71">
        <f t="shared" si="28"/>
        <v>3090</v>
      </c>
      <c r="P31" s="71">
        <f t="shared" si="28"/>
        <v>457585</v>
      </c>
      <c r="Q31" s="71">
        <f t="shared" si="28"/>
        <v>-549102</v>
      </c>
      <c r="R31" s="71">
        <f t="shared" si="28"/>
        <v>1006687</v>
      </c>
      <c r="S31" s="71">
        <f t="shared" si="28"/>
        <v>-19188</v>
      </c>
      <c r="T31" s="71">
        <f t="shared" si="28"/>
        <v>0</v>
      </c>
      <c r="U31" s="71">
        <f t="shared" si="28"/>
        <v>0</v>
      </c>
      <c r="V31" s="71">
        <f>V33+V34</f>
        <v>0</v>
      </c>
      <c r="W31" s="71">
        <f>W33+W34</f>
        <v>0</v>
      </c>
      <c r="X31" s="71">
        <f t="shared" si="28"/>
        <v>0</v>
      </c>
      <c r="Y31" s="71">
        <f t="shared" si="18"/>
        <v>2657241</v>
      </c>
      <c r="Z31" s="71">
        <f t="shared" si="15"/>
        <v>49794378</v>
      </c>
      <c r="AA31" s="71">
        <f t="shared" ref="AA31" si="29">AA33+AA34</f>
        <v>47251937</v>
      </c>
      <c r="AB31" s="71">
        <f t="shared" si="13"/>
        <v>2542441</v>
      </c>
    </row>
    <row r="32" spans="1:28" ht="24.75" customHeight="1" x14ac:dyDescent="0.2">
      <c r="A32" s="234" t="s">
        <v>130</v>
      </c>
      <c r="B32" s="236"/>
      <c r="C32" s="19"/>
      <c r="D32" s="20">
        <v>20</v>
      </c>
      <c r="E32" s="71">
        <f>E35+E36</f>
        <v>8821234</v>
      </c>
      <c r="F32" s="71">
        <f t="shared" ref="F32:M32" si="30">F35+F36</f>
        <v>0</v>
      </c>
      <c r="G32" s="71">
        <f t="shared" si="30"/>
        <v>61123</v>
      </c>
      <c r="H32" s="71">
        <f t="shared" si="30"/>
        <v>301090</v>
      </c>
      <c r="I32" s="71">
        <f t="shared" si="30"/>
        <v>0</v>
      </c>
      <c r="J32" s="71">
        <f t="shared" si="30"/>
        <v>0</v>
      </c>
      <c r="K32" s="71">
        <f t="shared" si="30"/>
        <v>0</v>
      </c>
      <c r="L32" s="72"/>
      <c r="M32" s="71">
        <f t="shared" si="30"/>
        <v>0</v>
      </c>
      <c r="N32" s="71">
        <f>N35+N36</f>
        <v>0</v>
      </c>
      <c r="O32" s="71">
        <f>O35+O36</f>
        <v>0</v>
      </c>
      <c r="P32" s="72"/>
      <c r="Q32" s="72"/>
      <c r="R32" s="72"/>
      <c r="S32" s="71">
        <f t="shared" ref="S32:X32" si="31">S35+S36</f>
        <v>180845</v>
      </c>
      <c r="T32" s="71">
        <f t="shared" si="31"/>
        <v>0</v>
      </c>
      <c r="U32" s="71">
        <f t="shared" si="31"/>
        <v>0</v>
      </c>
      <c r="V32" s="71">
        <f t="shared" si="31"/>
        <v>0</v>
      </c>
      <c r="W32" s="71">
        <f t="shared" si="31"/>
        <v>557998</v>
      </c>
      <c r="X32" s="71">
        <f t="shared" si="31"/>
        <v>117776</v>
      </c>
      <c r="Y32" s="71">
        <f t="shared" si="18"/>
        <v>1218832</v>
      </c>
      <c r="Z32" s="71">
        <f t="shared" si="15"/>
        <v>10040066</v>
      </c>
      <c r="AA32" s="71">
        <f t="shared" ref="AA32" si="32">AA35+AA36</f>
        <v>8879149</v>
      </c>
      <c r="AB32" s="71">
        <f t="shared" si="13"/>
        <v>1160917</v>
      </c>
    </row>
    <row r="33" spans="1:28" ht="25.5" x14ac:dyDescent="0.2">
      <c r="A33" s="300" t="s">
        <v>42</v>
      </c>
      <c r="B33" s="18" t="s">
        <v>142</v>
      </c>
      <c r="C33" s="19"/>
      <c r="D33" s="20">
        <v>21</v>
      </c>
      <c r="E33" s="73">
        <v>37599039</v>
      </c>
      <c r="F33" s="74"/>
      <c r="G33" s="74"/>
      <c r="H33" s="74">
        <v>174569</v>
      </c>
      <c r="I33" s="74"/>
      <c r="J33" s="62"/>
      <c r="K33" s="74"/>
      <c r="L33" s="74">
        <v>2000000</v>
      </c>
      <c r="M33" s="72"/>
      <c r="N33" s="74"/>
      <c r="O33" s="74"/>
      <c r="P33" s="74">
        <v>370237</v>
      </c>
      <c r="Q33" s="74">
        <v>-444285</v>
      </c>
      <c r="R33" s="74">
        <v>814522</v>
      </c>
      <c r="S33" s="74">
        <v>-15525</v>
      </c>
      <c r="T33" s="74"/>
      <c r="U33" s="74"/>
      <c r="V33" s="74"/>
      <c r="W33" s="74"/>
      <c r="X33" s="74"/>
      <c r="Y33" s="71">
        <f t="shared" si="18"/>
        <v>2529281</v>
      </c>
      <c r="Z33" s="71">
        <f t="shared" si="15"/>
        <v>40128320</v>
      </c>
      <c r="AA33" s="73">
        <v>37690044</v>
      </c>
      <c r="AB33" s="71">
        <f t="shared" si="13"/>
        <v>2438276</v>
      </c>
    </row>
    <row r="34" spans="1:28" ht="38.25" x14ac:dyDescent="0.2">
      <c r="A34" s="302"/>
      <c r="B34" s="18" t="s">
        <v>143</v>
      </c>
      <c r="C34" s="19"/>
      <c r="D34" s="20">
        <v>22</v>
      </c>
      <c r="E34" s="73">
        <v>9538098</v>
      </c>
      <c r="F34" s="74"/>
      <c r="G34" s="74"/>
      <c r="H34" s="74">
        <v>41185</v>
      </c>
      <c r="I34" s="74"/>
      <c r="J34" s="62"/>
      <c r="K34" s="74"/>
      <c r="L34" s="72"/>
      <c r="M34" s="74"/>
      <c r="N34" s="74"/>
      <c r="O34" s="74">
        <v>3090</v>
      </c>
      <c r="P34" s="74">
        <v>87348</v>
      </c>
      <c r="Q34" s="74">
        <v>-104817</v>
      </c>
      <c r="R34" s="74">
        <v>192165</v>
      </c>
      <c r="S34" s="74">
        <v>-3663</v>
      </c>
      <c r="T34" s="74"/>
      <c r="U34" s="74"/>
      <c r="V34" s="74"/>
      <c r="W34" s="74"/>
      <c r="X34" s="74"/>
      <c r="Y34" s="71">
        <f t="shared" si="18"/>
        <v>127960</v>
      </c>
      <c r="Z34" s="71">
        <f t="shared" si="15"/>
        <v>9666058</v>
      </c>
      <c r="AA34" s="73">
        <v>9561893</v>
      </c>
      <c r="AB34" s="71">
        <f t="shared" si="13"/>
        <v>104165</v>
      </c>
    </row>
    <row r="35" spans="1:28" ht="25.5" x14ac:dyDescent="0.2">
      <c r="A35" s="300" t="s">
        <v>49</v>
      </c>
      <c r="B35" s="18" t="s">
        <v>144</v>
      </c>
      <c r="C35" s="19"/>
      <c r="D35" s="20">
        <v>23</v>
      </c>
      <c r="E35" s="74">
        <v>892522</v>
      </c>
      <c r="F35" s="74"/>
      <c r="G35" s="74">
        <v>6082</v>
      </c>
      <c r="H35" s="74">
        <v>29961</v>
      </c>
      <c r="I35" s="74"/>
      <c r="J35" s="62"/>
      <c r="K35" s="74"/>
      <c r="L35" s="72"/>
      <c r="M35" s="74"/>
      <c r="N35" s="74"/>
      <c r="O35" s="74"/>
      <c r="P35" s="72"/>
      <c r="Q35" s="72"/>
      <c r="R35" s="72"/>
      <c r="S35" s="74">
        <v>17996</v>
      </c>
      <c r="T35" s="74"/>
      <c r="U35" s="74"/>
      <c r="V35" s="74"/>
      <c r="W35" s="74">
        <v>55526</v>
      </c>
      <c r="X35" s="74">
        <v>11720</v>
      </c>
      <c r="Y35" s="71">
        <f t="shared" si="18"/>
        <v>121285</v>
      </c>
      <c r="Z35" s="71">
        <f t="shared" si="15"/>
        <v>1013807</v>
      </c>
      <c r="AA35" s="74">
        <v>898335</v>
      </c>
      <c r="AB35" s="71">
        <f t="shared" si="13"/>
        <v>115472</v>
      </c>
    </row>
    <row r="36" spans="1:28" ht="51" x14ac:dyDescent="0.2">
      <c r="A36" s="302"/>
      <c r="B36" s="18" t="s">
        <v>145</v>
      </c>
      <c r="C36" s="19"/>
      <c r="D36" s="16">
        <v>24</v>
      </c>
      <c r="E36" s="73">
        <v>7928712</v>
      </c>
      <c r="F36" s="74"/>
      <c r="G36" s="74">
        <v>55041</v>
      </c>
      <c r="H36" s="74">
        <v>271129</v>
      </c>
      <c r="I36" s="74"/>
      <c r="J36" s="62"/>
      <c r="K36" s="74"/>
      <c r="L36" s="72"/>
      <c r="M36" s="74"/>
      <c r="N36" s="74"/>
      <c r="O36" s="74"/>
      <c r="P36" s="72"/>
      <c r="Q36" s="72"/>
      <c r="R36" s="72"/>
      <c r="S36" s="74">
        <v>162849</v>
      </c>
      <c r="T36" s="74"/>
      <c r="U36" s="74"/>
      <c r="V36" s="74"/>
      <c r="W36" s="74">
        <v>502472</v>
      </c>
      <c r="X36" s="74">
        <v>106056</v>
      </c>
      <c r="Y36" s="71">
        <f t="shared" si="18"/>
        <v>1097547</v>
      </c>
      <c r="Z36" s="71">
        <f t="shared" si="15"/>
        <v>9026259</v>
      </c>
      <c r="AA36" s="73">
        <v>7980814</v>
      </c>
      <c r="AB36" s="71">
        <f t="shared" si="13"/>
        <v>1045445</v>
      </c>
    </row>
    <row r="37" spans="1:28" ht="15" x14ac:dyDescent="0.2">
      <c r="A37" s="234" t="s">
        <v>146</v>
      </c>
      <c r="B37" s="236"/>
      <c r="C37" s="19"/>
      <c r="D37" s="16">
        <v>25</v>
      </c>
      <c r="E37" s="73">
        <v>1040347</v>
      </c>
      <c r="F37" s="74"/>
      <c r="G37" s="74"/>
      <c r="H37" s="74"/>
      <c r="I37" s="74"/>
      <c r="J37" s="62"/>
      <c r="K37" s="72"/>
      <c r="L37" s="72"/>
      <c r="M37" s="72"/>
      <c r="N37" s="150"/>
      <c r="O37" s="74"/>
      <c r="P37" s="72"/>
      <c r="Q37" s="72"/>
      <c r="R37" s="72"/>
      <c r="S37" s="74"/>
      <c r="T37" s="74"/>
      <c r="U37" s="74"/>
      <c r="V37" s="72"/>
      <c r="W37" s="74"/>
      <c r="X37" s="74"/>
      <c r="Y37" s="71">
        <f t="shared" si="18"/>
        <v>0</v>
      </c>
      <c r="Z37" s="71">
        <f t="shared" si="15"/>
        <v>1040347</v>
      </c>
      <c r="AA37" s="73">
        <v>1026185</v>
      </c>
      <c r="AB37" s="71">
        <f t="shared" si="13"/>
        <v>14162</v>
      </c>
    </row>
    <row r="38" spans="1:28" ht="15" x14ac:dyDescent="0.2">
      <c r="A38" s="298" t="s">
        <v>147</v>
      </c>
      <c r="B38" s="299"/>
      <c r="C38" s="19"/>
      <c r="D38" s="16">
        <v>26</v>
      </c>
      <c r="E38" s="71">
        <f>E39+E37</f>
        <v>141039594</v>
      </c>
      <c r="F38" s="71">
        <f t="shared" ref="F38:J38" si="33">F39+F37</f>
        <v>0</v>
      </c>
      <c r="G38" s="71">
        <f t="shared" si="33"/>
        <v>211302</v>
      </c>
      <c r="H38" s="71">
        <f t="shared" si="33"/>
        <v>1490629</v>
      </c>
      <c r="I38" s="71">
        <f t="shared" si="33"/>
        <v>0</v>
      </c>
      <c r="J38" s="71">
        <f t="shared" si="33"/>
        <v>0</v>
      </c>
      <c r="K38" s="71">
        <f>K39</f>
        <v>0</v>
      </c>
      <c r="L38" s="71">
        <f t="shared" ref="L38:P38" si="34">L39</f>
        <v>2000000</v>
      </c>
      <c r="M38" s="71">
        <f t="shared" si="34"/>
        <v>0</v>
      </c>
      <c r="N38" s="71">
        <f>N39+N37</f>
        <v>0</v>
      </c>
      <c r="O38" s="71">
        <f t="shared" ref="O38" si="35">O39+O37</f>
        <v>64886</v>
      </c>
      <c r="P38" s="71">
        <f t="shared" si="34"/>
        <v>953882</v>
      </c>
      <c r="Q38" s="71">
        <f t="shared" ref="Q38" si="36">Q39</f>
        <v>-1144658</v>
      </c>
      <c r="R38" s="71">
        <f t="shared" ref="R38" si="37">R39</f>
        <v>2098540</v>
      </c>
      <c r="S38" s="71">
        <f t="shared" ref="S38" si="38">S39+S37</f>
        <v>585182</v>
      </c>
      <c r="T38" s="71">
        <f t="shared" ref="T38" si="39">T39+T37</f>
        <v>0</v>
      </c>
      <c r="U38" s="71">
        <f t="shared" ref="U38" si="40">U39+U37</f>
        <v>0</v>
      </c>
      <c r="V38" s="71">
        <f t="shared" ref="V38" si="41">V39</f>
        <v>0</v>
      </c>
      <c r="W38" s="71">
        <f t="shared" ref="W38" si="42">W39+W37</f>
        <v>1929000</v>
      </c>
      <c r="X38" s="71">
        <f t="shared" ref="X38" si="43">X39+X37</f>
        <v>407150</v>
      </c>
      <c r="Y38" s="71">
        <f t="shared" si="18"/>
        <v>7642031</v>
      </c>
      <c r="Z38" s="76">
        <f>Y38+E38</f>
        <v>148681625</v>
      </c>
      <c r="AA38" s="71">
        <f>AA13+AA26+AA27+AA28+AA29+AA30+AA37</f>
        <v>141504223</v>
      </c>
      <c r="AB38" s="71">
        <f t="shared" si="13"/>
        <v>7177402</v>
      </c>
    </row>
    <row r="39" spans="1:28" ht="15" x14ac:dyDescent="0.2">
      <c r="A39" s="234" t="s">
        <v>148</v>
      </c>
      <c r="B39" s="236"/>
      <c r="C39" s="19"/>
      <c r="D39" s="16">
        <v>27</v>
      </c>
      <c r="E39" s="71">
        <f>E13+E23+E30</f>
        <v>139999247</v>
      </c>
      <c r="F39" s="71">
        <f t="shared" ref="F39:X39" si="44">F13+F23+F30</f>
        <v>0</v>
      </c>
      <c r="G39" s="71">
        <f t="shared" si="44"/>
        <v>211302</v>
      </c>
      <c r="H39" s="71">
        <f t="shared" si="44"/>
        <v>1490629</v>
      </c>
      <c r="I39" s="71">
        <f t="shared" si="44"/>
        <v>0</v>
      </c>
      <c r="J39" s="71">
        <f t="shared" si="44"/>
        <v>0</v>
      </c>
      <c r="K39" s="71">
        <f t="shared" si="44"/>
        <v>0</v>
      </c>
      <c r="L39" s="71">
        <f t="shared" si="44"/>
        <v>2000000</v>
      </c>
      <c r="M39" s="71">
        <f t="shared" si="44"/>
        <v>0</v>
      </c>
      <c r="N39" s="71">
        <f t="shared" si="44"/>
        <v>0</v>
      </c>
      <c r="O39" s="71">
        <f t="shared" si="44"/>
        <v>64886</v>
      </c>
      <c r="P39" s="71">
        <f t="shared" si="44"/>
        <v>953882</v>
      </c>
      <c r="Q39" s="71">
        <f t="shared" si="44"/>
        <v>-1144658</v>
      </c>
      <c r="R39" s="71">
        <f t="shared" si="44"/>
        <v>2098540</v>
      </c>
      <c r="S39" s="71">
        <f t="shared" si="44"/>
        <v>585182</v>
      </c>
      <c r="T39" s="71">
        <f t="shared" si="44"/>
        <v>0</v>
      </c>
      <c r="U39" s="71">
        <f t="shared" si="44"/>
        <v>0</v>
      </c>
      <c r="V39" s="71">
        <f t="shared" si="44"/>
        <v>0</v>
      </c>
      <c r="W39" s="71">
        <f t="shared" si="44"/>
        <v>1929000</v>
      </c>
      <c r="X39" s="71">
        <f t="shared" si="44"/>
        <v>407150</v>
      </c>
      <c r="Y39" s="71">
        <f t="shared" si="18"/>
        <v>7642031</v>
      </c>
      <c r="Z39" s="71">
        <f>Y39+E39</f>
        <v>147641278</v>
      </c>
      <c r="AA39" s="71">
        <f>AA13+AA24+AA25+AA30</f>
        <v>140478038</v>
      </c>
      <c r="AB39" s="71">
        <f t="shared" si="13"/>
        <v>7163240</v>
      </c>
    </row>
    <row r="40" spans="1:28" ht="23.25" customHeight="1" x14ac:dyDescent="0.2">
      <c r="A40" s="234" t="s">
        <v>149</v>
      </c>
      <c r="B40" s="236"/>
      <c r="C40" s="19"/>
      <c r="D40" s="16">
        <v>28</v>
      </c>
      <c r="E40" s="71">
        <f>E14+E24+E31</f>
        <v>108424278</v>
      </c>
      <c r="F40" s="71">
        <f t="shared" ref="F40:X41" si="45">F14+F24+F31</f>
        <v>0</v>
      </c>
      <c r="G40" s="71">
        <f t="shared" si="45"/>
        <v>0</v>
      </c>
      <c r="H40" s="71">
        <f t="shared" si="45"/>
        <v>449760</v>
      </c>
      <c r="I40" s="71">
        <f>I14+I24+I31</f>
        <v>0</v>
      </c>
      <c r="J40" s="71">
        <f>J14+J24+J31</f>
        <v>0</v>
      </c>
      <c r="K40" s="71">
        <f t="shared" si="45"/>
        <v>0</v>
      </c>
      <c r="L40" s="71">
        <f t="shared" si="45"/>
        <v>2000000</v>
      </c>
      <c r="M40" s="71">
        <f t="shared" si="45"/>
        <v>0</v>
      </c>
      <c r="N40" s="71">
        <f t="shared" si="45"/>
        <v>0</v>
      </c>
      <c r="O40" s="71">
        <f t="shared" si="45"/>
        <v>64886</v>
      </c>
      <c r="P40" s="71">
        <f t="shared" si="45"/>
        <v>953882</v>
      </c>
      <c r="Q40" s="71">
        <f t="shared" si="45"/>
        <v>-1144658</v>
      </c>
      <c r="R40" s="71">
        <f t="shared" si="45"/>
        <v>2098540</v>
      </c>
      <c r="S40" s="71">
        <f t="shared" si="45"/>
        <v>-40000</v>
      </c>
      <c r="T40" s="71">
        <f t="shared" si="45"/>
        <v>0</v>
      </c>
      <c r="U40" s="71">
        <f t="shared" si="45"/>
        <v>0</v>
      </c>
      <c r="V40" s="71">
        <f t="shared" si="45"/>
        <v>0</v>
      </c>
      <c r="W40" s="71">
        <f>W14+W24+W31</f>
        <v>0</v>
      </c>
      <c r="X40" s="71">
        <f t="shared" si="45"/>
        <v>0</v>
      </c>
      <c r="Y40" s="71">
        <f t="shared" si="18"/>
        <v>3428528</v>
      </c>
      <c r="Z40" s="71">
        <f t="shared" si="15"/>
        <v>111852806</v>
      </c>
      <c r="AA40" s="71">
        <f>AA14+AA24+AA31</f>
        <v>108699193</v>
      </c>
      <c r="AB40" s="71">
        <f t="shared" si="13"/>
        <v>3153613</v>
      </c>
    </row>
    <row r="41" spans="1:28" ht="24" customHeight="1" x14ac:dyDescent="0.2">
      <c r="A41" s="234" t="s">
        <v>150</v>
      </c>
      <c r="B41" s="236"/>
      <c r="C41" s="19"/>
      <c r="D41" s="16">
        <v>29</v>
      </c>
      <c r="E41" s="71">
        <f>E15+E25+E32</f>
        <v>31574969</v>
      </c>
      <c r="F41" s="71">
        <f t="shared" ref="F41:O41" si="46">F15+F25+F32</f>
        <v>0</v>
      </c>
      <c r="G41" s="71">
        <f t="shared" si="46"/>
        <v>211302</v>
      </c>
      <c r="H41" s="71">
        <f t="shared" si="46"/>
        <v>1040869</v>
      </c>
      <c r="I41" s="71">
        <f t="shared" si="46"/>
        <v>0</v>
      </c>
      <c r="J41" s="71">
        <f t="shared" si="46"/>
        <v>0</v>
      </c>
      <c r="K41" s="71">
        <f t="shared" si="46"/>
        <v>0</v>
      </c>
      <c r="L41" s="72"/>
      <c r="M41" s="71">
        <f t="shared" si="46"/>
        <v>0</v>
      </c>
      <c r="N41" s="151">
        <f>N15+N25+N32</f>
        <v>0</v>
      </c>
      <c r="O41" s="71">
        <f t="shared" si="46"/>
        <v>0</v>
      </c>
      <c r="P41" s="72"/>
      <c r="Q41" s="72"/>
      <c r="R41" s="72"/>
      <c r="S41" s="71">
        <f t="shared" si="45"/>
        <v>625182</v>
      </c>
      <c r="T41" s="71">
        <f t="shared" si="45"/>
        <v>0</v>
      </c>
      <c r="U41" s="71">
        <f t="shared" si="45"/>
        <v>0</v>
      </c>
      <c r="V41" s="71">
        <f t="shared" si="45"/>
        <v>0</v>
      </c>
      <c r="W41" s="71">
        <f t="shared" si="45"/>
        <v>1929000</v>
      </c>
      <c r="X41" s="71">
        <f t="shared" si="45"/>
        <v>407150</v>
      </c>
      <c r="Y41" s="71">
        <f t="shared" si="18"/>
        <v>4213503</v>
      </c>
      <c r="Z41" s="71">
        <f t="shared" si="15"/>
        <v>35788472</v>
      </c>
      <c r="AA41" s="71">
        <f t="shared" ref="AA41" si="47">AA15+AA25+AA32</f>
        <v>31778845</v>
      </c>
      <c r="AB41" s="71">
        <f t="shared" si="13"/>
        <v>4009627</v>
      </c>
    </row>
    <row r="42" spans="1:28" ht="15" x14ac:dyDescent="0.2">
      <c r="A42" s="234" t="s">
        <v>2798</v>
      </c>
      <c r="B42" s="236"/>
      <c r="C42" s="19"/>
      <c r="D42" s="20">
        <v>30</v>
      </c>
      <c r="E42" s="72"/>
      <c r="F42" s="72"/>
      <c r="G42" s="72"/>
      <c r="H42" s="72"/>
      <c r="I42" s="72"/>
      <c r="J42" s="72"/>
      <c r="K42" s="72"/>
      <c r="L42" s="72"/>
      <c r="M42" s="72"/>
      <c r="N42" s="72"/>
      <c r="O42" s="72"/>
      <c r="P42" s="72"/>
      <c r="Q42" s="72"/>
      <c r="R42" s="72"/>
      <c r="S42" s="73">
        <v>143223</v>
      </c>
      <c r="T42" s="74"/>
      <c r="U42" s="74"/>
      <c r="V42" s="74"/>
      <c r="W42" s="74"/>
      <c r="X42" s="74"/>
      <c r="Y42" s="72"/>
      <c r="Z42" s="72"/>
      <c r="AA42" s="72"/>
      <c r="AB42" s="72"/>
    </row>
    <row r="43" spans="1:28" ht="38.25" customHeight="1" x14ac:dyDescent="0.2">
      <c r="A43" s="296" t="s">
        <v>2747</v>
      </c>
      <c r="B43" s="297"/>
      <c r="C43" s="19"/>
      <c r="D43" s="20">
        <v>31</v>
      </c>
      <c r="E43" s="72"/>
      <c r="F43" s="72"/>
      <c r="G43" s="72"/>
      <c r="H43" s="72"/>
      <c r="I43" s="72"/>
      <c r="J43" s="72"/>
      <c r="K43" s="72"/>
      <c r="L43" s="72"/>
      <c r="M43" s="72"/>
      <c r="N43" s="72"/>
      <c r="O43" s="72"/>
      <c r="P43" s="72"/>
      <c r="Q43" s="72"/>
      <c r="R43" s="72"/>
      <c r="S43" s="73">
        <v>248234</v>
      </c>
      <c r="T43" s="74"/>
      <c r="U43" s="74"/>
      <c r="V43" s="74"/>
      <c r="W43" s="74"/>
      <c r="X43" s="74"/>
      <c r="Y43" s="72"/>
      <c r="Z43" s="72"/>
      <c r="AA43" s="72"/>
      <c r="AB43" s="72"/>
    </row>
    <row r="44" spans="1:28" ht="54.75" customHeight="1" x14ac:dyDescent="0.2">
      <c r="A44" s="296" t="s">
        <v>2748</v>
      </c>
      <c r="B44" s="297"/>
      <c r="C44" s="19"/>
      <c r="D44" s="20">
        <v>32</v>
      </c>
      <c r="E44" s="72"/>
      <c r="F44" s="72"/>
      <c r="G44" s="72"/>
      <c r="H44" s="72"/>
      <c r="I44" s="72"/>
      <c r="J44" s="72"/>
      <c r="K44" s="72"/>
      <c r="L44" s="72"/>
      <c r="M44" s="72"/>
      <c r="N44" s="72"/>
      <c r="O44" s="72"/>
      <c r="P44" s="72"/>
      <c r="Q44" s="72"/>
      <c r="R44" s="72"/>
      <c r="S44" s="74">
        <v>-131249</v>
      </c>
      <c r="T44" s="74"/>
      <c r="U44" s="74"/>
      <c r="V44" s="74"/>
      <c r="W44" s="74"/>
      <c r="X44" s="74"/>
      <c r="Y44" s="72"/>
      <c r="Z44" s="72"/>
      <c r="AA44" s="72"/>
      <c r="AB44" s="72"/>
    </row>
    <row r="45" spans="1:28" ht="25.5" customHeight="1" x14ac:dyDescent="0.2">
      <c r="A45" s="296" t="s">
        <v>151</v>
      </c>
      <c r="B45" s="297"/>
      <c r="C45" s="19"/>
      <c r="D45" s="20">
        <v>33</v>
      </c>
      <c r="E45" s="72"/>
      <c r="F45" s="72"/>
      <c r="G45" s="72"/>
      <c r="H45" s="72"/>
      <c r="I45" s="72"/>
      <c r="J45" s="72"/>
      <c r="K45" s="72"/>
      <c r="L45" s="72"/>
      <c r="M45" s="72"/>
      <c r="N45" s="72"/>
      <c r="O45" s="72"/>
      <c r="P45" s="72"/>
      <c r="Q45" s="72"/>
      <c r="R45" s="72"/>
      <c r="S45" s="74">
        <v>26238</v>
      </c>
      <c r="T45" s="74"/>
      <c r="U45" s="74"/>
      <c r="V45" s="74"/>
      <c r="W45" s="74"/>
      <c r="X45" s="74"/>
      <c r="Y45" s="72"/>
      <c r="Z45" s="72"/>
      <c r="AA45" s="72"/>
      <c r="AB45" s="72"/>
    </row>
    <row r="46" spans="1:28" x14ac:dyDescent="0.2">
      <c r="A46" s="251"/>
      <c r="B46" s="251"/>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row>
    <row r="47" spans="1:28" x14ac:dyDescent="0.2">
      <c r="A47" s="24"/>
      <c r="B47" s="230" t="s">
        <v>66</v>
      </c>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row>
    <row r="48" spans="1:28" x14ac:dyDescent="0.2">
      <c r="A48" s="25"/>
      <c r="B48" s="230" t="s">
        <v>67</v>
      </c>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row>
    <row r="49" spans="1:28" x14ac:dyDescent="0.2">
      <c r="A49" s="28"/>
      <c r="B49" s="230" t="s">
        <v>93</v>
      </c>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row>
    <row r="50" spans="1:28" x14ac:dyDescent="0.2">
      <c r="A50" s="28"/>
      <c r="B50" s="230" t="s">
        <v>2799</v>
      </c>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row>
    <row r="51" spans="1:28" x14ac:dyDescent="0.2">
      <c r="A51" s="28"/>
      <c r="B51" s="230" t="s">
        <v>152</v>
      </c>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row>
    <row r="52" spans="1:28" x14ac:dyDescent="0.2">
      <c r="A52" s="28"/>
      <c r="B52" s="230" t="s">
        <v>2800</v>
      </c>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row>
    <row r="53" spans="1:28" x14ac:dyDescent="0.2">
      <c r="A53" s="28"/>
      <c r="B53" s="230" t="s">
        <v>153</v>
      </c>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row>
    <row r="54" spans="1:28" x14ac:dyDescent="0.2">
      <c r="A54" s="28"/>
      <c r="B54" s="230" t="s">
        <v>154</v>
      </c>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row>
    <row r="55" spans="1:28" x14ac:dyDescent="0.2">
      <c r="A55" s="28"/>
      <c r="B55" s="230" t="s">
        <v>155</v>
      </c>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row>
    <row r="56" spans="1:28" x14ac:dyDescent="0.2">
      <c r="A56" s="28"/>
      <c r="B56" s="230" t="s">
        <v>156</v>
      </c>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row>
    <row r="57" spans="1:28" x14ac:dyDescent="0.2">
      <c r="A57" s="28"/>
      <c r="B57" s="230" t="s">
        <v>157</v>
      </c>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row>
    <row r="58" spans="1:28" x14ac:dyDescent="0.2">
      <c r="A58" s="28"/>
      <c r="B58" s="230" t="s">
        <v>158</v>
      </c>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row>
    <row r="59" spans="1:28" x14ac:dyDescent="0.2">
      <c r="A59" s="28"/>
      <c r="B59" s="230" t="s">
        <v>159</v>
      </c>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row>
    <row r="60" spans="1:28" x14ac:dyDescent="0.2">
      <c r="A60" s="28"/>
      <c r="B60" s="230" t="s">
        <v>160</v>
      </c>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row>
    <row r="61" spans="1:28" x14ac:dyDescent="0.2">
      <c r="A61" s="28"/>
      <c r="B61" s="230" t="s">
        <v>72</v>
      </c>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row>
    <row r="62" spans="1:28" x14ac:dyDescent="0.2">
      <c r="A62" s="28"/>
      <c r="B62" s="230" t="s">
        <v>73</v>
      </c>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row>
    <row r="63" spans="1:28" x14ac:dyDescent="0.2">
      <c r="A63" s="29"/>
    </row>
  </sheetData>
  <sheetProtection algorithmName="SHA-512" hashValue="d6s/zacU3dNGxtowgeHIDrJmACwzjTgJCWpihNGM3dcYaU27tkFFP3DCBfO7j8i0MVFxAKFzYjKKhBNOGCf+NA==" saltValue="Pg/tXXhBiTrfEm7hbUnQzA==" spinCount="100000" sheet="1" formatColumns="0" formatRows="0"/>
  <mergeCells count="65">
    <mergeCell ref="A5:D5"/>
    <mergeCell ref="E5:AB5"/>
    <mergeCell ref="A1:AB1"/>
    <mergeCell ref="A2:AB2"/>
    <mergeCell ref="A3:AB3"/>
    <mergeCell ref="A4:D4"/>
    <mergeCell ref="E4:AB4"/>
    <mergeCell ref="A6:D6"/>
    <mergeCell ref="E6:AB6"/>
    <mergeCell ref="A7:D7"/>
    <mergeCell ref="E7:AB7"/>
    <mergeCell ref="A9:D12"/>
    <mergeCell ref="E9:E11"/>
    <mergeCell ref="F9:F11"/>
    <mergeCell ref="G9:I9"/>
    <mergeCell ref="J9:X9"/>
    <mergeCell ref="Y9:Y10"/>
    <mergeCell ref="A22:B22"/>
    <mergeCell ref="Z9:Z10"/>
    <mergeCell ref="AA9:AA11"/>
    <mergeCell ref="AB9:AB11"/>
    <mergeCell ref="G10:O10"/>
    <mergeCell ref="P10:R10"/>
    <mergeCell ref="S10:X10"/>
    <mergeCell ref="A13:B13"/>
    <mergeCell ref="A14:B14"/>
    <mergeCell ref="A15:B15"/>
    <mergeCell ref="A16:A17"/>
    <mergeCell ref="A18:A21"/>
    <mergeCell ref="A39:B39"/>
    <mergeCell ref="A23:B23"/>
    <mergeCell ref="A24:B24"/>
    <mergeCell ref="A25:B25"/>
    <mergeCell ref="A26:A29"/>
    <mergeCell ref="A30:B30"/>
    <mergeCell ref="A31:B31"/>
    <mergeCell ref="A32:B32"/>
    <mergeCell ref="A33:A34"/>
    <mergeCell ref="A35:A36"/>
    <mergeCell ref="A37:B37"/>
    <mergeCell ref="A38:B38"/>
    <mergeCell ref="B51:AB51"/>
    <mergeCell ref="B52:AB52"/>
    <mergeCell ref="A40:B40"/>
    <mergeCell ref="A41:B41"/>
    <mergeCell ref="A42:B42"/>
    <mergeCell ref="A43:B43"/>
    <mergeCell ref="A44:B44"/>
    <mergeCell ref="A45:B45"/>
    <mergeCell ref="B59:AB59"/>
    <mergeCell ref="B60:AB60"/>
    <mergeCell ref="B61:AB61"/>
    <mergeCell ref="B62:AB62"/>
    <mergeCell ref="A8:AB8"/>
    <mergeCell ref="A46:AB46"/>
    <mergeCell ref="B53:AB53"/>
    <mergeCell ref="B54:AB54"/>
    <mergeCell ref="B55:AB55"/>
    <mergeCell ref="B56:AB56"/>
    <mergeCell ref="B57:AB57"/>
    <mergeCell ref="B58:AB58"/>
    <mergeCell ref="B47:AB47"/>
    <mergeCell ref="B48:AB48"/>
    <mergeCell ref="B49:AB49"/>
    <mergeCell ref="B50:AB50"/>
  </mergeCells>
  <pageMargins left="0.7" right="0.7" top="0.75" bottom="0.75" header="0.3" footer="0.3"/>
  <pageSetup paperSize="9" scale="41" fitToHeight="0" orientation="landscape" r:id="rId1"/>
  <ignoredErrors>
    <ignoredError sqref="O38 H23 L30:M30 O30 O13 Y23:Z23 M31 V38 W13 W1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77"/>
  <sheetViews>
    <sheetView workbookViewId="0">
      <selection activeCell="A13" sqref="A13:XFD13"/>
    </sheetView>
  </sheetViews>
  <sheetFormatPr baseColWidth="10" defaultColWidth="11.42578125" defaultRowHeight="12.75" x14ac:dyDescent="0.2"/>
  <cols>
    <col min="1" max="1" width="6.85546875" style="93" bestFit="1" customWidth="1"/>
    <col min="2" max="2" width="8" style="93" bestFit="1" customWidth="1"/>
    <col min="3" max="3" width="6.28515625" style="93" bestFit="1" customWidth="1"/>
    <col min="4" max="4" width="12.5703125" style="14" bestFit="1" customWidth="1"/>
    <col min="5" max="5" width="11.7109375" style="14" bestFit="1" customWidth="1"/>
    <col min="6" max="6" width="22.85546875" style="14" customWidth="1"/>
    <col min="7" max="8" width="4.140625" style="14" hidden="1" customWidth="1"/>
    <col min="9" max="9" width="4" style="14" hidden="1" customWidth="1"/>
    <col min="10" max="10" width="3.5703125" style="14" hidden="1" customWidth="1"/>
    <col min="11" max="11" width="6.7109375" style="14" hidden="1" customWidth="1"/>
    <col min="12" max="12" width="5.42578125" style="93" bestFit="1" customWidth="1"/>
    <col min="13" max="13" width="7.42578125" style="110" bestFit="1" customWidth="1"/>
    <col min="14" max="14" width="7" style="14" bestFit="1" customWidth="1"/>
    <col min="15" max="15" width="6.7109375" style="14" bestFit="1" customWidth="1"/>
    <col min="16" max="16" width="12.85546875" style="14" customWidth="1"/>
    <col min="17" max="17" width="90" style="14" customWidth="1"/>
    <col min="18" max="18" width="7.7109375" style="14" hidden="1" customWidth="1"/>
    <col min="19" max="16384" width="11.42578125" style="14"/>
  </cols>
  <sheetData>
    <row r="1" spans="1:23" ht="15.75" customHeight="1" x14ac:dyDescent="0.2">
      <c r="A1" s="294" t="s">
        <v>2749</v>
      </c>
      <c r="B1" s="294"/>
      <c r="C1" s="294"/>
      <c r="D1" s="294"/>
      <c r="E1" s="294"/>
      <c r="F1" s="294"/>
      <c r="G1" s="294"/>
      <c r="H1" s="294"/>
      <c r="I1" s="294"/>
      <c r="J1" s="294"/>
      <c r="K1" s="294"/>
      <c r="L1" s="294"/>
      <c r="M1" s="294"/>
      <c r="N1" s="294"/>
      <c r="O1" s="294"/>
      <c r="P1" s="294"/>
      <c r="Q1" s="294"/>
    </row>
    <row r="2" spans="1:23" ht="16.5" customHeight="1" x14ac:dyDescent="0.2">
      <c r="A2" s="294" t="str">
        <f>Paramétrage!B5</f>
        <v>Phase 1</v>
      </c>
      <c r="B2" s="294"/>
      <c r="C2" s="294"/>
      <c r="D2" s="294"/>
      <c r="E2" s="294"/>
      <c r="F2" s="294"/>
      <c r="G2" s="294"/>
      <c r="H2" s="294"/>
      <c r="I2" s="294"/>
      <c r="J2" s="294"/>
      <c r="K2" s="294"/>
      <c r="L2" s="294"/>
      <c r="M2" s="294"/>
      <c r="N2" s="294"/>
      <c r="O2" s="294"/>
      <c r="P2" s="294"/>
      <c r="Q2" s="294"/>
    </row>
    <row r="3" spans="1:23" x14ac:dyDescent="0.2">
      <c r="A3" s="308"/>
      <c r="B3" s="308"/>
      <c r="C3" s="308"/>
      <c r="D3" s="308"/>
      <c r="E3" s="308"/>
      <c r="F3" s="308"/>
      <c r="G3" s="308"/>
      <c r="H3" s="308"/>
      <c r="I3" s="308"/>
      <c r="J3" s="308"/>
      <c r="K3" s="308"/>
      <c r="L3" s="308"/>
      <c r="M3" s="308"/>
      <c r="N3" s="308"/>
      <c r="O3" s="308"/>
      <c r="P3" s="308"/>
      <c r="Q3" s="308"/>
      <c r="R3" s="77"/>
    </row>
    <row r="4" spans="1:23" ht="15" customHeight="1" x14ac:dyDescent="0.2">
      <c r="A4" s="291" t="s">
        <v>0</v>
      </c>
      <c r="B4" s="292"/>
      <c r="C4" s="292"/>
      <c r="D4" s="292"/>
      <c r="E4" s="307">
        <f>Paramétrage!B3</f>
        <v>2025</v>
      </c>
      <c r="F4" s="307"/>
      <c r="G4" s="307"/>
      <c r="H4" s="307"/>
      <c r="I4" s="307"/>
      <c r="J4" s="307"/>
      <c r="K4" s="307"/>
      <c r="L4" s="307"/>
      <c r="M4" s="307"/>
      <c r="N4" s="307"/>
      <c r="O4" s="307"/>
      <c r="P4" s="307"/>
      <c r="Q4" s="307"/>
      <c r="R4" s="78"/>
      <c r="S4" s="78"/>
    </row>
    <row r="5" spans="1:23" ht="15" customHeight="1" x14ac:dyDescent="0.2">
      <c r="A5" s="291" t="s">
        <v>1</v>
      </c>
      <c r="B5" s="292"/>
      <c r="C5" s="292"/>
      <c r="D5" s="292"/>
      <c r="E5" s="307" t="str">
        <f>Paramétrage!B6</f>
        <v>dans le cadre du budget initial 2025</v>
      </c>
      <c r="F5" s="307"/>
      <c r="G5" s="307"/>
      <c r="H5" s="307"/>
      <c r="I5" s="307"/>
      <c r="J5" s="307"/>
      <c r="K5" s="307"/>
      <c r="L5" s="307"/>
      <c r="M5" s="307"/>
      <c r="N5" s="307"/>
      <c r="O5" s="307"/>
      <c r="P5" s="307"/>
      <c r="Q5" s="307"/>
      <c r="R5" s="15"/>
      <c r="S5" s="15"/>
    </row>
    <row r="6" spans="1:23" ht="15" customHeight="1" x14ac:dyDescent="0.2">
      <c r="A6" s="291" t="s">
        <v>2</v>
      </c>
      <c r="B6" s="292"/>
      <c r="C6" s="292"/>
      <c r="D6" s="292"/>
      <c r="E6" s="307" t="str">
        <f>Paramétrage!B7</f>
        <v>0691775E</v>
      </c>
      <c r="F6" s="307"/>
      <c r="G6" s="307"/>
      <c r="H6" s="307"/>
      <c r="I6" s="307"/>
      <c r="J6" s="307"/>
      <c r="K6" s="307"/>
      <c r="L6" s="307"/>
      <c r="M6" s="307"/>
      <c r="N6" s="307"/>
      <c r="O6" s="307"/>
      <c r="P6" s="307"/>
      <c r="Q6" s="307"/>
      <c r="R6" s="78"/>
      <c r="S6" s="78"/>
    </row>
    <row r="7" spans="1:23" ht="15" customHeight="1" x14ac:dyDescent="0.2">
      <c r="A7" s="291" t="s">
        <v>3</v>
      </c>
      <c r="B7" s="292"/>
      <c r="C7" s="292"/>
      <c r="D7" s="292"/>
      <c r="E7" s="307" t="str">
        <f>Paramétrage!B8</f>
        <v>Université Lyon 2</v>
      </c>
      <c r="F7" s="307"/>
      <c r="G7" s="307"/>
      <c r="H7" s="307"/>
      <c r="I7" s="307"/>
      <c r="J7" s="307"/>
      <c r="K7" s="307"/>
      <c r="L7" s="307"/>
      <c r="M7" s="307"/>
      <c r="N7" s="307"/>
      <c r="O7" s="307"/>
      <c r="P7" s="307"/>
      <c r="Q7" s="307"/>
      <c r="R7" s="78"/>
      <c r="S7" s="78"/>
      <c r="T7" s="15"/>
      <c r="U7" s="15"/>
      <c r="V7" s="15"/>
      <c r="W7" s="15"/>
    </row>
    <row r="8" spans="1:23" ht="15" customHeight="1" x14ac:dyDescent="0.2">
      <c r="A8" s="310"/>
      <c r="B8" s="310"/>
      <c r="C8" s="310"/>
      <c r="D8" s="310"/>
      <c r="E8" s="310"/>
      <c r="F8" s="310"/>
      <c r="G8" s="310"/>
      <c r="H8" s="310"/>
      <c r="I8" s="310"/>
      <c r="J8" s="310"/>
      <c r="K8" s="310"/>
      <c r="L8" s="310"/>
      <c r="M8" s="310"/>
      <c r="N8" s="310"/>
      <c r="O8" s="310"/>
      <c r="P8" s="310"/>
      <c r="Q8" s="310"/>
      <c r="S8" s="15"/>
      <c r="T8" s="15"/>
      <c r="U8" s="15"/>
      <c r="V8" s="15"/>
      <c r="W8" s="15"/>
    </row>
    <row r="9" spans="1:23" ht="15" customHeight="1" x14ac:dyDescent="0.2">
      <c r="A9" s="311" t="s">
        <v>1324</v>
      </c>
      <c r="B9" s="311"/>
      <c r="C9" s="311"/>
      <c r="D9" s="311"/>
      <c r="E9" s="152" t="s">
        <v>1319</v>
      </c>
      <c r="F9" s="79">
        <f>SUM(R14:R367)</f>
        <v>0</v>
      </c>
      <c r="G9" s="80"/>
      <c r="H9" s="80"/>
      <c r="I9" s="15"/>
      <c r="J9" s="15"/>
      <c r="K9" s="15"/>
      <c r="L9" s="312" t="s">
        <v>2778</v>
      </c>
      <c r="M9" s="313"/>
      <c r="N9" s="313"/>
      <c r="O9" s="313"/>
      <c r="P9" s="313"/>
      <c r="Q9" s="314"/>
      <c r="S9" s="15"/>
      <c r="T9" s="15"/>
      <c r="U9" s="15"/>
      <c r="V9" s="15"/>
      <c r="W9" s="15"/>
    </row>
    <row r="10" spans="1:23" ht="15" customHeight="1" x14ac:dyDescent="0.2">
      <c r="A10" s="311"/>
      <c r="B10" s="311"/>
      <c r="C10" s="311"/>
      <c r="D10" s="311"/>
      <c r="E10" s="152" t="s">
        <v>1320</v>
      </c>
      <c r="F10" s="79">
        <f>SUM(R368:R461)</f>
        <v>0</v>
      </c>
      <c r="G10" s="80"/>
      <c r="H10" s="80"/>
      <c r="I10" s="15"/>
      <c r="J10" s="15"/>
      <c r="K10" s="15"/>
      <c r="L10" s="315"/>
      <c r="M10" s="316"/>
      <c r="N10" s="316"/>
      <c r="O10" s="316"/>
      <c r="P10" s="316"/>
      <c r="Q10" s="317"/>
      <c r="S10" s="15"/>
      <c r="T10" s="15"/>
      <c r="U10" s="15"/>
      <c r="V10" s="15"/>
      <c r="W10" s="15"/>
    </row>
    <row r="11" spans="1:23" ht="15" x14ac:dyDescent="0.2">
      <c r="A11" s="311"/>
      <c r="B11" s="311"/>
      <c r="C11" s="311"/>
      <c r="D11" s="311"/>
      <c r="E11" s="152" t="s">
        <v>1321</v>
      </c>
      <c r="F11" s="79">
        <f>SUM(R462:R777)</f>
        <v>0</v>
      </c>
      <c r="G11" s="80"/>
      <c r="H11" s="80"/>
      <c r="I11" s="15"/>
      <c r="J11" s="15"/>
      <c r="K11" s="15"/>
      <c r="L11" s="318"/>
      <c r="M11" s="319"/>
      <c r="N11" s="319"/>
      <c r="O11" s="319"/>
      <c r="P11" s="319"/>
      <c r="Q11" s="320"/>
      <c r="S11" s="15"/>
      <c r="T11" s="15"/>
      <c r="U11" s="15"/>
      <c r="V11" s="15"/>
      <c r="W11" s="15"/>
    </row>
    <row r="12" spans="1:23" x14ac:dyDescent="0.2">
      <c r="A12" s="309"/>
      <c r="B12" s="309"/>
      <c r="C12" s="309"/>
      <c r="D12" s="309"/>
      <c r="E12" s="309"/>
      <c r="F12" s="309"/>
      <c r="G12" s="309"/>
      <c r="H12" s="309"/>
      <c r="I12" s="309"/>
      <c r="J12" s="309"/>
      <c r="K12" s="309"/>
      <c r="L12" s="309"/>
      <c r="M12" s="309"/>
      <c r="N12" s="309"/>
      <c r="O12" s="309"/>
      <c r="P12" s="309"/>
      <c r="Q12" s="309"/>
      <c r="R12" s="81"/>
    </row>
    <row r="13" spans="1:23" ht="25.5" x14ac:dyDescent="0.2">
      <c r="A13" s="82" t="s">
        <v>0</v>
      </c>
      <c r="B13" s="83" t="s">
        <v>1322</v>
      </c>
      <c r="C13" s="83" t="s">
        <v>1</v>
      </c>
      <c r="D13" s="84" t="s">
        <v>2</v>
      </c>
      <c r="E13" s="83" t="s">
        <v>1323</v>
      </c>
      <c r="F13" s="85" t="s">
        <v>1327</v>
      </c>
      <c r="G13" s="82" t="s">
        <v>340</v>
      </c>
      <c r="H13" s="82" t="s">
        <v>2433</v>
      </c>
      <c r="I13" s="82" t="s">
        <v>2678</v>
      </c>
      <c r="J13" s="82" t="s">
        <v>398</v>
      </c>
      <c r="K13" s="119" t="s">
        <v>2779</v>
      </c>
      <c r="L13" s="82" t="s">
        <v>1326</v>
      </c>
      <c r="M13" s="82" t="s">
        <v>2777</v>
      </c>
      <c r="N13" s="86" t="s">
        <v>301</v>
      </c>
      <c r="O13" s="86" t="s">
        <v>259</v>
      </c>
      <c r="P13" s="120" t="s">
        <v>2780</v>
      </c>
      <c r="Q13" s="84" t="s">
        <v>1315</v>
      </c>
      <c r="R13" s="87"/>
    </row>
    <row r="14" spans="1:23" x14ac:dyDescent="0.2">
      <c r="A14" s="88">
        <f>Paramétrage!B3</f>
        <v>2025</v>
      </c>
      <c r="B14" s="117">
        <v>1</v>
      </c>
      <c r="C14" s="88">
        <f>Paramétrage!B4</f>
        <v>1</v>
      </c>
      <c r="D14" s="87" t="str">
        <f>Paramétrage!B7</f>
        <v>0691775E</v>
      </c>
      <c r="E14" s="118" t="s">
        <v>231</v>
      </c>
      <c r="F14" s="92">
        <f>IF(ISBLANK(Tableau1!G10),0,Tableau1!G10)</f>
        <v>1571</v>
      </c>
      <c r="G14" s="115" t="s">
        <v>122</v>
      </c>
      <c r="H14" s="115" t="s">
        <v>122</v>
      </c>
      <c r="I14" s="115" t="s">
        <v>122</v>
      </c>
      <c r="J14" s="115" t="s">
        <v>122</v>
      </c>
      <c r="K14" s="118">
        <v>1</v>
      </c>
      <c r="L14" s="88">
        <v>0</v>
      </c>
      <c r="M14" s="88">
        <v>1</v>
      </c>
      <c r="N14" s="87" t="s">
        <v>168</v>
      </c>
      <c r="O14" s="87" t="s">
        <v>260</v>
      </c>
      <c r="P14" s="91">
        <f t="shared" ref="P14:P45" si="0">ROUND(F14,2)</f>
        <v>1571</v>
      </c>
      <c r="Q14" s="87" t="str">
        <f>IF(Paramétrage!B4&lt;'CTRL Nombres'!K14,"Pas de contrôle",IF(VALUE(F14)=P14,"OK","Attention, vous ne devez pas saisir plus de 2 chiffres après la virgule dans le tableau 1"))</f>
        <v>OK</v>
      </c>
      <c r="R14" s="87">
        <f>IF(OR(Q14="Pas de contrôle",Q14 = "OK"),0,1)</f>
        <v>0</v>
      </c>
    </row>
    <row r="15" spans="1:23" x14ac:dyDescent="0.2">
      <c r="A15" s="88">
        <f>A14</f>
        <v>2025</v>
      </c>
      <c r="B15" s="117">
        <v>1</v>
      </c>
      <c r="C15" s="88">
        <f>C14</f>
        <v>1</v>
      </c>
      <c r="D15" s="87" t="str">
        <f>D14</f>
        <v>0691775E</v>
      </c>
      <c r="E15" s="118" t="s">
        <v>302</v>
      </c>
      <c r="F15" s="92">
        <f>IF(ISBLANK(Tableau1!G11),0,Tableau1!G11)</f>
        <v>1896</v>
      </c>
      <c r="G15" s="115" t="s">
        <v>122</v>
      </c>
      <c r="H15" s="90" t="s">
        <v>36</v>
      </c>
      <c r="I15" s="90" t="s">
        <v>36</v>
      </c>
      <c r="J15" s="90" t="s">
        <v>36</v>
      </c>
      <c r="K15" s="118">
        <v>1</v>
      </c>
      <c r="L15" s="88">
        <v>0</v>
      </c>
      <c r="M15" s="88">
        <v>2</v>
      </c>
      <c r="N15" s="87" t="s">
        <v>303</v>
      </c>
      <c r="O15" s="87" t="s">
        <v>304</v>
      </c>
      <c r="P15" s="91">
        <f t="shared" si="0"/>
        <v>1896</v>
      </c>
      <c r="Q15" s="87" t="str">
        <f>IF(Paramétrage!B4&lt;'CTRL Nombres'!K15,"Pas de contrôle",IF(VALUE(F15)=P15,"OK","Attention, vous ne devez pas saisir plus de 2 chiffres après la virgule dans le tableau 1"))</f>
        <v>OK</v>
      </c>
      <c r="R15" s="87">
        <f t="shared" ref="R15:R78" si="1">IF(OR(Q15="Pas de contrôle",Q15 = "OK"),0,1)</f>
        <v>0</v>
      </c>
    </row>
    <row r="16" spans="1:23" x14ac:dyDescent="0.2">
      <c r="A16" s="88">
        <f t="shared" ref="A16:A79" si="2">A15</f>
        <v>2025</v>
      </c>
      <c r="B16" s="117">
        <v>1</v>
      </c>
      <c r="C16" s="88">
        <f t="shared" ref="C16:C79" si="3">C15</f>
        <v>1</v>
      </c>
      <c r="D16" s="87" t="str">
        <f t="shared" ref="D16:D79" si="4">D15</f>
        <v>0691775E</v>
      </c>
      <c r="E16" s="118" t="s">
        <v>254</v>
      </c>
      <c r="F16" s="92">
        <f>IF(ISBLANK(Tableau1!G12),0,Tableau1!G12)</f>
        <v>1571</v>
      </c>
      <c r="G16" s="115" t="s">
        <v>122</v>
      </c>
      <c r="H16" s="90" t="s">
        <v>36</v>
      </c>
      <c r="I16" s="90" t="s">
        <v>36</v>
      </c>
      <c r="J16" s="90" t="s">
        <v>36</v>
      </c>
      <c r="K16" s="118">
        <v>1</v>
      </c>
      <c r="L16" s="88">
        <v>0</v>
      </c>
      <c r="M16" s="88">
        <v>3</v>
      </c>
      <c r="N16" s="87" t="s">
        <v>305</v>
      </c>
      <c r="O16" s="87" t="s">
        <v>306</v>
      </c>
      <c r="P16" s="91">
        <f t="shared" si="0"/>
        <v>1571</v>
      </c>
      <c r="Q16" s="87" t="str">
        <f>IF(Paramétrage!B4&lt;'CTRL Nombres'!K16,"Pas de contrôle",IF(VALUE(F16)=P16,"OK","Attention, vous ne devez pas saisir plus de 2 chiffres après la virgule dans le tableau 1"))</f>
        <v>OK</v>
      </c>
      <c r="R16" s="87">
        <f t="shared" si="1"/>
        <v>0</v>
      </c>
    </row>
    <row r="17" spans="1:18" x14ac:dyDescent="0.2">
      <c r="A17" s="88">
        <f t="shared" si="2"/>
        <v>2025</v>
      </c>
      <c r="B17" s="117">
        <v>1</v>
      </c>
      <c r="C17" s="88">
        <f t="shared" si="3"/>
        <v>1</v>
      </c>
      <c r="D17" s="87" t="str">
        <f t="shared" si="4"/>
        <v>0691775E</v>
      </c>
      <c r="E17" s="118" t="s">
        <v>1389</v>
      </c>
      <c r="F17" s="92">
        <f>IF(ISBLANK(Tableau1!G13),0,Tableau1!G13)</f>
        <v>0</v>
      </c>
      <c r="G17" s="90" t="s">
        <v>36</v>
      </c>
      <c r="H17" s="115" t="s">
        <v>122</v>
      </c>
      <c r="I17" s="115" t="s">
        <v>122</v>
      </c>
      <c r="J17" s="115" t="s">
        <v>122</v>
      </c>
      <c r="K17" s="118">
        <v>2</v>
      </c>
      <c r="L17" s="88">
        <v>0</v>
      </c>
      <c r="M17" s="88">
        <v>4</v>
      </c>
      <c r="N17" s="87" t="s">
        <v>201</v>
      </c>
      <c r="O17" s="87" t="s">
        <v>307</v>
      </c>
      <c r="P17" s="91">
        <f t="shared" si="0"/>
        <v>0</v>
      </c>
      <c r="Q17" s="87" t="str">
        <f>IF(Paramétrage!B4&lt;'CTRL Nombres'!K17,"Pas de contrôle",IF(VALUE(F17)=P17,"OK","Attention, vous ne devez pas saisir plus de 2 chiffres après la virgule dans le tableau 1"))</f>
        <v>Pas de contrôle</v>
      </c>
      <c r="R17" s="87">
        <f t="shared" si="1"/>
        <v>0</v>
      </c>
    </row>
    <row r="18" spans="1:18" x14ac:dyDescent="0.2">
      <c r="A18" s="88">
        <f t="shared" si="2"/>
        <v>2025</v>
      </c>
      <c r="B18" s="117">
        <v>1</v>
      </c>
      <c r="C18" s="88">
        <f t="shared" si="3"/>
        <v>1</v>
      </c>
      <c r="D18" s="87" t="str">
        <f t="shared" si="4"/>
        <v>0691775E</v>
      </c>
      <c r="E18" s="118" t="s">
        <v>1390</v>
      </c>
      <c r="F18" s="92">
        <f>IF(ISBLANK(Tableau1!G14),0,Tableau1!G14)</f>
        <v>0</v>
      </c>
      <c r="G18" s="90" t="s">
        <v>36</v>
      </c>
      <c r="H18" s="115" t="s">
        <v>122</v>
      </c>
      <c r="I18" s="115" t="s">
        <v>122</v>
      </c>
      <c r="J18" s="115" t="s">
        <v>122</v>
      </c>
      <c r="K18" s="118">
        <v>2</v>
      </c>
      <c r="L18" s="88">
        <v>0</v>
      </c>
      <c r="M18" s="88">
        <v>5</v>
      </c>
      <c r="N18" s="87" t="s">
        <v>203</v>
      </c>
      <c r="O18" s="87" t="s">
        <v>308</v>
      </c>
      <c r="P18" s="91">
        <f t="shared" si="0"/>
        <v>0</v>
      </c>
      <c r="Q18" s="87" t="str">
        <f>IF(Paramétrage!B4&lt;'CTRL Nombres'!K18,"Pas de contrôle",IF(VALUE(F18)=P18,"OK","Attention, vous ne devez pas saisir plus de 2 chiffres après la virgule dans le tableau 1"))</f>
        <v>Pas de contrôle</v>
      </c>
      <c r="R18" s="87">
        <f t="shared" si="1"/>
        <v>0</v>
      </c>
    </row>
    <row r="19" spans="1:18" x14ac:dyDescent="0.2">
      <c r="A19" s="88">
        <f t="shared" si="2"/>
        <v>2025</v>
      </c>
      <c r="B19" s="117">
        <v>1</v>
      </c>
      <c r="C19" s="88">
        <f t="shared" si="3"/>
        <v>1</v>
      </c>
      <c r="D19" s="87" t="str">
        <f t="shared" si="4"/>
        <v>0691775E</v>
      </c>
      <c r="E19" s="118" t="s">
        <v>1391</v>
      </c>
      <c r="F19" s="92">
        <f>IF(ISBLANK(Tableau1!G15),0,Tableau1!G15)</f>
        <v>0</v>
      </c>
      <c r="G19" s="90" t="s">
        <v>36</v>
      </c>
      <c r="H19" s="115" t="s">
        <v>122</v>
      </c>
      <c r="I19" s="115" t="s">
        <v>122</v>
      </c>
      <c r="J19" s="115" t="s">
        <v>122</v>
      </c>
      <c r="K19" s="118">
        <v>2</v>
      </c>
      <c r="L19" s="88">
        <v>0</v>
      </c>
      <c r="M19" s="88">
        <v>6</v>
      </c>
      <c r="N19" s="87" t="s">
        <v>205</v>
      </c>
      <c r="O19" s="87" t="s">
        <v>309</v>
      </c>
      <c r="P19" s="91">
        <f t="shared" si="0"/>
        <v>0</v>
      </c>
      <c r="Q19" s="87" t="str">
        <f>IF(Paramétrage!B4&lt;'CTRL Nombres'!K19,"Pas de contrôle",IF(VALUE(F19)=P19,"OK","Attention, vous ne devez pas saisir plus de 2 chiffres après la virgule dans le tableau 1"))</f>
        <v>Pas de contrôle</v>
      </c>
      <c r="R19" s="87">
        <f t="shared" si="1"/>
        <v>0</v>
      </c>
    </row>
    <row r="20" spans="1:18" x14ac:dyDescent="0.2">
      <c r="A20" s="88">
        <f t="shared" si="2"/>
        <v>2025</v>
      </c>
      <c r="B20" s="117">
        <v>1</v>
      </c>
      <c r="C20" s="88">
        <f t="shared" si="3"/>
        <v>1</v>
      </c>
      <c r="D20" s="87" t="str">
        <f t="shared" si="4"/>
        <v>0691775E</v>
      </c>
      <c r="E20" s="89" t="s">
        <v>310</v>
      </c>
      <c r="F20" s="92">
        <f>IF(ISBLANK(Tableau1!G21),0,Tableau1!G21)</f>
        <v>665.5</v>
      </c>
      <c r="G20" s="115" t="s">
        <v>122</v>
      </c>
      <c r="H20" s="90" t="s">
        <v>36</v>
      </c>
      <c r="I20" s="90" t="s">
        <v>36</v>
      </c>
      <c r="J20" s="90" t="s">
        <v>36</v>
      </c>
      <c r="K20" s="118">
        <v>1</v>
      </c>
      <c r="L20" s="88">
        <v>1</v>
      </c>
      <c r="M20" s="88">
        <v>1</v>
      </c>
      <c r="N20" s="87" t="s">
        <v>311</v>
      </c>
      <c r="O20" s="87" t="s">
        <v>312</v>
      </c>
      <c r="P20" s="91">
        <f t="shared" si="0"/>
        <v>665.5</v>
      </c>
      <c r="Q20" s="87" t="str">
        <f>IF(Paramétrage!B4&lt;'CTRL Nombres'!K20,"Pas de contrôle",IF(VALUE(F20)=P20,"OK","Attention, vous ne devez pas saisir plus de 2 chiffres après la virgule dans le tableau 1"))</f>
        <v>OK</v>
      </c>
      <c r="R20" s="87">
        <f t="shared" si="1"/>
        <v>0</v>
      </c>
    </row>
    <row r="21" spans="1:18" x14ac:dyDescent="0.2">
      <c r="A21" s="88">
        <f t="shared" si="2"/>
        <v>2025</v>
      </c>
      <c r="B21" s="117">
        <v>1</v>
      </c>
      <c r="C21" s="88">
        <f t="shared" si="3"/>
        <v>1</v>
      </c>
      <c r="D21" s="87" t="str">
        <f t="shared" si="4"/>
        <v>0691775E</v>
      </c>
      <c r="E21" s="89" t="s">
        <v>177</v>
      </c>
      <c r="F21" s="92">
        <f>IF(ISBLANK(Tableau1!H21),0,Tableau1!H21)</f>
        <v>660.5</v>
      </c>
      <c r="G21" s="115" t="s">
        <v>122</v>
      </c>
      <c r="H21" s="90" t="s">
        <v>36</v>
      </c>
      <c r="I21" s="90" t="s">
        <v>36</v>
      </c>
      <c r="J21" s="90" t="s">
        <v>36</v>
      </c>
      <c r="K21" s="118">
        <v>1</v>
      </c>
      <c r="L21" s="88">
        <v>1</v>
      </c>
      <c r="M21" s="88">
        <v>2</v>
      </c>
      <c r="N21" s="87" t="s">
        <v>313</v>
      </c>
      <c r="O21" s="87" t="s">
        <v>186</v>
      </c>
      <c r="P21" s="91">
        <f t="shared" si="0"/>
        <v>660.5</v>
      </c>
      <c r="Q21" s="87" t="str">
        <f>IF(Paramétrage!B4&lt;'CTRL Nombres'!K21,"Pas de contrôle",IF(VALUE(F21)=P21,"OK","Attention, vous ne devez pas saisir plus de 2 chiffres après la virgule dans le tableau 1"))</f>
        <v>OK</v>
      </c>
      <c r="R21" s="87">
        <f t="shared" si="1"/>
        <v>0</v>
      </c>
    </row>
    <row r="22" spans="1:18" x14ac:dyDescent="0.2">
      <c r="A22" s="88">
        <f t="shared" si="2"/>
        <v>2025</v>
      </c>
      <c r="B22" s="117">
        <v>1</v>
      </c>
      <c r="C22" s="88">
        <f t="shared" si="3"/>
        <v>1</v>
      </c>
      <c r="D22" s="87" t="str">
        <f t="shared" si="4"/>
        <v>0691775E</v>
      </c>
      <c r="E22" s="89" t="s">
        <v>314</v>
      </c>
      <c r="F22" s="92">
        <f>IF(ISBLANK(Tableau1!I21),0,Tableau1!I21)</f>
        <v>3</v>
      </c>
      <c r="G22" s="115" t="s">
        <v>122</v>
      </c>
      <c r="H22" s="90" t="s">
        <v>36</v>
      </c>
      <c r="I22" s="90" t="s">
        <v>36</v>
      </c>
      <c r="J22" s="90" t="s">
        <v>36</v>
      </c>
      <c r="K22" s="118">
        <v>1</v>
      </c>
      <c r="L22" s="88">
        <v>1</v>
      </c>
      <c r="M22" s="88">
        <v>3</v>
      </c>
      <c r="N22" s="87" t="s">
        <v>192</v>
      </c>
      <c r="O22" s="87" t="s">
        <v>315</v>
      </c>
      <c r="P22" s="91">
        <f t="shared" si="0"/>
        <v>3</v>
      </c>
      <c r="Q22" s="87" t="str">
        <f>IF(Paramétrage!B4&lt;'CTRL Nombres'!K22,"Pas de contrôle",IF(VALUE(F22)=P22,"OK","Attention, vous ne devez pas saisir plus de 2 chiffres après la virgule dans le tableau 1"))</f>
        <v>OK</v>
      </c>
      <c r="R22" s="87">
        <f t="shared" si="1"/>
        <v>0</v>
      </c>
    </row>
    <row r="23" spans="1:18" x14ac:dyDescent="0.2">
      <c r="A23" s="88">
        <f t="shared" si="2"/>
        <v>2025</v>
      </c>
      <c r="B23" s="117">
        <v>1</v>
      </c>
      <c r="C23" s="88">
        <f t="shared" si="3"/>
        <v>1</v>
      </c>
      <c r="D23" s="87" t="str">
        <f t="shared" si="4"/>
        <v>0691775E</v>
      </c>
      <c r="E23" s="89" t="s">
        <v>316</v>
      </c>
      <c r="F23" s="92">
        <f>IF(ISBLANK(Tableau1!J21),0,Tableau1!J21)</f>
        <v>3</v>
      </c>
      <c r="G23" s="115" t="s">
        <v>122</v>
      </c>
      <c r="H23" s="90" t="s">
        <v>36</v>
      </c>
      <c r="I23" s="90" t="s">
        <v>36</v>
      </c>
      <c r="J23" s="90" t="s">
        <v>36</v>
      </c>
      <c r="K23" s="118">
        <v>1</v>
      </c>
      <c r="L23" s="88">
        <v>1</v>
      </c>
      <c r="M23" s="88">
        <v>4</v>
      </c>
      <c r="N23" s="87" t="s">
        <v>193</v>
      </c>
      <c r="O23" s="87" t="s">
        <v>317</v>
      </c>
      <c r="P23" s="91">
        <f t="shared" si="0"/>
        <v>3</v>
      </c>
      <c r="Q23" s="87" t="str">
        <f>IF(Paramétrage!B4&lt;'CTRL Nombres'!K23,"Pas de contrôle",IF(VALUE(F23)=P23,"OK","Attention, vous ne devez pas saisir plus de 2 chiffres après la virgule dans le tableau 1"))</f>
        <v>OK</v>
      </c>
      <c r="R23" s="87">
        <f t="shared" si="1"/>
        <v>0</v>
      </c>
    </row>
    <row r="24" spans="1:18" x14ac:dyDescent="0.2">
      <c r="A24" s="88">
        <f t="shared" si="2"/>
        <v>2025</v>
      </c>
      <c r="B24" s="117">
        <v>1</v>
      </c>
      <c r="C24" s="88">
        <f t="shared" si="3"/>
        <v>1</v>
      </c>
      <c r="D24" s="87" t="str">
        <f t="shared" si="4"/>
        <v>0691775E</v>
      </c>
      <c r="E24" s="89" t="s">
        <v>318</v>
      </c>
      <c r="F24" s="92">
        <f>IF(ISBLANK(Tableau1!K21),0,Tableau1!K21)</f>
        <v>3</v>
      </c>
      <c r="G24" s="115" t="s">
        <v>122</v>
      </c>
      <c r="H24" s="90" t="s">
        <v>36</v>
      </c>
      <c r="I24" s="90" t="s">
        <v>36</v>
      </c>
      <c r="J24" s="90" t="s">
        <v>36</v>
      </c>
      <c r="K24" s="118">
        <v>1</v>
      </c>
      <c r="L24" s="88">
        <v>1</v>
      </c>
      <c r="M24" s="88">
        <v>5</v>
      </c>
      <c r="N24" s="87" t="s">
        <v>271</v>
      </c>
      <c r="O24" s="87" t="s">
        <v>319</v>
      </c>
      <c r="P24" s="91">
        <f t="shared" si="0"/>
        <v>3</v>
      </c>
      <c r="Q24" s="87" t="str">
        <f>IF(Paramétrage!B4&lt;'CTRL Nombres'!K24,"Pas de contrôle",IF(VALUE(F24)=P24,"OK","Attention, vous ne devez pas saisir plus de 2 chiffres après la virgule dans le tableau 1"))</f>
        <v>OK</v>
      </c>
      <c r="R24" s="87">
        <f t="shared" si="1"/>
        <v>0</v>
      </c>
    </row>
    <row r="25" spans="1:18" x14ac:dyDescent="0.2">
      <c r="A25" s="88">
        <f t="shared" si="2"/>
        <v>2025</v>
      </c>
      <c r="B25" s="117">
        <v>1</v>
      </c>
      <c r="C25" s="88">
        <f t="shared" si="3"/>
        <v>1</v>
      </c>
      <c r="D25" s="87" t="str">
        <f t="shared" si="4"/>
        <v>0691775E</v>
      </c>
      <c r="E25" s="89" t="s">
        <v>320</v>
      </c>
      <c r="F25" s="92">
        <f>IF(ISBLANK(Tableau1!M21),0,Tableau1!M21)</f>
        <v>673.09999999999991</v>
      </c>
      <c r="G25" s="115" t="s">
        <v>122</v>
      </c>
      <c r="H25" s="90" t="s">
        <v>36</v>
      </c>
      <c r="I25" s="90" t="s">
        <v>36</v>
      </c>
      <c r="J25" s="90" t="s">
        <v>36</v>
      </c>
      <c r="K25" s="118">
        <v>1</v>
      </c>
      <c r="L25" s="88">
        <v>1</v>
      </c>
      <c r="M25" s="88">
        <v>7</v>
      </c>
      <c r="N25" s="87" t="s">
        <v>321</v>
      </c>
      <c r="O25" s="87" t="s">
        <v>255</v>
      </c>
      <c r="P25" s="91">
        <f t="shared" si="0"/>
        <v>673.1</v>
      </c>
      <c r="Q25" s="87" t="str">
        <f>IF(Paramétrage!B4&lt;'CTRL Nombres'!K25,"Pas de contrôle",IF(VALUE(F25)=P25,"OK","Attention, vous ne devez pas saisir plus de 2 chiffres après la virgule dans le tableau 1"))</f>
        <v>OK</v>
      </c>
      <c r="R25" s="87">
        <f t="shared" si="1"/>
        <v>0</v>
      </c>
    </row>
    <row r="26" spans="1:18" x14ac:dyDescent="0.2">
      <c r="A26" s="88">
        <f t="shared" si="2"/>
        <v>2025</v>
      </c>
      <c r="B26" s="117">
        <v>1</v>
      </c>
      <c r="C26" s="88">
        <f t="shared" si="3"/>
        <v>1</v>
      </c>
      <c r="D26" s="87" t="str">
        <f t="shared" si="4"/>
        <v>0691775E</v>
      </c>
      <c r="E26" s="89" t="s">
        <v>181</v>
      </c>
      <c r="F26" s="92">
        <f>IF(ISBLANK(Tableau1!N21),0,Tableau1!N21)</f>
        <v>6</v>
      </c>
      <c r="G26" s="115" t="s">
        <v>122</v>
      </c>
      <c r="H26" s="90" t="s">
        <v>36</v>
      </c>
      <c r="I26" s="90" t="s">
        <v>36</v>
      </c>
      <c r="J26" s="90" t="s">
        <v>36</v>
      </c>
      <c r="K26" s="118">
        <v>1</v>
      </c>
      <c r="L26" s="88">
        <v>1</v>
      </c>
      <c r="M26" s="88">
        <v>8</v>
      </c>
      <c r="N26" s="87" t="s">
        <v>322</v>
      </c>
      <c r="O26" s="87" t="s">
        <v>323</v>
      </c>
      <c r="P26" s="91">
        <f t="shared" si="0"/>
        <v>6</v>
      </c>
      <c r="Q26" s="87" t="str">
        <f>IF(Paramétrage!B4&lt;'CTRL Nombres'!K26,"Pas de contrôle",IF(VALUE(F26)=P26,"OK","Attention, vous ne devez pas saisir plus de 2 chiffres après la virgule dans le tableau 1"))</f>
        <v>OK</v>
      </c>
      <c r="R26" s="87">
        <f t="shared" si="1"/>
        <v>0</v>
      </c>
    </row>
    <row r="27" spans="1:18" x14ac:dyDescent="0.2">
      <c r="A27" s="88">
        <f t="shared" si="2"/>
        <v>2025</v>
      </c>
      <c r="B27" s="117">
        <v>1</v>
      </c>
      <c r="C27" s="88">
        <f t="shared" si="3"/>
        <v>1</v>
      </c>
      <c r="D27" s="87" t="str">
        <f t="shared" si="4"/>
        <v>0691775E</v>
      </c>
      <c r="E27" s="89" t="s">
        <v>324</v>
      </c>
      <c r="F27" s="92">
        <f>IF(ISBLANK(Tableau1!O21),0,Tableau1!O21)</f>
        <v>32</v>
      </c>
      <c r="G27" s="115" t="s">
        <v>122</v>
      </c>
      <c r="H27" s="90" t="s">
        <v>36</v>
      </c>
      <c r="I27" s="90" t="s">
        <v>36</v>
      </c>
      <c r="J27" s="90" t="s">
        <v>36</v>
      </c>
      <c r="K27" s="118">
        <v>1</v>
      </c>
      <c r="L27" s="88">
        <v>1</v>
      </c>
      <c r="M27" s="88">
        <v>9</v>
      </c>
      <c r="N27" s="87" t="s">
        <v>325</v>
      </c>
      <c r="O27" s="87" t="s">
        <v>326</v>
      </c>
      <c r="P27" s="91">
        <f t="shared" si="0"/>
        <v>32</v>
      </c>
      <c r="Q27" s="87" t="str">
        <f>IF(Paramétrage!B4&lt;'CTRL Nombres'!K27,"Pas de contrôle",IF(VALUE(F27)=P27,"OK","Attention, vous ne devez pas saisir plus de 2 chiffres après la virgule dans le tableau 1"))</f>
        <v>OK</v>
      </c>
      <c r="R27" s="87">
        <f t="shared" si="1"/>
        <v>0</v>
      </c>
    </row>
    <row r="28" spans="1:18" x14ac:dyDescent="0.2">
      <c r="A28" s="88">
        <f t="shared" si="2"/>
        <v>2025</v>
      </c>
      <c r="B28" s="117">
        <v>1</v>
      </c>
      <c r="C28" s="88">
        <f t="shared" si="3"/>
        <v>1</v>
      </c>
      <c r="D28" s="87" t="str">
        <f t="shared" si="4"/>
        <v>0691775E</v>
      </c>
      <c r="E28" s="89" t="s">
        <v>327</v>
      </c>
      <c r="F28" s="92">
        <f>IF(ISBLANK(Tableau1!P21),0,Tableau1!P21)</f>
        <v>7</v>
      </c>
      <c r="G28" s="115" t="s">
        <v>122</v>
      </c>
      <c r="H28" s="90" t="s">
        <v>36</v>
      </c>
      <c r="I28" s="90" t="s">
        <v>36</v>
      </c>
      <c r="J28" s="90" t="s">
        <v>36</v>
      </c>
      <c r="K28" s="118">
        <v>1</v>
      </c>
      <c r="L28" s="88">
        <v>1</v>
      </c>
      <c r="M28" s="88">
        <v>10</v>
      </c>
      <c r="N28" s="87" t="s">
        <v>328</v>
      </c>
      <c r="O28" s="87" t="s">
        <v>329</v>
      </c>
      <c r="P28" s="91">
        <f t="shared" si="0"/>
        <v>7</v>
      </c>
      <c r="Q28" s="87" t="str">
        <f>IF(Paramétrage!B4&lt;'CTRL Nombres'!K28,"Pas de contrôle",IF(VALUE(F28)=P28,"OK","Attention, vous ne devez pas saisir plus de 2 chiffres après la virgule dans le tableau 1"))</f>
        <v>OK</v>
      </c>
      <c r="R28" s="87">
        <f t="shared" si="1"/>
        <v>0</v>
      </c>
    </row>
    <row r="29" spans="1:18" x14ac:dyDescent="0.2">
      <c r="A29" s="88">
        <f t="shared" si="2"/>
        <v>2025</v>
      </c>
      <c r="B29" s="117">
        <v>1</v>
      </c>
      <c r="C29" s="88">
        <f t="shared" si="3"/>
        <v>1</v>
      </c>
      <c r="D29" s="87" t="str">
        <f t="shared" si="4"/>
        <v>0691775E</v>
      </c>
      <c r="E29" s="89" t="s">
        <v>330</v>
      </c>
      <c r="F29" s="92">
        <f>IF(ISBLANK(Tableau1!R21),0,Tableau1!R21)</f>
        <v>670.21</v>
      </c>
      <c r="G29" s="115" t="s">
        <v>122</v>
      </c>
      <c r="H29" s="90" t="s">
        <v>36</v>
      </c>
      <c r="I29" s="90" t="s">
        <v>36</v>
      </c>
      <c r="J29" s="90" t="s">
        <v>36</v>
      </c>
      <c r="K29" s="118">
        <v>1</v>
      </c>
      <c r="L29" s="88">
        <v>1</v>
      </c>
      <c r="M29" s="88">
        <v>12</v>
      </c>
      <c r="N29" s="87" t="s">
        <v>331</v>
      </c>
      <c r="O29" s="87" t="s">
        <v>332</v>
      </c>
      <c r="P29" s="91">
        <f t="shared" si="0"/>
        <v>670.21</v>
      </c>
      <c r="Q29" s="87" t="str">
        <f>IF(Paramétrage!B4&lt;'CTRL Nombres'!K29,"Pas de contrôle",IF(VALUE(F29)=P29,"OK","Attention, vous ne devez pas saisir plus de 2 chiffres après la virgule dans le tableau 1"))</f>
        <v>OK</v>
      </c>
      <c r="R29" s="87">
        <f t="shared" si="1"/>
        <v>0</v>
      </c>
    </row>
    <row r="30" spans="1:18" x14ac:dyDescent="0.2">
      <c r="A30" s="88">
        <f t="shared" si="2"/>
        <v>2025</v>
      </c>
      <c r="B30" s="117">
        <v>1</v>
      </c>
      <c r="C30" s="88">
        <f t="shared" si="3"/>
        <v>1</v>
      </c>
      <c r="D30" s="87" t="str">
        <f t="shared" si="4"/>
        <v>0691775E</v>
      </c>
      <c r="E30" s="89" t="s">
        <v>333</v>
      </c>
      <c r="F30" s="92">
        <f>IF(ISBLANK(Tableau1!S21),0,Tableau1!S21)</f>
        <v>34</v>
      </c>
      <c r="G30" s="115" t="s">
        <v>122</v>
      </c>
      <c r="H30" s="90" t="s">
        <v>36</v>
      </c>
      <c r="I30" s="90" t="s">
        <v>36</v>
      </c>
      <c r="J30" s="90" t="s">
        <v>36</v>
      </c>
      <c r="K30" s="118">
        <v>1</v>
      </c>
      <c r="L30" s="88">
        <v>1</v>
      </c>
      <c r="M30" s="88">
        <v>13</v>
      </c>
      <c r="N30" s="87" t="s">
        <v>334</v>
      </c>
      <c r="O30" s="87" t="s">
        <v>335</v>
      </c>
      <c r="P30" s="91">
        <f t="shared" si="0"/>
        <v>34</v>
      </c>
      <c r="Q30" s="87" t="str">
        <f>IF(Paramétrage!B4&lt;'CTRL Nombres'!K30,"Pas de contrôle",IF(VALUE(F30)=P30,"OK","Attention, vous ne devez pas saisir plus de 2 chiffres après la virgule dans le tableau 1"))</f>
        <v>OK</v>
      </c>
      <c r="R30" s="87">
        <f t="shared" si="1"/>
        <v>0</v>
      </c>
    </row>
    <row r="31" spans="1:18" x14ac:dyDescent="0.2">
      <c r="A31" s="88">
        <f t="shared" si="2"/>
        <v>2025</v>
      </c>
      <c r="B31" s="117">
        <v>1</v>
      </c>
      <c r="C31" s="88">
        <f t="shared" si="3"/>
        <v>1</v>
      </c>
      <c r="D31" s="87" t="str">
        <f t="shared" si="4"/>
        <v>0691775E</v>
      </c>
      <c r="E31" s="89" t="s">
        <v>336</v>
      </c>
      <c r="F31" s="92">
        <f>IF(ISBLANK(Tableau1!T21),0,Tableau1!T21)</f>
        <v>35</v>
      </c>
      <c r="G31" s="115" t="s">
        <v>122</v>
      </c>
      <c r="H31" s="90" t="s">
        <v>36</v>
      </c>
      <c r="I31" s="90" t="s">
        <v>36</v>
      </c>
      <c r="J31" s="90" t="s">
        <v>36</v>
      </c>
      <c r="K31" s="118">
        <v>1</v>
      </c>
      <c r="L31" s="88">
        <v>1</v>
      </c>
      <c r="M31" s="88">
        <v>14</v>
      </c>
      <c r="N31" s="87" t="s">
        <v>337</v>
      </c>
      <c r="O31" s="87" t="s">
        <v>338</v>
      </c>
      <c r="P31" s="91">
        <f t="shared" si="0"/>
        <v>35</v>
      </c>
      <c r="Q31" s="87" t="str">
        <f>IF(Paramétrage!B4&lt;'CTRL Nombres'!K31,"Pas de contrôle",IF(VALUE(F31)=P31,"OK","Attention, vous ne devez pas saisir plus de 2 chiffres après la virgule dans le tableau 1"))</f>
        <v>OK</v>
      </c>
      <c r="R31" s="87">
        <f t="shared" si="1"/>
        <v>0</v>
      </c>
    </row>
    <row r="32" spans="1:18" x14ac:dyDescent="0.2">
      <c r="A32" s="88">
        <f t="shared" si="2"/>
        <v>2025</v>
      </c>
      <c r="B32" s="117">
        <v>1</v>
      </c>
      <c r="C32" s="88">
        <f t="shared" si="3"/>
        <v>1</v>
      </c>
      <c r="D32" s="87" t="str">
        <f t="shared" si="4"/>
        <v>0691775E</v>
      </c>
      <c r="E32" s="89" t="s">
        <v>339</v>
      </c>
      <c r="F32" s="92">
        <f>IF(ISBLANK(Tableau1!U21),0,Tableau1!U21)</f>
        <v>8</v>
      </c>
      <c r="G32" s="115" t="s">
        <v>122</v>
      </c>
      <c r="H32" s="90" t="s">
        <v>36</v>
      </c>
      <c r="I32" s="90" t="s">
        <v>36</v>
      </c>
      <c r="J32" s="90" t="s">
        <v>36</v>
      </c>
      <c r="K32" s="118">
        <v>1</v>
      </c>
      <c r="L32" s="88">
        <v>1</v>
      </c>
      <c r="M32" s="88">
        <v>15</v>
      </c>
      <c r="N32" s="87" t="s">
        <v>340</v>
      </c>
      <c r="O32" s="87" t="s">
        <v>341</v>
      </c>
      <c r="P32" s="91">
        <f t="shared" si="0"/>
        <v>8</v>
      </c>
      <c r="Q32" s="87" t="str">
        <f>IF(Paramétrage!B4&lt;'CTRL Nombres'!K32,"Pas de contrôle",IF(VALUE(F32)=P32,"OK","Attention, vous ne devez pas saisir plus de 2 chiffres après la virgule dans le tableau 1"))</f>
        <v>OK</v>
      </c>
      <c r="R32" s="87">
        <f t="shared" si="1"/>
        <v>0</v>
      </c>
    </row>
    <row r="33" spans="1:18" x14ac:dyDescent="0.2">
      <c r="A33" s="88">
        <f t="shared" si="2"/>
        <v>2025</v>
      </c>
      <c r="B33" s="117">
        <v>1</v>
      </c>
      <c r="C33" s="88">
        <f t="shared" si="3"/>
        <v>1</v>
      </c>
      <c r="D33" s="87" t="str">
        <f t="shared" si="4"/>
        <v>0691775E</v>
      </c>
      <c r="E33" s="89" t="s">
        <v>342</v>
      </c>
      <c r="F33" s="92">
        <f>IF(ISBLANK(Tableau1!W21),0,Tableau1!W21)</f>
        <v>670.68</v>
      </c>
      <c r="G33" s="115" t="s">
        <v>122</v>
      </c>
      <c r="H33" s="90" t="s">
        <v>36</v>
      </c>
      <c r="I33" s="90" t="s">
        <v>36</v>
      </c>
      <c r="J33" s="90" t="s">
        <v>36</v>
      </c>
      <c r="K33" s="118">
        <v>1</v>
      </c>
      <c r="L33" s="88">
        <v>1</v>
      </c>
      <c r="M33" s="88">
        <v>17</v>
      </c>
      <c r="N33" s="87" t="s">
        <v>343</v>
      </c>
      <c r="O33" s="87" t="s">
        <v>218</v>
      </c>
      <c r="P33" s="91">
        <f t="shared" si="0"/>
        <v>670.68</v>
      </c>
      <c r="Q33" s="87" t="str">
        <f>IF(Paramétrage!B4&lt;'CTRL Nombres'!K33,"Pas de contrôle",IF(VALUE(F33)=P33,"OK","Attention, vous ne devez pas saisir plus de 2 chiffres après la virgule dans le tableau 1"))</f>
        <v>OK</v>
      </c>
      <c r="R33" s="87">
        <f t="shared" si="1"/>
        <v>0</v>
      </c>
    </row>
    <row r="34" spans="1:18" x14ac:dyDescent="0.2">
      <c r="A34" s="88">
        <f t="shared" si="2"/>
        <v>2025</v>
      </c>
      <c r="B34" s="117">
        <v>1</v>
      </c>
      <c r="C34" s="88">
        <f t="shared" si="3"/>
        <v>1</v>
      </c>
      <c r="D34" s="87" t="str">
        <f t="shared" si="4"/>
        <v>0691775E</v>
      </c>
      <c r="E34" s="89" t="s">
        <v>344</v>
      </c>
      <c r="F34" s="92">
        <f>IF(ISBLANK(Tableau1!G22),0,Tableau1!G22)</f>
        <v>673.09999999999991</v>
      </c>
      <c r="G34" s="115" t="s">
        <v>122</v>
      </c>
      <c r="H34" s="90" t="s">
        <v>36</v>
      </c>
      <c r="I34" s="90" t="s">
        <v>36</v>
      </c>
      <c r="J34" s="90" t="s">
        <v>36</v>
      </c>
      <c r="K34" s="118">
        <v>1</v>
      </c>
      <c r="L34" s="88">
        <v>2</v>
      </c>
      <c r="M34" s="88">
        <v>1</v>
      </c>
      <c r="N34" s="87" t="s">
        <v>345</v>
      </c>
      <c r="O34" s="87" t="s">
        <v>346</v>
      </c>
      <c r="P34" s="91">
        <f t="shared" si="0"/>
        <v>673.1</v>
      </c>
      <c r="Q34" s="87" t="str">
        <f>IF(Paramétrage!B4&lt;'CTRL Nombres'!K34,"Pas de contrôle",IF(VALUE(F34)=P34,"OK","Attention, vous ne devez pas saisir plus de 2 chiffres après la virgule dans le tableau 1"))</f>
        <v>OK</v>
      </c>
      <c r="R34" s="87">
        <f t="shared" si="1"/>
        <v>0</v>
      </c>
    </row>
    <row r="35" spans="1:18" x14ac:dyDescent="0.2">
      <c r="A35" s="88">
        <f t="shared" si="2"/>
        <v>2025</v>
      </c>
      <c r="B35" s="117">
        <v>1</v>
      </c>
      <c r="C35" s="88">
        <f t="shared" si="3"/>
        <v>1</v>
      </c>
      <c r="D35" s="87" t="str">
        <f t="shared" si="4"/>
        <v>0691775E</v>
      </c>
      <c r="E35" s="89" t="s">
        <v>347</v>
      </c>
      <c r="F35" s="92">
        <f>IF(ISBLANK(Tableau1!H22),0,Tableau1!H22)</f>
        <v>664.1</v>
      </c>
      <c r="G35" s="115" t="s">
        <v>122</v>
      </c>
      <c r="H35" s="90" t="s">
        <v>36</v>
      </c>
      <c r="I35" s="90" t="s">
        <v>36</v>
      </c>
      <c r="J35" s="90" t="s">
        <v>36</v>
      </c>
      <c r="K35" s="118">
        <v>1</v>
      </c>
      <c r="L35" s="88">
        <v>2</v>
      </c>
      <c r="M35" s="88">
        <v>2</v>
      </c>
      <c r="N35" s="87" t="s">
        <v>348</v>
      </c>
      <c r="O35" s="87" t="s">
        <v>349</v>
      </c>
      <c r="P35" s="91">
        <f t="shared" si="0"/>
        <v>664.1</v>
      </c>
      <c r="Q35" s="87" t="str">
        <f>IF(Paramétrage!B4&lt;'CTRL Nombres'!K35,"Pas de contrôle",IF(VALUE(F35)=P35,"OK","Attention, vous ne devez pas saisir plus de 2 chiffres après la virgule dans le tableau 1"))</f>
        <v>OK</v>
      </c>
      <c r="R35" s="87">
        <f t="shared" si="1"/>
        <v>0</v>
      </c>
    </row>
    <row r="36" spans="1:18" x14ac:dyDescent="0.2">
      <c r="A36" s="88">
        <f t="shared" si="2"/>
        <v>2025</v>
      </c>
      <c r="B36" s="117">
        <v>1</v>
      </c>
      <c r="C36" s="88">
        <f t="shared" si="3"/>
        <v>1</v>
      </c>
      <c r="D36" s="87" t="str">
        <f t="shared" si="4"/>
        <v>0691775E</v>
      </c>
      <c r="E36" s="89" t="s">
        <v>1394</v>
      </c>
      <c r="F36" s="92">
        <f>IF(ISBLANK(Tableau1!I22),0,Tableau1!I22)</f>
        <v>0</v>
      </c>
      <c r="G36" s="90" t="s">
        <v>36</v>
      </c>
      <c r="H36" s="115" t="s">
        <v>122</v>
      </c>
      <c r="I36" s="90" t="s">
        <v>36</v>
      </c>
      <c r="J36" s="90" t="s">
        <v>36</v>
      </c>
      <c r="K36" s="118">
        <v>2</v>
      </c>
      <c r="L36" s="88">
        <v>2</v>
      </c>
      <c r="M36" s="88">
        <v>3</v>
      </c>
      <c r="N36" s="87" t="s">
        <v>2423</v>
      </c>
      <c r="O36" s="87" t="s">
        <v>350</v>
      </c>
      <c r="P36" s="91">
        <f t="shared" si="0"/>
        <v>0</v>
      </c>
      <c r="Q36" s="87" t="str">
        <f>IF(Paramétrage!B4&lt;'CTRL Nombres'!K36,"Pas de contrôle",IF(VALUE(F36)=P36,"OK","Attention, vous ne devez pas saisir plus de 2 chiffres après la virgule dans le tableau 1"))</f>
        <v>Pas de contrôle</v>
      </c>
      <c r="R36" s="87">
        <f t="shared" si="1"/>
        <v>0</v>
      </c>
    </row>
    <row r="37" spans="1:18" x14ac:dyDescent="0.2">
      <c r="A37" s="88">
        <f t="shared" si="2"/>
        <v>2025</v>
      </c>
      <c r="B37" s="117">
        <v>1</v>
      </c>
      <c r="C37" s="88">
        <f t="shared" si="3"/>
        <v>1</v>
      </c>
      <c r="D37" s="87" t="str">
        <f t="shared" si="4"/>
        <v>0691775E</v>
      </c>
      <c r="E37" s="89" t="s">
        <v>1395</v>
      </c>
      <c r="F37" s="92">
        <f>IF(ISBLANK(Tableau1!J22),0,Tableau1!J22)</f>
        <v>0</v>
      </c>
      <c r="G37" s="90" t="s">
        <v>36</v>
      </c>
      <c r="H37" s="115" t="s">
        <v>122</v>
      </c>
      <c r="I37" s="90" t="s">
        <v>36</v>
      </c>
      <c r="J37" s="90" t="s">
        <v>36</v>
      </c>
      <c r="K37" s="118">
        <v>2</v>
      </c>
      <c r="L37" s="88">
        <v>2</v>
      </c>
      <c r="M37" s="88">
        <v>4</v>
      </c>
      <c r="N37" s="87" t="s">
        <v>2424</v>
      </c>
      <c r="O37" s="87" t="s">
        <v>276</v>
      </c>
      <c r="P37" s="91">
        <f t="shared" si="0"/>
        <v>0</v>
      </c>
      <c r="Q37" s="87" t="str">
        <f>IF(Paramétrage!B4&lt;'CTRL Nombres'!K37,"Pas de contrôle",IF(VALUE(F37)=P37,"OK","Attention, vous ne devez pas saisir plus de 2 chiffres après la virgule dans le tableau 1"))</f>
        <v>Pas de contrôle</v>
      </c>
      <c r="R37" s="87">
        <f t="shared" si="1"/>
        <v>0</v>
      </c>
    </row>
    <row r="38" spans="1:18" x14ac:dyDescent="0.2">
      <c r="A38" s="88">
        <f t="shared" si="2"/>
        <v>2025</v>
      </c>
      <c r="B38" s="117">
        <v>1</v>
      </c>
      <c r="C38" s="88">
        <f t="shared" si="3"/>
        <v>1</v>
      </c>
      <c r="D38" s="87" t="str">
        <f t="shared" si="4"/>
        <v>0691775E</v>
      </c>
      <c r="E38" s="89" t="s">
        <v>1396</v>
      </c>
      <c r="F38" s="92">
        <f>IF(ISBLANK(Tableau1!K22),0,Tableau1!K22)</f>
        <v>0</v>
      </c>
      <c r="G38" s="90" t="s">
        <v>36</v>
      </c>
      <c r="H38" s="115" t="s">
        <v>122</v>
      </c>
      <c r="I38" s="90" t="s">
        <v>36</v>
      </c>
      <c r="J38" s="90" t="s">
        <v>36</v>
      </c>
      <c r="K38" s="118">
        <v>2</v>
      </c>
      <c r="L38" s="88">
        <v>2</v>
      </c>
      <c r="M38" s="88">
        <v>5</v>
      </c>
      <c r="N38" s="87" t="s">
        <v>2425</v>
      </c>
      <c r="O38" s="87" t="s">
        <v>351</v>
      </c>
      <c r="P38" s="91">
        <f t="shared" si="0"/>
        <v>0</v>
      </c>
      <c r="Q38" s="87" t="str">
        <f>IF(Paramétrage!B4&lt;'CTRL Nombres'!K38,"Pas de contrôle",IF(VALUE(F38)=P38,"OK","Attention, vous ne devez pas saisir plus de 2 chiffres après la virgule dans le tableau 1"))</f>
        <v>Pas de contrôle</v>
      </c>
      <c r="R38" s="87">
        <f t="shared" si="1"/>
        <v>0</v>
      </c>
    </row>
    <row r="39" spans="1:18" x14ac:dyDescent="0.2">
      <c r="A39" s="88">
        <f t="shared" si="2"/>
        <v>2025</v>
      </c>
      <c r="B39" s="117">
        <v>1</v>
      </c>
      <c r="C39" s="88">
        <f t="shared" si="3"/>
        <v>1</v>
      </c>
      <c r="D39" s="87" t="str">
        <f t="shared" si="4"/>
        <v>0691775E</v>
      </c>
      <c r="E39" s="89" t="s">
        <v>1398</v>
      </c>
      <c r="F39" s="92">
        <f>IF(ISBLANK(Tableau1!M22),0,Tableau1!M22)</f>
        <v>0</v>
      </c>
      <c r="G39" s="90" t="s">
        <v>36</v>
      </c>
      <c r="H39" s="115" t="s">
        <v>122</v>
      </c>
      <c r="I39" s="90" t="s">
        <v>36</v>
      </c>
      <c r="J39" s="90" t="s">
        <v>36</v>
      </c>
      <c r="K39" s="118">
        <v>2</v>
      </c>
      <c r="L39" s="88">
        <v>2</v>
      </c>
      <c r="M39" s="88">
        <v>7</v>
      </c>
      <c r="N39" s="87" t="s">
        <v>2426</v>
      </c>
      <c r="O39" s="87" t="s">
        <v>352</v>
      </c>
      <c r="P39" s="91">
        <f t="shared" si="0"/>
        <v>0</v>
      </c>
      <c r="Q39" s="87" t="str">
        <f>IF(Paramétrage!B4&lt;'CTRL Nombres'!K39,"Pas de contrôle",IF(VALUE(F39)=P39,"OK","Attention, vous ne devez pas saisir plus de 2 chiffres après la virgule dans le tableau 1"))</f>
        <v>Pas de contrôle</v>
      </c>
      <c r="R39" s="87">
        <f t="shared" si="1"/>
        <v>0</v>
      </c>
    </row>
    <row r="40" spans="1:18" x14ac:dyDescent="0.2">
      <c r="A40" s="88">
        <f t="shared" si="2"/>
        <v>2025</v>
      </c>
      <c r="B40" s="117">
        <v>1</v>
      </c>
      <c r="C40" s="88">
        <f t="shared" si="3"/>
        <v>1</v>
      </c>
      <c r="D40" s="87" t="str">
        <f t="shared" si="4"/>
        <v>0691775E</v>
      </c>
      <c r="E40" s="89" t="s">
        <v>1399</v>
      </c>
      <c r="F40" s="92">
        <f>IF(ISBLANK(Tableau1!N22),0,Tableau1!N22)</f>
        <v>0</v>
      </c>
      <c r="G40" s="90" t="s">
        <v>36</v>
      </c>
      <c r="H40" s="115" t="s">
        <v>122</v>
      </c>
      <c r="I40" s="115" t="s">
        <v>122</v>
      </c>
      <c r="J40" s="90" t="s">
        <v>36</v>
      </c>
      <c r="K40" s="118">
        <v>2</v>
      </c>
      <c r="L40" s="88">
        <v>2</v>
      </c>
      <c r="M40" s="88">
        <v>8</v>
      </c>
      <c r="N40" s="87" t="s">
        <v>2427</v>
      </c>
      <c r="O40" s="87" t="s">
        <v>353</v>
      </c>
      <c r="P40" s="91">
        <f t="shared" si="0"/>
        <v>0</v>
      </c>
      <c r="Q40" s="87" t="str">
        <f>IF(Paramétrage!B4&lt;'CTRL Nombres'!K40,"Pas de contrôle",IF(VALUE(F40)=P40,"OK","Attention, vous ne devez pas saisir plus de 2 chiffres après la virgule dans le tableau 1"))</f>
        <v>Pas de contrôle</v>
      </c>
      <c r="R40" s="87">
        <f t="shared" si="1"/>
        <v>0</v>
      </c>
    </row>
    <row r="41" spans="1:18" x14ac:dyDescent="0.2">
      <c r="A41" s="88">
        <f t="shared" si="2"/>
        <v>2025</v>
      </c>
      <c r="B41" s="117">
        <v>1</v>
      </c>
      <c r="C41" s="88">
        <f t="shared" si="3"/>
        <v>1</v>
      </c>
      <c r="D41" s="87" t="str">
        <f t="shared" si="4"/>
        <v>0691775E</v>
      </c>
      <c r="E41" s="89" t="s">
        <v>1400</v>
      </c>
      <c r="F41" s="92">
        <f>IF(ISBLANK(Tableau1!O22),0,Tableau1!O22)</f>
        <v>0</v>
      </c>
      <c r="G41" s="90" t="s">
        <v>36</v>
      </c>
      <c r="H41" s="115" t="s">
        <v>122</v>
      </c>
      <c r="I41" s="115" t="s">
        <v>122</v>
      </c>
      <c r="J41" s="90" t="s">
        <v>36</v>
      </c>
      <c r="K41" s="118">
        <v>2</v>
      </c>
      <c r="L41" s="88">
        <v>2</v>
      </c>
      <c r="M41" s="88">
        <v>9</v>
      </c>
      <c r="N41" s="87" t="s">
        <v>2428</v>
      </c>
      <c r="O41" s="87" t="s">
        <v>354</v>
      </c>
      <c r="P41" s="91">
        <f t="shared" si="0"/>
        <v>0</v>
      </c>
      <c r="Q41" s="87" t="str">
        <f>IF(Paramétrage!B4&lt;'CTRL Nombres'!K41,"Pas de contrôle",IF(VALUE(F41)=P41,"OK","Attention, vous ne devez pas saisir plus de 2 chiffres après la virgule dans le tableau 1"))</f>
        <v>Pas de contrôle</v>
      </c>
      <c r="R41" s="87">
        <f t="shared" si="1"/>
        <v>0</v>
      </c>
    </row>
    <row r="42" spans="1:18" x14ac:dyDescent="0.2">
      <c r="A42" s="88">
        <f t="shared" si="2"/>
        <v>2025</v>
      </c>
      <c r="B42" s="117">
        <v>1</v>
      </c>
      <c r="C42" s="88">
        <f t="shared" si="3"/>
        <v>1</v>
      </c>
      <c r="D42" s="87" t="str">
        <f t="shared" si="4"/>
        <v>0691775E</v>
      </c>
      <c r="E42" s="89" t="s">
        <v>1401</v>
      </c>
      <c r="F42" s="92">
        <f>IF(ISBLANK(Tableau1!P22),0,Tableau1!P22)</f>
        <v>0</v>
      </c>
      <c r="G42" s="90" t="s">
        <v>36</v>
      </c>
      <c r="H42" s="115" t="s">
        <v>122</v>
      </c>
      <c r="I42" s="115" t="s">
        <v>122</v>
      </c>
      <c r="J42" s="90" t="s">
        <v>36</v>
      </c>
      <c r="K42" s="118">
        <v>2</v>
      </c>
      <c r="L42" s="88">
        <v>2</v>
      </c>
      <c r="M42" s="88">
        <v>10</v>
      </c>
      <c r="N42" s="87" t="s">
        <v>2429</v>
      </c>
      <c r="O42" s="87" t="s">
        <v>355</v>
      </c>
      <c r="P42" s="91">
        <f t="shared" si="0"/>
        <v>0</v>
      </c>
      <c r="Q42" s="87" t="str">
        <f>IF(Paramétrage!B4&lt;'CTRL Nombres'!K42,"Pas de contrôle",IF(VALUE(F42)=P42,"OK","Attention, vous ne devez pas saisir plus de 2 chiffres après la virgule dans le tableau 1"))</f>
        <v>Pas de contrôle</v>
      </c>
      <c r="R42" s="87">
        <f t="shared" si="1"/>
        <v>0</v>
      </c>
    </row>
    <row r="43" spans="1:18" x14ac:dyDescent="0.2">
      <c r="A43" s="88">
        <f t="shared" si="2"/>
        <v>2025</v>
      </c>
      <c r="B43" s="117">
        <v>1</v>
      </c>
      <c r="C43" s="88">
        <f t="shared" si="3"/>
        <v>1</v>
      </c>
      <c r="D43" s="87" t="str">
        <f t="shared" si="4"/>
        <v>0691775E</v>
      </c>
      <c r="E43" s="89" t="s">
        <v>1403</v>
      </c>
      <c r="F43" s="92">
        <f>IF(ISBLANK(Tableau1!R22),0,Tableau1!R22)</f>
        <v>0</v>
      </c>
      <c r="G43" s="90" t="s">
        <v>36</v>
      </c>
      <c r="H43" s="115" t="s">
        <v>122</v>
      </c>
      <c r="I43" s="115" t="s">
        <v>122</v>
      </c>
      <c r="J43" s="90" t="s">
        <v>36</v>
      </c>
      <c r="K43" s="118">
        <v>2</v>
      </c>
      <c r="L43" s="88">
        <v>2</v>
      </c>
      <c r="M43" s="88">
        <v>12</v>
      </c>
      <c r="N43" s="87" t="s">
        <v>2430</v>
      </c>
      <c r="O43" s="87" t="s">
        <v>261</v>
      </c>
      <c r="P43" s="91">
        <f t="shared" si="0"/>
        <v>0</v>
      </c>
      <c r="Q43" s="87" t="str">
        <f>IF(Paramétrage!B4&lt;'CTRL Nombres'!K43,"Pas de contrôle",IF(VALUE(F43)=P43,"OK","Attention, vous ne devez pas saisir plus de 2 chiffres après la virgule dans le tableau 1"))</f>
        <v>Pas de contrôle</v>
      </c>
      <c r="R43" s="87">
        <f t="shared" si="1"/>
        <v>0</v>
      </c>
    </row>
    <row r="44" spans="1:18" x14ac:dyDescent="0.2">
      <c r="A44" s="88">
        <f t="shared" si="2"/>
        <v>2025</v>
      </c>
      <c r="B44" s="117">
        <v>1</v>
      </c>
      <c r="C44" s="88">
        <f t="shared" si="3"/>
        <v>1</v>
      </c>
      <c r="D44" s="87" t="str">
        <f t="shared" si="4"/>
        <v>0691775E</v>
      </c>
      <c r="E44" s="89" t="s">
        <v>1404</v>
      </c>
      <c r="F44" s="92">
        <f>IF(ISBLANK(Tableau1!S22),0,Tableau1!S22)</f>
        <v>0</v>
      </c>
      <c r="G44" s="90" t="s">
        <v>36</v>
      </c>
      <c r="H44" s="115" t="s">
        <v>122</v>
      </c>
      <c r="I44" s="115" t="s">
        <v>122</v>
      </c>
      <c r="J44" s="115" t="s">
        <v>122</v>
      </c>
      <c r="K44" s="118">
        <v>2</v>
      </c>
      <c r="L44" s="88">
        <v>2</v>
      </c>
      <c r="M44" s="88">
        <v>13</v>
      </c>
      <c r="N44" s="87" t="s">
        <v>2431</v>
      </c>
      <c r="O44" s="87" t="s">
        <v>262</v>
      </c>
      <c r="P44" s="91">
        <f t="shared" si="0"/>
        <v>0</v>
      </c>
      <c r="Q44" s="87" t="str">
        <f>IF(Paramétrage!B4&lt;'CTRL Nombres'!K44,"Pas de contrôle",IF(VALUE(F44)=P44,"OK","Attention, vous ne devez pas saisir plus de 2 chiffres après la virgule dans le tableau 1"))</f>
        <v>Pas de contrôle</v>
      </c>
      <c r="R44" s="87">
        <f t="shared" si="1"/>
        <v>0</v>
      </c>
    </row>
    <row r="45" spans="1:18" x14ac:dyDescent="0.2">
      <c r="A45" s="88">
        <f t="shared" si="2"/>
        <v>2025</v>
      </c>
      <c r="B45" s="117">
        <v>1</v>
      </c>
      <c r="C45" s="88">
        <f t="shared" si="3"/>
        <v>1</v>
      </c>
      <c r="D45" s="87" t="str">
        <f t="shared" si="4"/>
        <v>0691775E</v>
      </c>
      <c r="E45" s="89" t="s">
        <v>1405</v>
      </c>
      <c r="F45" s="92">
        <f>IF(ISBLANK(Tableau1!T22),0,Tableau1!T22)</f>
        <v>0</v>
      </c>
      <c r="G45" s="90" t="s">
        <v>36</v>
      </c>
      <c r="H45" s="115" t="s">
        <v>122</v>
      </c>
      <c r="I45" s="115" t="s">
        <v>122</v>
      </c>
      <c r="J45" s="115" t="s">
        <v>122</v>
      </c>
      <c r="K45" s="118">
        <v>2</v>
      </c>
      <c r="L45" s="88">
        <v>2</v>
      </c>
      <c r="M45" s="88">
        <v>14</v>
      </c>
      <c r="N45" s="87" t="s">
        <v>2432</v>
      </c>
      <c r="O45" s="87" t="s">
        <v>263</v>
      </c>
      <c r="P45" s="91">
        <f t="shared" si="0"/>
        <v>0</v>
      </c>
      <c r="Q45" s="87" t="str">
        <f>IF(Paramétrage!B4&lt;'CTRL Nombres'!K45,"Pas de contrôle",IF(VALUE(F45)=P45,"OK","Attention, vous ne devez pas saisir plus de 2 chiffres après la virgule dans le tableau 1"))</f>
        <v>Pas de contrôle</v>
      </c>
      <c r="R45" s="87">
        <f t="shared" si="1"/>
        <v>0</v>
      </c>
    </row>
    <row r="46" spans="1:18" x14ac:dyDescent="0.2">
      <c r="A46" s="88">
        <f t="shared" si="2"/>
        <v>2025</v>
      </c>
      <c r="B46" s="117">
        <v>1</v>
      </c>
      <c r="C46" s="88">
        <f t="shared" si="3"/>
        <v>1</v>
      </c>
      <c r="D46" s="87" t="str">
        <f t="shared" si="4"/>
        <v>0691775E</v>
      </c>
      <c r="E46" s="89" t="s">
        <v>1406</v>
      </c>
      <c r="F46" s="92">
        <f>IF(ISBLANK(Tableau1!U22),0,Tableau1!U22)</f>
        <v>0</v>
      </c>
      <c r="G46" s="90" t="s">
        <v>36</v>
      </c>
      <c r="H46" s="115" t="s">
        <v>122</v>
      </c>
      <c r="I46" s="115" t="s">
        <v>122</v>
      </c>
      <c r="J46" s="115" t="s">
        <v>122</v>
      </c>
      <c r="K46" s="118">
        <v>2</v>
      </c>
      <c r="L46" s="88">
        <v>2</v>
      </c>
      <c r="M46" s="88">
        <v>15</v>
      </c>
      <c r="N46" s="87" t="s">
        <v>2433</v>
      </c>
      <c r="O46" s="87" t="s">
        <v>2434</v>
      </c>
      <c r="P46" s="91">
        <f t="shared" ref="P46:P77" si="5">ROUND(F46,2)</f>
        <v>0</v>
      </c>
      <c r="Q46" s="87" t="str">
        <f>IF(Paramétrage!B4&lt;'CTRL Nombres'!K46,"Pas de contrôle",IF(VALUE(F46)=P46,"OK","Attention, vous ne devez pas saisir plus de 2 chiffres après la virgule dans le tableau 1"))</f>
        <v>Pas de contrôle</v>
      </c>
      <c r="R46" s="87">
        <f t="shared" si="1"/>
        <v>0</v>
      </c>
    </row>
    <row r="47" spans="1:18" x14ac:dyDescent="0.2">
      <c r="A47" s="88">
        <f t="shared" si="2"/>
        <v>2025</v>
      </c>
      <c r="B47" s="117">
        <v>1</v>
      </c>
      <c r="C47" s="88">
        <f t="shared" si="3"/>
        <v>1</v>
      </c>
      <c r="D47" s="87" t="str">
        <f t="shared" si="4"/>
        <v>0691775E</v>
      </c>
      <c r="E47" s="89" t="s">
        <v>1408</v>
      </c>
      <c r="F47" s="92">
        <f>IF(ISBLANK(Tableau1!W22),0,Tableau1!W22)</f>
        <v>0</v>
      </c>
      <c r="G47" s="90" t="s">
        <v>36</v>
      </c>
      <c r="H47" s="115" t="s">
        <v>122</v>
      </c>
      <c r="I47" s="115" t="s">
        <v>122</v>
      </c>
      <c r="J47" s="115" t="s">
        <v>122</v>
      </c>
      <c r="K47" s="118">
        <v>2</v>
      </c>
      <c r="L47" s="88">
        <v>2</v>
      </c>
      <c r="M47" s="88">
        <v>17</v>
      </c>
      <c r="N47" s="87" t="s">
        <v>2435</v>
      </c>
      <c r="O47" s="87" t="s">
        <v>219</v>
      </c>
      <c r="P47" s="91">
        <f t="shared" si="5"/>
        <v>0</v>
      </c>
      <c r="Q47" s="87" t="str">
        <f>IF(Paramétrage!B4&lt;'CTRL Nombres'!K47,"Pas de contrôle",IF(VALUE(F47)=P47,"OK","Attention, vous ne devez pas saisir plus de 2 chiffres après la virgule dans le tableau 1"))</f>
        <v>Pas de contrôle</v>
      </c>
      <c r="R47" s="87">
        <f t="shared" si="1"/>
        <v>0</v>
      </c>
    </row>
    <row r="48" spans="1:18" x14ac:dyDescent="0.2">
      <c r="A48" s="88">
        <f t="shared" si="2"/>
        <v>2025</v>
      </c>
      <c r="B48" s="117">
        <v>1</v>
      </c>
      <c r="C48" s="88">
        <f t="shared" si="3"/>
        <v>1</v>
      </c>
      <c r="D48" s="87" t="str">
        <f t="shared" si="4"/>
        <v>0691775E</v>
      </c>
      <c r="E48" s="89" t="s">
        <v>1409</v>
      </c>
      <c r="F48" s="92">
        <f>IF(ISBLANK(Tableau1!G23),0,Tableau1!G23)</f>
        <v>0</v>
      </c>
      <c r="G48" s="90" t="s">
        <v>36</v>
      </c>
      <c r="H48" s="115" t="s">
        <v>122</v>
      </c>
      <c r="I48" s="90" t="s">
        <v>36</v>
      </c>
      <c r="J48" s="90" t="s">
        <v>36</v>
      </c>
      <c r="K48" s="118">
        <v>2</v>
      </c>
      <c r="L48" s="88">
        <v>3</v>
      </c>
      <c r="M48" s="88">
        <v>1</v>
      </c>
      <c r="N48" s="87" t="s">
        <v>169</v>
      </c>
      <c r="O48" s="87" t="s">
        <v>356</v>
      </c>
      <c r="P48" s="91">
        <f t="shared" si="5"/>
        <v>0</v>
      </c>
      <c r="Q48" s="87" t="str">
        <f>IF(Paramétrage!B4&lt;'CTRL Nombres'!K48,"Pas de contrôle",IF(VALUE(F48)=P48,"OK","Attention, vous ne devez pas saisir plus de 2 chiffres après la virgule dans le tableau 1"))</f>
        <v>Pas de contrôle</v>
      </c>
      <c r="R48" s="87">
        <f t="shared" si="1"/>
        <v>0</v>
      </c>
    </row>
    <row r="49" spans="1:18" x14ac:dyDescent="0.2">
      <c r="A49" s="88">
        <f t="shared" si="2"/>
        <v>2025</v>
      </c>
      <c r="B49" s="117">
        <v>1</v>
      </c>
      <c r="C49" s="88">
        <f t="shared" si="3"/>
        <v>1</v>
      </c>
      <c r="D49" s="87" t="str">
        <f t="shared" si="4"/>
        <v>0691775E</v>
      </c>
      <c r="E49" s="89" t="s">
        <v>1410</v>
      </c>
      <c r="F49" s="92">
        <f>IF(ISBLANK(Tableau1!H23),0,Tableau1!H23)</f>
        <v>0</v>
      </c>
      <c r="G49" s="90" t="s">
        <v>36</v>
      </c>
      <c r="H49" s="115" t="s">
        <v>122</v>
      </c>
      <c r="I49" s="90" t="s">
        <v>36</v>
      </c>
      <c r="J49" s="90" t="s">
        <v>36</v>
      </c>
      <c r="K49" s="118">
        <v>2</v>
      </c>
      <c r="L49" s="88">
        <v>3</v>
      </c>
      <c r="M49" s="88">
        <v>2</v>
      </c>
      <c r="N49" s="87" t="s">
        <v>170</v>
      </c>
      <c r="O49" s="87" t="s">
        <v>2436</v>
      </c>
      <c r="P49" s="91">
        <f t="shared" si="5"/>
        <v>0</v>
      </c>
      <c r="Q49" s="87" t="str">
        <f>IF(Paramétrage!B4&lt;'CTRL Nombres'!K49,"Pas de contrôle",IF(VALUE(F49)=P49,"OK","Attention, vous ne devez pas saisir plus de 2 chiffres après la virgule dans le tableau 1"))</f>
        <v>Pas de contrôle</v>
      </c>
      <c r="R49" s="87">
        <f t="shared" si="1"/>
        <v>0</v>
      </c>
    </row>
    <row r="50" spans="1:18" x14ac:dyDescent="0.2">
      <c r="A50" s="88">
        <f t="shared" si="2"/>
        <v>2025</v>
      </c>
      <c r="B50" s="117">
        <v>1</v>
      </c>
      <c r="C50" s="88">
        <f t="shared" si="3"/>
        <v>1</v>
      </c>
      <c r="D50" s="87" t="str">
        <f t="shared" si="4"/>
        <v>0691775E</v>
      </c>
      <c r="E50" s="89" t="s">
        <v>1411</v>
      </c>
      <c r="F50" s="92">
        <f>IF(ISBLANK(Tableau1!I23),0,Tableau1!I23)</f>
        <v>0</v>
      </c>
      <c r="G50" s="90" t="s">
        <v>36</v>
      </c>
      <c r="H50" s="115" t="s">
        <v>122</v>
      </c>
      <c r="I50" s="90" t="s">
        <v>36</v>
      </c>
      <c r="J50" s="90" t="s">
        <v>36</v>
      </c>
      <c r="K50" s="118">
        <v>2</v>
      </c>
      <c r="L50" s="88">
        <v>3</v>
      </c>
      <c r="M50" s="88">
        <v>3</v>
      </c>
      <c r="N50" s="87" t="s">
        <v>2437</v>
      </c>
      <c r="O50" s="87" t="s">
        <v>357</v>
      </c>
      <c r="P50" s="91">
        <f t="shared" si="5"/>
        <v>0</v>
      </c>
      <c r="Q50" s="87" t="str">
        <f>IF(Paramétrage!B4&lt;'CTRL Nombres'!K50,"Pas de contrôle",IF(VALUE(F50)=P50,"OK","Attention, vous ne devez pas saisir plus de 2 chiffres après la virgule dans le tableau 1"))</f>
        <v>Pas de contrôle</v>
      </c>
      <c r="R50" s="87">
        <f t="shared" si="1"/>
        <v>0</v>
      </c>
    </row>
    <row r="51" spans="1:18" x14ac:dyDescent="0.2">
      <c r="A51" s="88">
        <f t="shared" si="2"/>
        <v>2025</v>
      </c>
      <c r="B51" s="117">
        <v>1</v>
      </c>
      <c r="C51" s="88">
        <f t="shared" si="3"/>
        <v>1</v>
      </c>
      <c r="D51" s="87" t="str">
        <f t="shared" si="4"/>
        <v>0691775E</v>
      </c>
      <c r="E51" s="89" t="s">
        <v>1412</v>
      </c>
      <c r="F51" s="92">
        <f>IF(ISBLANK(Tableau1!J23),0,Tableau1!J23)</f>
        <v>0</v>
      </c>
      <c r="G51" s="90" t="s">
        <v>36</v>
      </c>
      <c r="H51" s="115" t="s">
        <v>122</v>
      </c>
      <c r="I51" s="90" t="s">
        <v>36</v>
      </c>
      <c r="J51" s="90" t="s">
        <v>36</v>
      </c>
      <c r="K51" s="118">
        <v>2</v>
      </c>
      <c r="L51" s="88">
        <v>3</v>
      </c>
      <c r="M51" s="88">
        <v>4</v>
      </c>
      <c r="N51" s="87" t="s">
        <v>2438</v>
      </c>
      <c r="O51" s="87" t="s">
        <v>2439</v>
      </c>
      <c r="P51" s="91">
        <f t="shared" si="5"/>
        <v>0</v>
      </c>
      <c r="Q51" s="87" t="str">
        <f>IF(Paramétrage!B4&lt;'CTRL Nombres'!K51,"Pas de contrôle",IF(VALUE(F51)=P51,"OK","Attention, vous ne devez pas saisir plus de 2 chiffres après la virgule dans le tableau 1"))</f>
        <v>Pas de contrôle</v>
      </c>
      <c r="R51" s="87">
        <f t="shared" si="1"/>
        <v>0</v>
      </c>
    </row>
    <row r="52" spans="1:18" x14ac:dyDescent="0.2">
      <c r="A52" s="88">
        <f t="shared" si="2"/>
        <v>2025</v>
      </c>
      <c r="B52" s="117">
        <v>1</v>
      </c>
      <c r="C52" s="88">
        <f t="shared" si="3"/>
        <v>1</v>
      </c>
      <c r="D52" s="87" t="str">
        <f t="shared" si="4"/>
        <v>0691775E</v>
      </c>
      <c r="E52" s="89" t="s">
        <v>1413</v>
      </c>
      <c r="F52" s="92">
        <f>IF(ISBLANK(Tableau1!K23),0,Tableau1!K23)</f>
        <v>0</v>
      </c>
      <c r="G52" s="90" t="s">
        <v>36</v>
      </c>
      <c r="H52" s="115" t="s">
        <v>122</v>
      </c>
      <c r="I52" s="90" t="s">
        <v>36</v>
      </c>
      <c r="J52" s="90" t="s">
        <v>36</v>
      </c>
      <c r="K52" s="118">
        <v>2</v>
      </c>
      <c r="L52" s="88">
        <v>3</v>
      </c>
      <c r="M52" s="88">
        <v>5</v>
      </c>
      <c r="N52" s="87" t="s">
        <v>2440</v>
      </c>
      <c r="O52" s="87" t="s">
        <v>2441</v>
      </c>
      <c r="P52" s="91">
        <f t="shared" si="5"/>
        <v>0</v>
      </c>
      <c r="Q52" s="87" t="str">
        <f>IF(Paramétrage!B4&lt;'CTRL Nombres'!K52,"Pas de contrôle",IF(VALUE(F52)=P52,"OK","Attention, vous ne devez pas saisir plus de 2 chiffres après la virgule dans le tableau 1"))</f>
        <v>Pas de contrôle</v>
      </c>
      <c r="R52" s="87">
        <f t="shared" si="1"/>
        <v>0</v>
      </c>
    </row>
    <row r="53" spans="1:18" x14ac:dyDescent="0.2">
      <c r="A53" s="88">
        <f t="shared" si="2"/>
        <v>2025</v>
      </c>
      <c r="B53" s="117">
        <v>1</v>
      </c>
      <c r="C53" s="88">
        <f t="shared" si="3"/>
        <v>1</v>
      </c>
      <c r="D53" s="87" t="str">
        <f t="shared" si="4"/>
        <v>0691775E</v>
      </c>
      <c r="E53" s="89" t="s">
        <v>1415</v>
      </c>
      <c r="F53" s="92">
        <f>IF(ISBLANK(Tableau1!M23),0,Tableau1!M23)</f>
        <v>0</v>
      </c>
      <c r="G53" s="90" t="s">
        <v>36</v>
      </c>
      <c r="H53" s="115" t="s">
        <v>122</v>
      </c>
      <c r="I53" s="90" t="s">
        <v>36</v>
      </c>
      <c r="J53" s="90" t="s">
        <v>36</v>
      </c>
      <c r="K53" s="118">
        <v>2</v>
      </c>
      <c r="L53" s="88">
        <v>3</v>
      </c>
      <c r="M53" s="88">
        <v>7</v>
      </c>
      <c r="N53" s="87" t="s">
        <v>2442</v>
      </c>
      <c r="O53" s="87" t="s">
        <v>2443</v>
      </c>
      <c r="P53" s="91">
        <f t="shared" si="5"/>
        <v>0</v>
      </c>
      <c r="Q53" s="87" t="str">
        <f>IF(Paramétrage!B4&lt;'CTRL Nombres'!K53,"Pas de contrôle",IF(VALUE(F53)=P53,"OK","Attention, vous ne devez pas saisir plus de 2 chiffres après la virgule dans le tableau 1"))</f>
        <v>Pas de contrôle</v>
      </c>
      <c r="R53" s="87">
        <f t="shared" si="1"/>
        <v>0</v>
      </c>
    </row>
    <row r="54" spans="1:18" x14ac:dyDescent="0.2">
      <c r="A54" s="88">
        <f t="shared" si="2"/>
        <v>2025</v>
      </c>
      <c r="B54" s="117">
        <v>1</v>
      </c>
      <c r="C54" s="88">
        <f t="shared" si="3"/>
        <v>1</v>
      </c>
      <c r="D54" s="87" t="str">
        <f t="shared" si="4"/>
        <v>0691775E</v>
      </c>
      <c r="E54" s="89" t="s">
        <v>1416</v>
      </c>
      <c r="F54" s="92">
        <f>IF(ISBLANK(Tableau1!N23),0,Tableau1!N23)</f>
        <v>0</v>
      </c>
      <c r="G54" s="90" t="s">
        <v>36</v>
      </c>
      <c r="H54" s="90" t="s">
        <v>36</v>
      </c>
      <c r="I54" s="115" t="s">
        <v>122</v>
      </c>
      <c r="J54" s="90" t="s">
        <v>36</v>
      </c>
      <c r="K54" s="118">
        <v>3</v>
      </c>
      <c r="L54" s="88">
        <v>3</v>
      </c>
      <c r="M54" s="88">
        <v>8</v>
      </c>
      <c r="N54" s="87" t="s">
        <v>2633</v>
      </c>
      <c r="O54" s="87" t="s">
        <v>2634</v>
      </c>
      <c r="P54" s="91">
        <f t="shared" si="5"/>
        <v>0</v>
      </c>
      <c r="Q54" s="87" t="str">
        <f>IF(Paramétrage!B4&lt;'CTRL Nombres'!K54,"Pas de contrôle",IF(VALUE(F54)=P54,"OK","Attention, vous ne devez pas saisir plus de 2 chiffres après la virgule dans le tableau 1"))</f>
        <v>Pas de contrôle</v>
      </c>
      <c r="R54" s="87">
        <f t="shared" si="1"/>
        <v>0</v>
      </c>
    </row>
    <row r="55" spans="1:18" x14ac:dyDescent="0.2">
      <c r="A55" s="88">
        <f t="shared" si="2"/>
        <v>2025</v>
      </c>
      <c r="B55" s="117">
        <v>1</v>
      </c>
      <c r="C55" s="88">
        <f t="shared" si="3"/>
        <v>1</v>
      </c>
      <c r="D55" s="87" t="str">
        <f t="shared" si="4"/>
        <v>0691775E</v>
      </c>
      <c r="E55" s="89" t="s">
        <v>1417</v>
      </c>
      <c r="F55" s="92">
        <f>IF(ISBLANK(Tableau1!O23),0,Tableau1!O23)</f>
        <v>0</v>
      </c>
      <c r="G55" s="90" t="s">
        <v>36</v>
      </c>
      <c r="H55" s="90" t="s">
        <v>36</v>
      </c>
      <c r="I55" s="115" t="s">
        <v>122</v>
      </c>
      <c r="J55" s="90" t="s">
        <v>36</v>
      </c>
      <c r="K55" s="118">
        <v>3</v>
      </c>
      <c r="L55" s="88">
        <v>3</v>
      </c>
      <c r="M55" s="88">
        <v>9</v>
      </c>
      <c r="N55" s="87" t="s">
        <v>2635</v>
      </c>
      <c r="O55" s="87" t="s">
        <v>264</v>
      </c>
      <c r="P55" s="91">
        <f t="shared" si="5"/>
        <v>0</v>
      </c>
      <c r="Q55" s="87" t="str">
        <f>IF(Paramétrage!B4&lt;'CTRL Nombres'!K55,"Pas de contrôle",IF(VALUE(F55)=P55,"OK","Attention, vous ne devez pas saisir plus de 2 chiffres après la virgule dans le tableau 1"))</f>
        <v>Pas de contrôle</v>
      </c>
      <c r="R55" s="87">
        <f t="shared" si="1"/>
        <v>0</v>
      </c>
    </row>
    <row r="56" spans="1:18" x14ac:dyDescent="0.2">
      <c r="A56" s="88">
        <f t="shared" si="2"/>
        <v>2025</v>
      </c>
      <c r="B56" s="117">
        <v>1</v>
      </c>
      <c r="C56" s="88">
        <f t="shared" si="3"/>
        <v>1</v>
      </c>
      <c r="D56" s="87" t="str">
        <f t="shared" si="4"/>
        <v>0691775E</v>
      </c>
      <c r="E56" s="89" t="s">
        <v>1418</v>
      </c>
      <c r="F56" s="92">
        <f>IF(ISBLANK(Tableau1!P23),0,Tableau1!P23)</f>
        <v>0</v>
      </c>
      <c r="G56" s="90" t="s">
        <v>36</v>
      </c>
      <c r="H56" s="90" t="s">
        <v>36</v>
      </c>
      <c r="I56" s="115" t="s">
        <v>122</v>
      </c>
      <c r="J56" s="90" t="s">
        <v>36</v>
      </c>
      <c r="K56" s="118">
        <v>3</v>
      </c>
      <c r="L56" s="88">
        <v>3</v>
      </c>
      <c r="M56" s="88">
        <v>10</v>
      </c>
      <c r="N56" s="87" t="s">
        <v>2636</v>
      </c>
      <c r="O56" s="87" t="s">
        <v>358</v>
      </c>
      <c r="P56" s="91">
        <f t="shared" si="5"/>
        <v>0</v>
      </c>
      <c r="Q56" s="87" t="str">
        <f>IF(Paramétrage!B4&lt;'CTRL Nombres'!K56,"Pas de contrôle",IF(VALUE(F56)=P56,"OK","Attention, vous ne devez pas saisir plus de 2 chiffres après la virgule dans le tableau 1"))</f>
        <v>Pas de contrôle</v>
      </c>
      <c r="R56" s="87">
        <f t="shared" si="1"/>
        <v>0</v>
      </c>
    </row>
    <row r="57" spans="1:18" x14ac:dyDescent="0.2">
      <c r="A57" s="88">
        <f t="shared" si="2"/>
        <v>2025</v>
      </c>
      <c r="B57" s="117">
        <v>1</v>
      </c>
      <c r="C57" s="88">
        <f t="shared" si="3"/>
        <v>1</v>
      </c>
      <c r="D57" s="87" t="str">
        <f t="shared" si="4"/>
        <v>0691775E</v>
      </c>
      <c r="E57" s="89" t="s">
        <v>1420</v>
      </c>
      <c r="F57" s="92">
        <f>IF(ISBLANK(Tableau1!R23),0,Tableau1!R23)</f>
        <v>0</v>
      </c>
      <c r="G57" s="90" t="s">
        <v>36</v>
      </c>
      <c r="H57" s="90" t="s">
        <v>36</v>
      </c>
      <c r="I57" s="115" t="s">
        <v>122</v>
      </c>
      <c r="J57" s="90" t="s">
        <v>36</v>
      </c>
      <c r="K57" s="118">
        <v>3</v>
      </c>
      <c r="L57" s="88">
        <v>3</v>
      </c>
      <c r="M57" s="88">
        <v>12</v>
      </c>
      <c r="N57" s="87" t="s">
        <v>2637</v>
      </c>
      <c r="O57" s="87" t="s">
        <v>265</v>
      </c>
      <c r="P57" s="91">
        <f t="shared" si="5"/>
        <v>0</v>
      </c>
      <c r="Q57" s="87" t="str">
        <f>IF(Paramétrage!B4&lt;'CTRL Nombres'!K57,"Pas de contrôle",IF(VALUE(F57)=P57,"OK","Attention, vous ne devez pas saisir plus de 2 chiffres après la virgule dans le tableau 1"))</f>
        <v>Pas de contrôle</v>
      </c>
      <c r="R57" s="87">
        <f t="shared" si="1"/>
        <v>0</v>
      </c>
    </row>
    <row r="58" spans="1:18" x14ac:dyDescent="0.2">
      <c r="A58" s="88">
        <f t="shared" si="2"/>
        <v>2025</v>
      </c>
      <c r="B58" s="117">
        <v>1</v>
      </c>
      <c r="C58" s="88">
        <f t="shared" si="3"/>
        <v>1</v>
      </c>
      <c r="D58" s="87" t="str">
        <f t="shared" si="4"/>
        <v>0691775E</v>
      </c>
      <c r="E58" s="89" t="s">
        <v>1421</v>
      </c>
      <c r="F58" s="92">
        <f>IF(ISBLANK(Tableau1!S23),0,Tableau1!S23)</f>
        <v>0</v>
      </c>
      <c r="G58" s="90" t="s">
        <v>36</v>
      </c>
      <c r="H58" s="90" t="s">
        <v>36</v>
      </c>
      <c r="I58" s="90" t="s">
        <v>36</v>
      </c>
      <c r="J58" s="115" t="s">
        <v>122</v>
      </c>
      <c r="K58" s="118">
        <v>4</v>
      </c>
      <c r="L58" s="88">
        <v>3</v>
      </c>
      <c r="M58" s="88">
        <v>13</v>
      </c>
      <c r="N58" s="87" t="s">
        <v>2676</v>
      </c>
      <c r="O58" s="87" t="s">
        <v>359</v>
      </c>
      <c r="P58" s="91">
        <f t="shared" si="5"/>
        <v>0</v>
      </c>
      <c r="Q58" s="87" t="str">
        <f>IF(Paramétrage!B4&lt;'CTRL Nombres'!K58,"Pas de contrôle",IF(VALUE(F58)=P58,"OK","Attention, vous ne devez pas saisir plus de 2 chiffres après la virgule dans le tableau 1"))</f>
        <v>Pas de contrôle</v>
      </c>
      <c r="R58" s="87">
        <f t="shared" si="1"/>
        <v>0</v>
      </c>
    </row>
    <row r="59" spans="1:18" x14ac:dyDescent="0.2">
      <c r="A59" s="88">
        <f t="shared" si="2"/>
        <v>2025</v>
      </c>
      <c r="B59" s="117">
        <v>1</v>
      </c>
      <c r="C59" s="88">
        <f t="shared" si="3"/>
        <v>1</v>
      </c>
      <c r="D59" s="87" t="str">
        <f t="shared" si="4"/>
        <v>0691775E</v>
      </c>
      <c r="E59" s="89" t="s">
        <v>1422</v>
      </c>
      <c r="F59" s="92">
        <f>IF(ISBLANK(Tableau1!T23),0,Tableau1!T23)</f>
        <v>0</v>
      </c>
      <c r="G59" s="90" t="s">
        <v>36</v>
      </c>
      <c r="H59" s="90" t="s">
        <v>36</v>
      </c>
      <c r="I59" s="90" t="s">
        <v>36</v>
      </c>
      <c r="J59" s="115" t="s">
        <v>122</v>
      </c>
      <c r="K59" s="118">
        <v>4</v>
      </c>
      <c r="L59" s="88">
        <v>3</v>
      </c>
      <c r="M59" s="88">
        <v>14</v>
      </c>
      <c r="N59" s="87" t="s">
        <v>2677</v>
      </c>
      <c r="O59" s="87" t="s">
        <v>360</v>
      </c>
      <c r="P59" s="91">
        <f t="shared" si="5"/>
        <v>0</v>
      </c>
      <c r="Q59" s="87" t="str">
        <f>IF(Paramétrage!B4&lt;'CTRL Nombres'!K59,"Pas de contrôle",IF(VALUE(F59)=P59,"OK","Attention, vous ne devez pas saisir plus de 2 chiffres après la virgule dans le tableau 1"))</f>
        <v>Pas de contrôle</v>
      </c>
      <c r="R59" s="87">
        <f t="shared" si="1"/>
        <v>0</v>
      </c>
    </row>
    <row r="60" spans="1:18" x14ac:dyDescent="0.2">
      <c r="A60" s="88">
        <f t="shared" si="2"/>
        <v>2025</v>
      </c>
      <c r="B60" s="117">
        <v>1</v>
      </c>
      <c r="C60" s="88">
        <f t="shared" si="3"/>
        <v>1</v>
      </c>
      <c r="D60" s="87" t="str">
        <f t="shared" si="4"/>
        <v>0691775E</v>
      </c>
      <c r="E60" s="89" t="s">
        <v>1423</v>
      </c>
      <c r="F60" s="92">
        <f>IF(ISBLANK(Tableau1!U23),0,Tableau1!U23)</f>
        <v>0</v>
      </c>
      <c r="G60" s="90" t="s">
        <v>36</v>
      </c>
      <c r="H60" s="90" t="s">
        <v>36</v>
      </c>
      <c r="I60" s="90" t="s">
        <v>36</v>
      </c>
      <c r="J60" s="115" t="s">
        <v>122</v>
      </c>
      <c r="K60" s="118">
        <v>4</v>
      </c>
      <c r="L60" s="88">
        <v>3</v>
      </c>
      <c r="M60" s="88">
        <v>15</v>
      </c>
      <c r="N60" s="87" t="s">
        <v>2678</v>
      </c>
      <c r="O60" s="87" t="s">
        <v>2679</v>
      </c>
      <c r="P60" s="91">
        <f t="shared" si="5"/>
        <v>0</v>
      </c>
      <c r="Q60" s="87" t="str">
        <f>IF(Paramétrage!B4&lt;'CTRL Nombres'!K60,"Pas de contrôle",IF(VALUE(F60)=P60,"OK","Attention, vous ne devez pas saisir plus de 2 chiffres après la virgule dans le tableau 1"))</f>
        <v>Pas de contrôle</v>
      </c>
      <c r="R60" s="87">
        <f t="shared" si="1"/>
        <v>0</v>
      </c>
    </row>
    <row r="61" spans="1:18" x14ac:dyDescent="0.2">
      <c r="A61" s="88">
        <f t="shared" si="2"/>
        <v>2025</v>
      </c>
      <c r="B61" s="117">
        <v>1</v>
      </c>
      <c r="C61" s="88">
        <f t="shared" si="3"/>
        <v>1</v>
      </c>
      <c r="D61" s="87" t="str">
        <f t="shared" si="4"/>
        <v>0691775E</v>
      </c>
      <c r="E61" s="89" t="s">
        <v>1425</v>
      </c>
      <c r="F61" s="92">
        <f>IF(ISBLANK(Tableau1!W23),0,Tableau1!W23)</f>
        <v>0</v>
      </c>
      <c r="G61" s="90" t="s">
        <v>36</v>
      </c>
      <c r="H61" s="90" t="s">
        <v>36</v>
      </c>
      <c r="I61" s="90" t="s">
        <v>36</v>
      </c>
      <c r="J61" s="115" t="s">
        <v>122</v>
      </c>
      <c r="K61" s="118">
        <v>4</v>
      </c>
      <c r="L61" s="88">
        <v>3</v>
      </c>
      <c r="M61" s="88">
        <v>17</v>
      </c>
      <c r="N61" s="87" t="s">
        <v>2680</v>
      </c>
      <c r="O61" s="87" t="s">
        <v>361</v>
      </c>
      <c r="P61" s="91">
        <f t="shared" si="5"/>
        <v>0</v>
      </c>
      <c r="Q61" s="87" t="str">
        <f>IF(Paramétrage!B4&lt;'CTRL Nombres'!K61,"Pas de contrôle",IF(VALUE(F61)=P61,"OK","Attention, vous ne devez pas saisir plus de 2 chiffres après la virgule dans le tableau 1"))</f>
        <v>Pas de contrôle</v>
      </c>
      <c r="R61" s="87">
        <f t="shared" si="1"/>
        <v>0</v>
      </c>
    </row>
    <row r="62" spans="1:18" x14ac:dyDescent="0.2">
      <c r="A62" s="88">
        <f t="shared" si="2"/>
        <v>2025</v>
      </c>
      <c r="B62" s="117">
        <v>1</v>
      </c>
      <c r="C62" s="88">
        <f t="shared" si="3"/>
        <v>1</v>
      </c>
      <c r="D62" s="87" t="str">
        <f t="shared" si="4"/>
        <v>0691775E</v>
      </c>
      <c r="E62" s="89" t="s">
        <v>362</v>
      </c>
      <c r="F62" s="92">
        <f>IF(ISBLANK(Tableau1!G24),0,Tableau1!G24)</f>
        <v>540</v>
      </c>
      <c r="G62" s="114" t="s">
        <v>122</v>
      </c>
      <c r="H62" s="90" t="s">
        <v>36</v>
      </c>
      <c r="I62" s="90" t="s">
        <v>36</v>
      </c>
      <c r="J62" s="90" t="s">
        <v>36</v>
      </c>
      <c r="K62" s="118">
        <v>1</v>
      </c>
      <c r="L62" s="88">
        <v>4</v>
      </c>
      <c r="M62" s="88">
        <v>1</v>
      </c>
      <c r="N62" s="87" t="s">
        <v>363</v>
      </c>
      <c r="O62" s="87" t="s">
        <v>364</v>
      </c>
      <c r="P62" s="91">
        <f t="shared" si="5"/>
        <v>540</v>
      </c>
      <c r="Q62" s="87" t="str">
        <f>IF(Paramétrage!B4&lt;'CTRL Nombres'!K62,"Pas de contrôle",IF(VALUE(F62)=P62,"OK","Attention, vous ne devez pas saisir plus de 2 chiffres après la virgule dans le tableau 1"))</f>
        <v>OK</v>
      </c>
      <c r="R62" s="87">
        <f t="shared" si="1"/>
        <v>0</v>
      </c>
    </row>
    <row r="63" spans="1:18" x14ac:dyDescent="0.2">
      <c r="A63" s="88">
        <f t="shared" si="2"/>
        <v>2025</v>
      </c>
      <c r="B63" s="117">
        <v>1</v>
      </c>
      <c r="C63" s="88">
        <f t="shared" si="3"/>
        <v>1</v>
      </c>
      <c r="D63" s="87" t="str">
        <f t="shared" si="4"/>
        <v>0691775E</v>
      </c>
      <c r="E63" s="89" t="s">
        <v>365</v>
      </c>
      <c r="F63" s="92">
        <f>IF(ISBLANK(Tableau1!H24),0,Tableau1!H24)</f>
        <v>536.25</v>
      </c>
      <c r="G63" s="114" t="s">
        <v>122</v>
      </c>
      <c r="H63" s="90" t="s">
        <v>36</v>
      </c>
      <c r="I63" s="90" t="s">
        <v>36</v>
      </c>
      <c r="J63" s="90" t="s">
        <v>36</v>
      </c>
      <c r="K63" s="118">
        <v>1</v>
      </c>
      <c r="L63" s="88">
        <v>4</v>
      </c>
      <c r="M63" s="88">
        <v>2</v>
      </c>
      <c r="N63" s="87" t="s">
        <v>366</v>
      </c>
      <c r="O63" s="87" t="s">
        <v>367</v>
      </c>
      <c r="P63" s="91">
        <f t="shared" si="5"/>
        <v>536.25</v>
      </c>
      <c r="Q63" s="87" t="str">
        <f>IF(Paramétrage!B4&lt;'CTRL Nombres'!K63,"Pas de contrôle",IF(VALUE(F63)=P63,"OK","Attention, vous ne devez pas saisir plus de 2 chiffres après la virgule dans le tableau 1"))</f>
        <v>OK</v>
      </c>
      <c r="R63" s="87">
        <f t="shared" si="1"/>
        <v>0</v>
      </c>
    </row>
    <row r="64" spans="1:18" x14ac:dyDescent="0.2">
      <c r="A64" s="88">
        <f t="shared" si="2"/>
        <v>2025</v>
      </c>
      <c r="B64" s="117">
        <v>1</v>
      </c>
      <c r="C64" s="88">
        <f t="shared" si="3"/>
        <v>1</v>
      </c>
      <c r="D64" s="87" t="str">
        <f t="shared" si="4"/>
        <v>0691775E</v>
      </c>
      <c r="E64" s="89" t="s">
        <v>368</v>
      </c>
      <c r="F64" s="92">
        <f>IF(ISBLANK(Tableau1!I24),0,Tableau1!I24)</f>
        <v>20</v>
      </c>
      <c r="G64" s="114" t="s">
        <v>122</v>
      </c>
      <c r="H64" s="90" t="s">
        <v>36</v>
      </c>
      <c r="I64" s="90" t="s">
        <v>36</v>
      </c>
      <c r="J64" s="90" t="s">
        <v>36</v>
      </c>
      <c r="K64" s="118">
        <v>1</v>
      </c>
      <c r="L64" s="88">
        <v>4</v>
      </c>
      <c r="M64" s="88">
        <v>3</v>
      </c>
      <c r="N64" s="87" t="s">
        <v>369</v>
      </c>
      <c r="O64" s="87" t="s">
        <v>370</v>
      </c>
      <c r="P64" s="91">
        <f t="shared" si="5"/>
        <v>20</v>
      </c>
      <c r="Q64" s="87" t="str">
        <f>IF(Paramétrage!B4&lt;'CTRL Nombres'!K64,"Pas de contrôle",IF(VALUE(F64)=P64,"OK","Attention, vous ne devez pas saisir plus de 2 chiffres après la virgule dans le tableau 1"))</f>
        <v>OK</v>
      </c>
      <c r="R64" s="87">
        <f t="shared" si="1"/>
        <v>0</v>
      </c>
    </row>
    <row r="65" spans="1:18" x14ac:dyDescent="0.2">
      <c r="A65" s="88">
        <f t="shared" si="2"/>
        <v>2025</v>
      </c>
      <c r="B65" s="117">
        <v>1</v>
      </c>
      <c r="C65" s="88">
        <f t="shared" si="3"/>
        <v>1</v>
      </c>
      <c r="D65" s="87" t="str">
        <f t="shared" si="4"/>
        <v>0691775E</v>
      </c>
      <c r="E65" s="89" t="s">
        <v>371</v>
      </c>
      <c r="F65" s="92">
        <f>IF(ISBLANK(Tableau1!J24),0,Tableau1!J24)</f>
        <v>20</v>
      </c>
      <c r="G65" s="114" t="s">
        <v>122</v>
      </c>
      <c r="H65" s="90" t="s">
        <v>36</v>
      </c>
      <c r="I65" s="90" t="s">
        <v>36</v>
      </c>
      <c r="J65" s="90" t="s">
        <v>36</v>
      </c>
      <c r="K65" s="118">
        <v>1</v>
      </c>
      <c r="L65" s="88">
        <v>4</v>
      </c>
      <c r="M65" s="88">
        <v>4</v>
      </c>
      <c r="N65" s="87" t="s">
        <v>372</v>
      </c>
      <c r="O65" s="87" t="s">
        <v>277</v>
      </c>
      <c r="P65" s="91">
        <f t="shared" si="5"/>
        <v>20</v>
      </c>
      <c r="Q65" s="87" t="str">
        <f>IF(Paramétrage!B4&lt;'CTRL Nombres'!K65,"Pas de contrôle",IF(VALUE(F65)=P65,"OK","Attention, vous ne devez pas saisir plus de 2 chiffres après la virgule dans le tableau 1"))</f>
        <v>OK</v>
      </c>
      <c r="R65" s="87">
        <f t="shared" si="1"/>
        <v>0</v>
      </c>
    </row>
    <row r="66" spans="1:18" x14ac:dyDescent="0.2">
      <c r="A66" s="88">
        <f t="shared" si="2"/>
        <v>2025</v>
      </c>
      <c r="B66" s="117">
        <v>1</v>
      </c>
      <c r="C66" s="88">
        <f t="shared" si="3"/>
        <v>1</v>
      </c>
      <c r="D66" s="87" t="str">
        <f t="shared" si="4"/>
        <v>0691775E</v>
      </c>
      <c r="E66" s="89" t="s">
        <v>373</v>
      </c>
      <c r="F66" s="92">
        <f>IF(ISBLANK(Tableau1!K24),0,Tableau1!K24)</f>
        <v>5</v>
      </c>
      <c r="G66" s="114" t="s">
        <v>122</v>
      </c>
      <c r="H66" s="90" t="s">
        <v>36</v>
      </c>
      <c r="I66" s="90" t="s">
        <v>36</v>
      </c>
      <c r="J66" s="90" t="s">
        <v>36</v>
      </c>
      <c r="K66" s="118">
        <v>1</v>
      </c>
      <c r="L66" s="88">
        <v>4</v>
      </c>
      <c r="M66" s="88">
        <v>5</v>
      </c>
      <c r="N66" s="87" t="s">
        <v>374</v>
      </c>
      <c r="O66" s="87" t="s">
        <v>375</v>
      </c>
      <c r="P66" s="91">
        <f t="shared" si="5"/>
        <v>5</v>
      </c>
      <c r="Q66" s="87" t="str">
        <f>IF(Paramétrage!B4&lt;'CTRL Nombres'!K66,"Pas de contrôle",IF(VALUE(F66)=P66,"OK","Attention, vous ne devez pas saisir plus de 2 chiffres après la virgule dans le tableau 1"))</f>
        <v>OK</v>
      </c>
      <c r="R66" s="87">
        <f t="shared" si="1"/>
        <v>0</v>
      </c>
    </row>
    <row r="67" spans="1:18" x14ac:dyDescent="0.2">
      <c r="A67" s="88">
        <f t="shared" si="2"/>
        <v>2025</v>
      </c>
      <c r="B67" s="117">
        <v>1</v>
      </c>
      <c r="C67" s="88">
        <f t="shared" si="3"/>
        <v>1</v>
      </c>
      <c r="D67" s="87" t="str">
        <f t="shared" si="4"/>
        <v>0691775E</v>
      </c>
      <c r="E67" s="89" t="s">
        <v>376</v>
      </c>
      <c r="F67" s="92">
        <f>IF(ISBLANK(Tableau1!M24),0,Tableau1!M24)</f>
        <v>546.4000000000002</v>
      </c>
      <c r="G67" s="114" t="s">
        <v>122</v>
      </c>
      <c r="H67" s="90" t="s">
        <v>36</v>
      </c>
      <c r="I67" s="90" t="s">
        <v>36</v>
      </c>
      <c r="J67" s="90" t="s">
        <v>36</v>
      </c>
      <c r="K67" s="118">
        <v>1</v>
      </c>
      <c r="L67" s="88">
        <v>4</v>
      </c>
      <c r="M67" s="88">
        <v>7</v>
      </c>
      <c r="N67" s="87" t="s">
        <v>377</v>
      </c>
      <c r="O67" s="87" t="s">
        <v>378</v>
      </c>
      <c r="P67" s="91">
        <f t="shared" si="5"/>
        <v>546.4</v>
      </c>
      <c r="Q67" s="87" t="str">
        <f>IF(Paramétrage!B4&lt;'CTRL Nombres'!K67,"Pas de contrôle",IF(VALUE(F67)=P67,"OK","Attention, vous ne devez pas saisir plus de 2 chiffres après la virgule dans le tableau 1"))</f>
        <v>OK</v>
      </c>
      <c r="R67" s="87">
        <f t="shared" si="1"/>
        <v>0</v>
      </c>
    </row>
    <row r="68" spans="1:18" x14ac:dyDescent="0.2">
      <c r="A68" s="88">
        <f t="shared" si="2"/>
        <v>2025</v>
      </c>
      <c r="B68" s="117">
        <v>1</v>
      </c>
      <c r="C68" s="88">
        <f t="shared" si="3"/>
        <v>1</v>
      </c>
      <c r="D68" s="87" t="str">
        <f t="shared" si="4"/>
        <v>0691775E</v>
      </c>
      <c r="E68" s="89" t="s">
        <v>379</v>
      </c>
      <c r="F68" s="92">
        <f>IF(ISBLANK(Tableau1!N24),0,Tableau1!N24)</f>
        <v>35</v>
      </c>
      <c r="G68" s="114" t="s">
        <v>122</v>
      </c>
      <c r="H68" s="90" t="s">
        <v>36</v>
      </c>
      <c r="I68" s="90" t="s">
        <v>36</v>
      </c>
      <c r="J68" s="90" t="s">
        <v>36</v>
      </c>
      <c r="K68" s="118">
        <v>1</v>
      </c>
      <c r="L68" s="88">
        <v>4</v>
      </c>
      <c r="M68" s="88">
        <v>8</v>
      </c>
      <c r="N68" s="87" t="s">
        <v>380</v>
      </c>
      <c r="O68" s="87" t="s">
        <v>381</v>
      </c>
      <c r="P68" s="91">
        <f t="shared" si="5"/>
        <v>35</v>
      </c>
      <c r="Q68" s="87" t="str">
        <f>IF(Paramétrage!B4&lt;'CTRL Nombres'!K68,"Pas de contrôle",IF(VALUE(F68)=P68,"OK","Attention, vous ne devez pas saisir plus de 2 chiffres après la virgule dans le tableau 1"))</f>
        <v>OK</v>
      </c>
      <c r="R68" s="87">
        <f t="shared" si="1"/>
        <v>0</v>
      </c>
    </row>
    <row r="69" spans="1:18" x14ac:dyDescent="0.2">
      <c r="A69" s="88">
        <f t="shared" si="2"/>
        <v>2025</v>
      </c>
      <c r="B69" s="117">
        <v>1</v>
      </c>
      <c r="C69" s="88">
        <f t="shared" si="3"/>
        <v>1</v>
      </c>
      <c r="D69" s="87" t="str">
        <f t="shared" si="4"/>
        <v>0691775E</v>
      </c>
      <c r="E69" s="89" t="s">
        <v>382</v>
      </c>
      <c r="F69" s="92">
        <f>IF(ISBLANK(Tableau1!O24),0,Tableau1!O24)</f>
        <v>55</v>
      </c>
      <c r="G69" s="114" t="s">
        <v>122</v>
      </c>
      <c r="H69" s="90" t="s">
        <v>36</v>
      </c>
      <c r="I69" s="90" t="s">
        <v>36</v>
      </c>
      <c r="J69" s="90" t="s">
        <v>36</v>
      </c>
      <c r="K69" s="118">
        <v>1</v>
      </c>
      <c r="L69" s="88">
        <v>4</v>
      </c>
      <c r="M69" s="88">
        <v>9</v>
      </c>
      <c r="N69" s="87" t="s">
        <v>383</v>
      </c>
      <c r="O69" s="87" t="s">
        <v>384</v>
      </c>
      <c r="P69" s="91">
        <f t="shared" si="5"/>
        <v>55</v>
      </c>
      <c r="Q69" s="87" t="str">
        <f>IF(Paramétrage!B4&lt;'CTRL Nombres'!K69,"Pas de contrôle",IF(VALUE(F69)=P69,"OK","Attention, vous ne devez pas saisir plus de 2 chiffres après la virgule dans le tableau 1"))</f>
        <v>OK</v>
      </c>
      <c r="R69" s="87">
        <f t="shared" si="1"/>
        <v>0</v>
      </c>
    </row>
    <row r="70" spans="1:18" x14ac:dyDescent="0.2">
      <c r="A70" s="88">
        <f t="shared" si="2"/>
        <v>2025</v>
      </c>
      <c r="B70" s="117">
        <v>1</v>
      </c>
      <c r="C70" s="88">
        <f t="shared" si="3"/>
        <v>1</v>
      </c>
      <c r="D70" s="87" t="str">
        <f t="shared" si="4"/>
        <v>0691775E</v>
      </c>
      <c r="E70" s="89" t="s">
        <v>385</v>
      </c>
      <c r="F70" s="92">
        <f>IF(ISBLANK(Tableau1!P24),0,Tableau1!P24)</f>
        <v>7</v>
      </c>
      <c r="G70" s="114" t="s">
        <v>122</v>
      </c>
      <c r="H70" s="90" t="s">
        <v>36</v>
      </c>
      <c r="I70" s="90" t="s">
        <v>36</v>
      </c>
      <c r="J70" s="90" t="s">
        <v>36</v>
      </c>
      <c r="K70" s="118">
        <v>1</v>
      </c>
      <c r="L70" s="88">
        <v>4</v>
      </c>
      <c r="M70" s="88">
        <v>10</v>
      </c>
      <c r="N70" s="87" t="s">
        <v>386</v>
      </c>
      <c r="O70" s="87" t="s">
        <v>387</v>
      </c>
      <c r="P70" s="91">
        <f t="shared" si="5"/>
        <v>7</v>
      </c>
      <c r="Q70" s="87" t="str">
        <f>IF(Paramétrage!B4&lt;'CTRL Nombres'!K70,"Pas de contrôle",IF(VALUE(F70)=P70,"OK","Attention, vous ne devez pas saisir plus de 2 chiffres après la virgule dans le tableau 1"))</f>
        <v>OK</v>
      </c>
      <c r="R70" s="87">
        <f t="shared" si="1"/>
        <v>0</v>
      </c>
    </row>
    <row r="71" spans="1:18" x14ac:dyDescent="0.2">
      <c r="A71" s="88">
        <f t="shared" si="2"/>
        <v>2025</v>
      </c>
      <c r="B71" s="117">
        <v>1</v>
      </c>
      <c r="C71" s="88">
        <f t="shared" si="3"/>
        <v>1</v>
      </c>
      <c r="D71" s="87" t="str">
        <f t="shared" si="4"/>
        <v>0691775E</v>
      </c>
      <c r="E71" s="89" t="s">
        <v>388</v>
      </c>
      <c r="F71" s="92">
        <f>IF(ISBLANK(Tableau1!R24),0,Tableau1!R24)</f>
        <v>539.07000000000005</v>
      </c>
      <c r="G71" s="114" t="s">
        <v>122</v>
      </c>
      <c r="H71" s="90" t="s">
        <v>36</v>
      </c>
      <c r="I71" s="90" t="s">
        <v>36</v>
      </c>
      <c r="J71" s="90" t="s">
        <v>36</v>
      </c>
      <c r="K71" s="118">
        <v>1</v>
      </c>
      <c r="L71" s="88">
        <v>4</v>
      </c>
      <c r="M71" s="88">
        <v>12</v>
      </c>
      <c r="N71" s="87" t="s">
        <v>389</v>
      </c>
      <c r="O71" s="87" t="s">
        <v>390</v>
      </c>
      <c r="P71" s="91">
        <f t="shared" si="5"/>
        <v>539.07000000000005</v>
      </c>
      <c r="Q71" s="87" t="str">
        <f>IF(Paramétrage!B4&lt;'CTRL Nombres'!K71,"Pas de contrôle",IF(VALUE(F71)=P71,"OK","Attention, vous ne devez pas saisir plus de 2 chiffres après la virgule dans le tableau 1"))</f>
        <v>OK</v>
      </c>
      <c r="R71" s="87">
        <f t="shared" si="1"/>
        <v>0</v>
      </c>
    </row>
    <row r="72" spans="1:18" x14ac:dyDescent="0.2">
      <c r="A72" s="88">
        <f t="shared" si="2"/>
        <v>2025</v>
      </c>
      <c r="B72" s="117">
        <v>1</v>
      </c>
      <c r="C72" s="88">
        <f t="shared" si="3"/>
        <v>1</v>
      </c>
      <c r="D72" s="87" t="str">
        <f t="shared" si="4"/>
        <v>0691775E</v>
      </c>
      <c r="E72" s="89" t="s">
        <v>391</v>
      </c>
      <c r="F72" s="92">
        <f>IF(ISBLANK(Tableau1!S24),0,Tableau1!S24)</f>
        <v>60</v>
      </c>
      <c r="G72" s="114" t="s">
        <v>122</v>
      </c>
      <c r="H72" s="90" t="s">
        <v>36</v>
      </c>
      <c r="I72" s="90" t="s">
        <v>36</v>
      </c>
      <c r="J72" s="90" t="s">
        <v>36</v>
      </c>
      <c r="K72" s="118">
        <v>1</v>
      </c>
      <c r="L72" s="88">
        <v>4</v>
      </c>
      <c r="M72" s="88">
        <v>13</v>
      </c>
      <c r="N72" s="87" t="s">
        <v>392</v>
      </c>
      <c r="O72" s="87" t="s">
        <v>393</v>
      </c>
      <c r="P72" s="91">
        <f t="shared" si="5"/>
        <v>60</v>
      </c>
      <c r="Q72" s="87" t="str">
        <f>IF(Paramétrage!B4&lt;'CTRL Nombres'!K72,"Pas de contrôle",IF(VALUE(F72)=P72,"OK","Attention, vous ne devez pas saisir plus de 2 chiffres après la virgule dans le tableau 1"))</f>
        <v>OK</v>
      </c>
      <c r="R72" s="87">
        <f t="shared" si="1"/>
        <v>0</v>
      </c>
    </row>
    <row r="73" spans="1:18" x14ac:dyDescent="0.2">
      <c r="A73" s="88">
        <f t="shared" si="2"/>
        <v>2025</v>
      </c>
      <c r="B73" s="117">
        <v>1</v>
      </c>
      <c r="C73" s="88">
        <f t="shared" si="3"/>
        <v>1</v>
      </c>
      <c r="D73" s="87" t="str">
        <f t="shared" si="4"/>
        <v>0691775E</v>
      </c>
      <c r="E73" s="89" t="s">
        <v>394</v>
      </c>
      <c r="F73" s="92">
        <f>IF(ISBLANK(Tableau1!T24),0,Tableau1!T24)</f>
        <v>62</v>
      </c>
      <c r="G73" s="114" t="s">
        <v>122</v>
      </c>
      <c r="H73" s="90" t="s">
        <v>36</v>
      </c>
      <c r="I73" s="90" t="s">
        <v>36</v>
      </c>
      <c r="J73" s="90" t="s">
        <v>36</v>
      </c>
      <c r="K73" s="118">
        <v>1</v>
      </c>
      <c r="L73" s="88">
        <v>4</v>
      </c>
      <c r="M73" s="88">
        <v>14</v>
      </c>
      <c r="N73" s="87" t="s">
        <v>395</v>
      </c>
      <c r="O73" s="87" t="s">
        <v>396</v>
      </c>
      <c r="P73" s="91">
        <f t="shared" si="5"/>
        <v>62</v>
      </c>
      <c r="Q73" s="87" t="str">
        <f>IF(Paramétrage!B4&lt;'CTRL Nombres'!K73,"Pas de contrôle",IF(VALUE(F73)=P73,"OK","Attention, vous ne devez pas saisir plus de 2 chiffres après la virgule dans le tableau 1"))</f>
        <v>OK</v>
      </c>
      <c r="R73" s="87">
        <f t="shared" si="1"/>
        <v>0</v>
      </c>
    </row>
    <row r="74" spans="1:18" x14ac:dyDescent="0.2">
      <c r="A74" s="88">
        <f t="shared" si="2"/>
        <v>2025</v>
      </c>
      <c r="B74" s="117">
        <v>1</v>
      </c>
      <c r="C74" s="88">
        <f t="shared" si="3"/>
        <v>1</v>
      </c>
      <c r="D74" s="87" t="str">
        <f t="shared" si="4"/>
        <v>0691775E</v>
      </c>
      <c r="E74" s="89" t="s">
        <v>397</v>
      </c>
      <c r="F74" s="92">
        <f>IF(ISBLANK(Tableau1!U24),0,Tableau1!U24)</f>
        <v>8</v>
      </c>
      <c r="G74" s="114" t="s">
        <v>122</v>
      </c>
      <c r="H74" s="90" t="s">
        <v>36</v>
      </c>
      <c r="I74" s="90" t="s">
        <v>36</v>
      </c>
      <c r="J74" s="90" t="s">
        <v>36</v>
      </c>
      <c r="K74" s="118">
        <v>1</v>
      </c>
      <c r="L74" s="88">
        <v>4</v>
      </c>
      <c r="M74" s="88">
        <v>15</v>
      </c>
      <c r="N74" s="87" t="s">
        <v>398</v>
      </c>
      <c r="O74" s="87" t="s">
        <v>399</v>
      </c>
      <c r="P74" s="91">
        <f t="shared" si="5"/>
        <v>8</v>
      </c>
      <c r="Q74" s="87" t="str">
        <f>IF(Paramétrage!B4&lt;'CTRL Nombres'!K74,"Pas de contrôle",IF(VALUE(F74)=P74,"OK","Attention, vous ne devez pas saisir plus de 2 chiffres après la virgule dans le tableau 1"))</f>
        <v>OK</v>
      </c>
      <c r="R74" s="87">
        <f t="shared" si="1"/>
        <v>0</v>
      </c>
    </row>
    <row r="75" spans="1:18" x14ac:dyDescent="0.2">
      <c r="A75" s="88">
        <f t="shared" si="2"/>
        <v>2025</v>
      </c>
      <c r="B75" s="117">
        <v>1</v>
      </c>
      <c r="C75" s="88">
        <f t="shared" si="3"/>
        <v>1</v>
      </c>
      <c r="D75" s="87" t="str">
        <f t="shared" si="4"/>
        <v>0691775E</v>
      </c>
      <c r="E75" s="89" t="s">
        <v>400</v>
      </c>
      <c r="F75" s="92">
        <f>IF(ISBLANK(Tableau1!W24),0,Tableau1!W24)</f>
        <v>540.32000000000005</v>
      </c>
      <c r="G75" s="114" t="s">
        <v>122</v>
      </c>
      <c r="H75" s="90" t="s">
        <v>36</v>
      </c>
      <c r="I75" s="90" t="s">
        <v>36</v>
      </c>
      <c r="J75" s="90" t="s">
        <v>36</v>
      </c>
      <c r="K75" s="118">
        <v>1</v>
      </c>
      <c r="L75" s="88">
        <v>4</v>
      </c>
      <c r="M75" s="88">
        <v>17</v>
      </c>
      <c r="N75" s="87" t="s">
        <v>401</v>
      </c>
      <c r="O75" s="87" t="s">
        <v>220</v>
      </c>
      <c r="P75" s="91">
        <f t="shared" si="5"/>
        <v>540.32000000000005</v>
      </c>
      <c r="Q75" s="87" t="str">
        <f>IF(Paramétrage!B4&lt;'CTRL Nombres'!K75,"Pas de contrôle",IF(VALUE(F75)=P75,"OK","Attention, vous ne devez pas saisir plus de 2 chiffres après la virgule dans le tableau 1"))</f>
        <v>OK</v>
      </c>
      <c r="R75" s="87">
        <f t="shared" si="1"/>
        <v>0</v>
      </c>
    </row>
    <row r="76" spans="1:18" x14ac:dyDescent="0.2">
      <c r="A76" s="88">
        <f t="shared" si="2"/>
        <v>2025</v>
      </c>
      <c r="B76" s="117">
        <v>1</v>
      </c>
      <c r="C76" s="88">
        <f t="shared" si="3"/>
        <v>1</v>
      </c>
      <c r="D76" s="87" t="str">
        <f t="shared" si="4"/>
        <v>0691775E</v>
      </c>
      <c r="E76" s="89" t="s">
        <v>402</v>
      </c>
      <c r="F76" s="92">
        <f>IF(ISBLANK(Tableau1!G25),0,Tableau1!G25)</f>
        <v>546.4000000000002</v>
      </c>
      <c r="G76" s="114" t="s">
        <v>122</v>
      </c>
      <c r="H76" s="90" t="s">
        <v>36</v>
      </c>
      <c r="I76" s="90" t="s">
        <v>36</v>
      </c>
      <c r="J76" s="90" t="s">
        <v>36</v>
      </c>
      <c r="K76" s="118">
        <v>1</v>
      </c>
      <c r="L76" s="88">
        <v>5</v>
      </c>
      <c r="M76" s="88">
        <v>1</v>
      </c>
      <c r="N76" s="87" t="s">
        <v>403</v>
      </c>
      <c r="O76" s="87" t="s">
        <v>404</v>
      </c>
      <c r="P76" s="91">
        <f t="shared" si="5"/>
        <v>546.4</v>
      </c>
      <c r="Q76" s="87" t="str">
        <f>IF(Paramétrage!B4&lt;'CTRL Nombres'!K76,"Pas de contrôle",IF(VALUE(F76)=P76,"OK","Attention, vous ne devez pas saisir plus de 2 chiffres après la virgule dans le tableau 1"))</f>
        <v>OK</v>
      </c>
      <c r="R76" s="87">
        <f t="shared" si="1"/>
        <v>0</v>
      </c>
    </row>
    <row r="77" spans="1:18" x14ac:dyDescent="0.2">
      <c r="A77" s="88">
        <f t="shared" si="2"/>
        <v>2025</v>
      </c>
      <c r="B77" s="117">
        <v>1</v>
      </c>
      <c r="C77" s="88">
        <f t="shared" si="3"/>
        <v>1</v>
      </c>
      <c r="D77" s="87" t="str">
        <f t="shared" si="4"/>
        <v>0691775E</v>
      </c>
      <c r="E77" s="89" t="s">
        <v>405</v>
      </c>
      <c r="F77" s="92">
        <f>IF(ISBLANK(Tableau1!H25),0,Tableau1!H25)</f>
        <v>541.86</v>
      </c>
      <c r="G77" s="114" t="s">
        <v>122</v>
      </c>
      <c r="H77" s="90" t="s">
        <v>36</v>
      </c>
      <c r="I77" s="90" t="s">
        <v>36</v>
      </c>
      <c r="J77" s="90" t="s">
        <v>36</v>
      </c>
      <c r="K77" s="118">
        <v>1</v>
      </c>
      <c r="L77" s="88">
        <v>5</v>
      </c>
      <c r="M77" s="88">
        <v>2</v>
      </c>
      <c r="N77" s="87" t="s">
        <v>406</v>
      </c>
      <c r="O77" s="87" t="s">
        <v>407</v>
      </c>
      <c r="P77" s="91">
        <f t="shared" si="5"/>
        <v>541.86</v>
      </c>
      <c r="Q77" s="87" t="str">
        <f>IF(Paramétrage!B4&lt;'CTRL Nombres'!K77,"Pas de contrôle",IF(VALUE(F77)=P77,"OK","Attention, vous ne devez pas saisir plus de 2 chiffres après la virgule dans le tableau 1"))</f>
        <v>OK</v>
      </c>
      <c r="R77" s="87">
        <f t="shared" si="1"/>
        <v>0</v>
      </c>
    </row>
    <row r="78" spans="1:18" x14ac:dyDescent="0.2">
      <c r="A78" s="88">
        <f t="shared" si="2"/>
        <v>2025</v>
      </c>
      <c r="B78" s="117">
        <v>1</v>
      </c>
      <c r="C78" s="88">
        <f t="shared" si="3"/>
        <v>1</v>
      </c>
      <c r="D78" s="87" t="str">
        <f t="shared" si="4"/>
        <v>0691775E</v>
      </c>
      <c r="E78" s="89" t="s">
        <v>1429</v>
      </c>
      <c r="F78" s="92">
        <f>IF(ISBLANK(Tableau1!I25),0,Tableau1!I25)</f>
        <v>0</v>
      </c>
      <c r="G78" s="90" t="s">
        <v>36</v>
      </c>
      <c r="H78" s="115" t="s">
        <v>122</v>
      </c>
      <c r="I78" s="90" t="s">
        <v>36</v>
      </c>
      <c r="J78" s="90" t="s">
        <v>36</v>
      </c>
      <c r="K78" s="118">
        <v>2</v>
      </c>
      <c r="L78" s="88">
        <v>5</v>
      </c>
      <c r="M78" s="88">
        <v>3</v>
      </c>
      <c r="N78" s="87" t="s">
        <v>194</v>
      </c>
      <c r="O78" s="87" t="s">
        <v>408</v>
      </c>
      <c r="P78" s="91">
        <f t="shared" ref="P78:P109" si="6">ROUND(F78,2)</f>
        <v>0</v>
      </c>
      <c r="Q78" s="87" t="str">
        <f>IF(Paramétrage!B4&lt;'CTRL Nombres'!K78,"Pas de contrôle",IF(VALUE(F78)=P78,"OK","Attention, vous ne devez pas saisir plus de 2 chiffres après la virgule dans le tableau 1"))</f>
        <v>Pas de contrôle</v>
      </c>
      <c r="R78" s="87">
        <f t="shared" si="1"/>
        <v>0</v>
      </c>
    </row>
    <row r="79" spans="1:18" x14ac:dyDescent="0.2">
      <c r="A79" s="88">
        <f t="shared" si="2"/>
        <v>2025</v>
      </c>
      <c r="B79" s="117">
        <v>1</v>
      </c>
      <c r="C79" s="88">
        <f t="shared" si="3"/>
        <v>1</v>
      </c>
      <c r="D79" s="87" t="str">
        <f t="shared" si="4"/>
        <v>0691775E</v>
      </c>
      <c r="E79" s="89" t="s">
        <v>1430</v>
      </c>
      <c r="F79" s="92">
        <f>IF(ISBLANK(Tableau1!J25),0,Tableau1!J25)</f>
        <v>0</v>
      </c>
      <c r="G79" s="90" t="s">
        <v>36</v>
      </c>
      <c r="H79" s="115" t="s">
        <v>122</v>
      </c>
      <c r="I79" s="90" t="s">
        <v>36</v>
      </c>
      <c r="J79" s="90" t="s">
        <v>36</v>
      </c>
      <c r="K79" s="118">
        <v>2</v>
      </c>
      <c r="L79" s="88">
        <v>5</v>
      </c>
      <c r="M79" s="88">
        <v>4</v>
      </c>
      <c r="N79" s="87" t="s">
        <v>195</v>
      </c>
      <c r="O79" s="87" t="s">
        <v>2444</v>
      </c>
      <c r="P79" s="91">
        <f t="shared" si="6"/>
        <v>0</v>
      </c>
      <c r="Q79" s="87" t="str">
        <f>IF(Paramétrage!B4&lt;'CTRL Nombres'!K79,"Pas de contrôle",IF(VALUE(F79)=P79,"OK","Attention, vous ne devez pas saisir plus de 2 chiffres après la virgule dans le tableau 1"))</f>
        <v>Pas de contrôle</v>
      </c>
      <c r="R79" s="87">
        <f t="shared" ref="R79:R142" si="7">IF(OR(Q79="Pas de contrôle",Q79 = "OK"),0,1)</f>
        <v>0</v>
      </c>
    </row>
    <row r="80" spans="1:18" x14ac:dyDescent="0.2">
      <c r="A80" s="88">
        <f t="shared" ref="A80:A143" si="8">A79</f>
        <v>2025</v>
      </c>
      <c r="B80" s="117">
        <v>1</v>
      </c>
      <c r="C80" s="88">
        <f t="shared" ref="C80:C143" si="9">C79</f>
        <v>1</v>
      </c>
      <c r="D80" s="87" t="str">
        <f t="shared" ref="D80:D143" si="10">D79</f>
        <v>0691775E</v>
      </c>
      <c r="E80" s="89" t="s">
        <v>1431</v>
      </c>
      <c r="F80" s="92">
        <f>IF(ISBLANK(Tableau1!K25),0,Tableau1!K25)</f>
        <v>0</v>
      </c>
      <c r="G80" s="90" t="s">
        <v>36</v>
      </c>
      <c r="H80" s="115" t="s">
        <v>122</v>
      </c>
      <c r="I80" s="90" t="s">
        <v>36</v>
      </c>
      <c r="J80" s="90" t="s">
        <v>36</v>
      </c>
      <c r="K80" s="118">
        <v>2</v>
      </c>
      <c r="L80" s="88">
        <v>5</v>
      </c>
      <c r="M80" s="88">
        <v>5</v>
      </c>
      <c r="N80" s="87" t="s">
        <v>2445</v>
      </c>
      <c r="O80" s="87" t="s">
        <v>409</v>
      </c>
      <c r="P80" s="91">
        <f t="shared" si="6"/>
        <v>0</v>
      </c>
      <c r="Q80" s="87" t="str">
        <f>IF(Paramétrage!B4&lt;'CTRL Nombres'!K80,"Pas de contrôle",IF(VALUE(F80)=P80,"OK","Attention, vous ne devez pas saisir plus de 2 chiffres après la virgule dans le tableau 1"))</f>
        <v>Pas de contrôle</v>
      </c>
      <c r="R80" s="87">
        <f t="shared" si="7"/>
        <v>0</v>
      </c>
    </row>
    <row r="81" spans="1:18" x14ac:dyDescent="0.2">
      <c r="A81" s="88">
        <f t="shared" si="8"/>
        <v>2025</v>
      </c>
      <c r="B81" s="117">
        <v>1</v>
      </c>
      <c r="C81" s="88">
        <f t="shared" si="9"/>
        <v>1</v>
      </c>
      <c r="D81" s="87" t="str">
        <f t="shared" si="10"/>
        <v>0691775E</v>
      </c>
      <c r="E81" s="89" t="s">
        <v>1433</v>
      </c>
      <c r="F81" s="92">
        <f>IF(ISBLANK(Tableau1!M25),0,Tableau1!M25)</f>
        <v>0</v>
      </c>
      <c r="G81" s="90" t="s">
        <v>36</v>
      </c>
      <c r="H81" s="115" t="s">
        <v>122</v>
      </c>
      <c r="I81" s="90" t="s">
        <v>36</v>
      </c>
      <c r="J81" s="90" t="s">
        <v>36</v>
      </c>
      <c r="K81" s="118">
        <v>2</v>
      </c>
      <c r="L81" s="88">
        <v>5</v>
      </c>
      <c r="M81" s="88">
        <v>7</v>
      </c>
      <c r="N81" s="87" t="s">
        <v>2446</v>
      </c>
      <c r="O81" s="87" t="s">
        <v>2447</v>
      </c>
      <c r="P81" s="91">
        <f t="shared" si="6"/>
        <v>0</v>
      </c>
      <c r="Q81" s="87" t="str">
        <f>IF(Paramétrage!B4&lt;'CTRL Nombres'!K81,"Pas de contrôle",IF(VALUE(F81)=P81,"OK","Attention, vous ne devez pas saisir plus de 2 chiffres après la virgule dans le tableau 1"))</f>
        <v>Pas de contrôle</v>
      </c>
      <c r="R81" s="87">
        <f t="shared" si="7"/>
        <v>0</v>
      </c>
    </row>
    <row r="82" spans="1:18" x14ac:dyDescent="0.2">
      <c r="A82" s="88">
        <f t="shared" si="8"/>
        <v>2025</v>
      </c>
      <c r="B82" s="117">
        <v>1</v>
      </c>
      <c r="C82" s="88">
        <f t="shared" si="9"/>
        <v>1</v>
      </c>
      <c r="D82" s="87" t="str">
        <f t="shared" si="10"/>
        <v>0691775E</v>
      </c>
      <c r="E82" s="89" t="s">
        <v>1434</v>
      </c>
      <c r="F82" s="92">
        <f>IF(ISBLANK(Tableau1!N25),0,Tableau1!N25)</f>
        <v>0</v>
      </c>
      <c r="G82" s="90" t="s">
        <v>36</v>
      </c>
      <c r="H82" s="115" t="s">
        <v>122</v>
      </c>
      <c r="I82" s="115" t="s">
        <v>122</v>
      </c>
      <c r="J82" s="90" t="s">
        <v>36</v>
      </c>
      <c r="K82" s="118">
        <v>2</v>
      </c>
      <c r="L82" s="88">
        <v>5</v>
      </c>
      <c r="M82" s="88">
        <v>8</v>
      </c>
      <c r="N82" s="87" t="s">
        <v>2448</v>
      </c>
      <c r="O82" s="87" t="s">
        <v>2449</v>
      </c>
      <c r="P82" s="91">
        <f t="shared" si="6"/>
        <v>0</v>
      </c>
      <c r="Q82" s="87" t="str">
        <f>IF(Paramétrage!B4&lt;'CTRL Nombres'!K82,"Pas de contrôle",IF(VALUE(F82)=P82,"OK","Attention, vous ne devez pas saisir plus de 2 chiffres après la virgule dans le tableau 1"))</f>
        <v>Pas de contrôle</v>
      </c>
      <c r="R82" s="87">
        <f t="shared" si="7"/>
        <v>0</v>
      </c>
    </row>
    <row r="83" spans="1:18" x14ac:dyDescent="0.2">
      <c r="A83" s="88">
        <f t="shared" si="8"/>
        <v>2025</v>
      </c>
      <c r="B83" s="117">
        <v>1</v>
      </c>
      <c r="C83" s="88">
        <f t="shared" si="9"/>
        <v>1</v>
      </c>
      <c r="D83" s="87" t="str">
        <f t="shared" si="10"/>
        <v>0691775E</v>
      </c>
      <c r="E83" s="89" t="s">
        <v>1435</v>
      </c>
      <c r="F83" s="92">
        <f>IF(ISBLANK(Tableau1!O25),0,Tableau1!O25)</f>
        <v>0</v>
      </c>
      <c r="G83" s="90" t="s">
        <v>36</v>
      </c>
      <c r="H83" s="115" t="s">
        <v>122</v>
      </c>
      <c r="I83" s="115" t="s">
        <v>122</v>
      </c>
      <c r="J83" s="90" t="s">
        <v>36</v>
      </c>
      <c r="K83" s="118">
        <v>2</v>
      </c>
      <c r="L83" s="88">
        <v>5</v>
      </c>
      <c r="M83" s="88">
        <v>9</v>
      </c>
      <c r="N83" s="87" t="s">
        <v>410</v>
      </c>
      <c r="O83" s="87" t="s">
        <v>411</v>
      </c>
      <c r="P83" s="91">
        <f t="shared" si="6"/>
        <v>0</v>
      </c>
      <c r="Q83" s="87" t="str">
        <f>IF(Paramétrage!B4&lt;'CTRL Nombres'!K83,"Pas de contrôle",IF(VALUE(F83)=P83,"OK","Attention, vous ne devez pas saisir plus de 2 chiffres après la virgule dans le tableau 1"))</f>
        <v>Pas de contrôle</v>
      </c>
      <c r="R83" s="87">
        <f t="shared" si="7"/>
        <v>0</v>
      </c>
    </row>
    <row r="84" spans="1:18" x14ac:dyDescent="0.2">
      <c r="A84" s="88">
        <f t="shared" si="8"/>
        <v>2025</v>
      </c>
      <c r="B84" s="117">
        <v>1</v>
      </c>
      <c r="C84" s="88">
        <f t="shared" si="9"/>
        <v>1</v>
      </c>
      <c r="D84" s="87" t="str">
        <f t="shared" si="10"/>
        <v>0691775E</v>
      </c>
      <c r="E84" s="89" t="s">
        <v>1436</v>
      </c>
      <c r="F84" s="92">
        <f>IF(ISBLANK(Tableau1!P25),0,Tableau1!P25)</f>
        <v>0</v>
      </c>
      <c r="G84" s="90" t="s">
        <v>36</v>
      </c>
      <c r="H84" s="115" t="s">
        <v>122</v>
      </c>
      <c r="I84" s="115" t="s">
        <v>122</v>
      </c>
      <c r="J84" s="90" t="s">
        <v>36</v>
      </c>
      <c r="K84" s="118">
        <v>2</v>
      </c>
      <c r="L84" s="88">
        <v>5</v>
      </c>
      <c r="M84" s="88">
        <v>10</v>
      </c>
      <c r="N84" s="87" t="s">
        <v>412</v>
      </c>
      <c r="O84" s="87" t="s">
        <v>413</v>
      </c>
      <c r="P84" s="91">
        <f t="shared" si="6"/>
        <v>0</v>
      </c>
      <c r="Q84" s="87" t="str">
        <f>IF(Paramétrage!B4&lt;'CTRL Nombres'!K84,"Pas de contrôle",IF(VALUE(F84)=P84,"OK","Attention, vous ne devez pas saisir plus de 2 chiffres après la virgule dans le tableau 1"))</f>
        <v>Pas de contrôle</v>
      </c>
      <c r="R84" s="87">
        <f t="shared" si="7"/>
        <v>0</v>
      </c>
    </row>
    <row r="85" spans="1:18" x14ac:dyDescent="0.2">
      <c r="A85" s="88">
        <f t="shared" si="8"/>
        <v>2025</v>
      </c>
      <c r="B85" s="117">
        <v>1</v>
      </c>
      <c r="C85" s="88">
        <f t="shared" si="9"/>
        <v>1</v>
      </c>
      <c r="D85" s="87" t="str">
        <f t="shared" si="10"/>
        <v>0691775E</v>
      </c>
      <c r="E85" s="89" t="s">
        <v>1438</v>
      </c>
      <c r="F85" s="92">
        <f>IF(ISBLANK(Tableau1!R25),0,Tableau1!R25)</f>
        <v>0</v>
      </c>
      <c r="G85" s="90" t="s">
        <v>36</v>
      </c>
      <c r="H85" s="115" t="s">
        <v>122</v>
      </c>
      <c r="I85" s="115" t="s">
        <v>122</v>
      </c>
      <c r="J85" s="90" t="s">
        <v>36</v>
      </c>
      <c r="K85" s="118">
        <v>2</v>
      </c>
      <c r="L85" s="88">
        <v>5</v>
      </c>
      <c r="M85" s="88">
        <v>12</v>
      </c>
      <c r="N85" s="87" t="s">
        <v>171</v>
      </c>
      <c r="O85" s="87" t="s">
        <v>2450</v>
      </c>
      <c r="P85" s="91">
        <f t="shared" si="6"/>
        <v>0</v>
      </c>
      <c r="Q85" s="87" t="str">
        <f>IF(Paramétrage!B4&lt;'CTRL Nombres'!K85,"Pas de contrôle",IF(VALUE(F85)=P85,"OK","Attention, vous ne devez pas saisir plus de 2 chiffres après la virgule dans le tableau 1"))</f>
        <v>Pas de contrôle</v>
      </c>
      <c r="R85" s="87">
        <f t="shared" si="7"/>
        <v>0</v>
      </c>
    </row>
    <row r="86" spans="1:18" x14ac:dyDescent="0.2">
      <c r="A86" s="88">
        <f t="shared" si="8"/>
        <v>2025</v>
      </c>
      <c r="B86" s="117">
        <v>1</v>
      </c>
      <c r="C86" s="88">
        <f t="shared" si="9"/>
        <v>1</v>
      </c>
      <c r="D86" s="87" t="str">
        <f t="shared" si="10"/>
        <v>0691775E</v>
      </c>
      <c r="E86" s="89" t="s">
        <v>1439</v>
      </c>
      <c r="F86" s="92">
        <f>IF(ISBLANK(Tableau1!S25),0,Tableau1!S25)</f>
        <v>0</v>
      </c>
      <c r="G86" s="90" t="s">
        <v>36</v>
      </c>
      <c r="H86" s="115" t="s">
        <v>122</v>
      </c>
      <c r="I86" s="115" t="s">
        <v>122</v>
      </c>
      <c r="J86" s="115" t="s">
        <v>122</v>
      </c>
      <c r="K86" s="118">
        <v>2</v>
      </c>
      <c r="L86" s="88">
        <v>5</v>
      </c>
      <c r="M86" s="88">
        <v>13</v>
      </c>
      <c r="N86" s="87" t="s">
        <v>172</v>
      </c>
      <c r="O86" s="87" t="s">
        <v>266</v>
      </c>
      <c r="P86" s="91">
        <f t="shared" si="6"/>
        <v>0</v>
      </c>
      <c r="Q86" s="87" t="str">
        <f>IF(Paramétrage!B4&lt;'CTRL Nombres'!K86,"Pas de contrôle",IF(VALUE(F86)=P86,"OK","Attention, vous ne devez pas saisir plus de 2 chiffres après la virgule dans le tableau 1"))</f>
        <v>Pas de contrôle</v>
      </c>
      <c r="R86" s="87">
        <f t="shared" si="7"/>
        <v>0</v>
      </c>
    </row>
    <row r="87" spans="1:18" x14ac:dyDescent="0.2">
      <c r="A87" s="88">
        <f t="shared" si="8"/>
        <v>2025</v>
      </c>
      <c r="B87" s="117">
        <v>1</v>
      </c>
      <c r="C87" s="88">
        <f t="shared" si="9"/>
        <v>1</v>
      </c>
      <c r="D87" s="87" t="str">
        <f t="shared" si="10"/>
        <v>0691775E</v>
      </c>
      <c r="E87" s="89" t="s">
        <v>1440</v>
      </c>
      <c r="F87" s="92">
        <f>IF(ISBLANK(Tableau1!T25),0,Tableau1!T25)</f>
        <v>0</v>
      </c>
      <c r="G87" s="90" t="s">
        <v>36</v>
      </c>
      <c r="H87" s="115" t="s">
        <v>122</v>
      </c>
      <c r="I87" s="115" t="s">
        <v>122</v>
      </c>
      <c r="J87" s="115" t="s">
        <v>122</v>
      </c>
      <c r="K87" s="118">
        <v>2</v>
      </c>
      <c r="L87" s="88">
        <v>5</v>
      </c>
      <c r="M87" s="88">
        <v>14</v>
      </c>
      <c r="N87" s="87" t="s">
        <v>173</v>
      </c>
      <c r="O87" s="87" t="s">
        <v>267</v>
      </c>
      <c r="P87" s="91">
        <f t="shared" si="6"/>
        <v>0</v>
      </c>
      <c r="Q87" s="87" t="str">
        <f>IF(Paramétrage!B4&lt;'CTRL Nombres'!K87,"Pas de contrôle",IF(VALUE(F87)=P87,"OK","Attention, vous ne devez pas saisir plus de 2 chiffres après la virgule dans le tableau 1"))</f>
        <v>Pas de contrôle</v>
      </c>
      <c r="R87" s="87">
        <f t="shared" si="7"/>
        <v>0</v>
      </c>
    </row>
    <row r="88" spans="1:18" x14ac:dyDescent="0.2">
      <c r="A88" s="88">
        <f t="shared" si="8"/>
        <v>2025</v>
      </c>
      <c r="B88" s="117">
        <v>1</v>
      </c>
      <c r="C88" s="88">
        <f t="shared" si="9"/>
        <v>1</v>
      </c>
      <c r="D88" s="87" t="str">
        <f t="shared" si="10"/>
        <v>0691775E</v>
      </c>
      <c r="E88" s="89" t="s">
        <v>1441</v>
      </c>
      <c r="F88" s="92">
        <f>IF(ISBLANK(Tableau1!U25),0,Tableau1!U25)</f>
        <v>0</v>
      </c>
      <c r="G88" s="90" t="s">
        <v>36</v>
      </c>
      <c r="H88" s="115" t="s">
        <v>122</v>
      </c>
      <c r="I88" s="115" t="s">
        <v>122</v>
      </c>
      <c r="J88" s="115" t="s">
        <v>122</v>
      </c>
      <c r="K88" s="118">
        <v>2</v>
      </c>
      <c r="L88" s="88">
        <v>5</v>
      </c>
      <c r="M88" s="88">
        <v>15</v>
      </c>
      <c r="N88" s="87" t="s">
        <v>414</v>
      </c>
      <c r="O88" s="87" t="s">
        <v>415</v>
      </c>
      <c r="P88" s="91">
        <f t="shared" si="6"/>
        <v>0</v>
      </c>
      <c r="Q88" s="87" t="str">
        <f>IF(Paramétrage!B4&lt;'CTRL Nombres'!K88,"Pas de contrôle",IF(VALUE(F88)=P88,"OK","Attention, vous ne devez pas saisir plus de 2 chiffres après la virgule dans le tableau 1"))</f>
        <v>Pas de contrôle</v>
      </c>
      <c r="R88" s="87">
        <f t="shared" si="7"/>
        <v>0</v>
      </c>
    </row>
    <row r="89" spans="1:18" x14ac:dyDescent="0.2">
      <c r="A89" s="88">
        <f t="shared" si="8"/>
        <v>2025</v>
      </c>
      <c r="B89" s="117">
        <v>1</v>
      </c>
      <c r="C89" s="88">
        <f t="shared" si="9"/>
        <v>1</v>
      </c>
      <c r="D89" s="87" t="str">
        <f t="shared" si="10"/>
        <v>0691775E</v>
      </c>
      <c r="E89" s="89" t="s">
        <v>1443</v>
      </c>
      <c r="F89" s="92">
        <f>IF(ISBLANK(Tableau1!W25),0,Tableau1!W25)</f>
        <v>0</v>
      </c>
      <c r="G89" s="90" t="s">
        <v>36</v>
      </c>
      <c r="H89" s="115" t="s">
        <v>122</v>
      </c>
      <c r="I89" s="115" t="s">
        <v>122</v>
      </c>
      <c r="J89" s="115" t="s">
        <v>122</v>
      </c>
      <c r="K89" s="118">
        <v>2</v>
      </c>
      <c r="L89" s="88">
        <v>5</v>
      </c>
      <c r="M89" s="88">
        <v>17</v>
      </c>
      <c r="N89" s="87" t="s">
        <v>2451</v>
      </c>
      <c r="O89" s="87" t="s">
        <v>221</v>
      </c>
      <c r="P89" s="91">
        <f t="shared" si="6"/>
        <v>0</v>
      </c>
      <c r="Q89" s="87" t="str">
        <f>IF(Paramétrage!B4&lt;'CTRL Nombres'!K89,"Pas de contrôle",IF(VALUE(F89)=P89,"OK","Attention, vous ne devez pas saisir plus de 2 chiffres après la virgule dans le tableau 1"))</f>
        <v>Pas de contrôle</v>
      </c>
      <c r="R89" s="87">
        <f t="shared" si="7"/>
        <v>0</v>
      </c>
    </row>
    <row r="90" spans="1:18" x14ac:dyDescent="0.2">
      <c r="A90" s="88">
        <f t="shared" si="8"/>
        <v>2025</v>
      </c>
      <c r="B90" s="117">
        <v>1</v>
      </c>
      <c r="C90" s="88">
        <f t="shared" si="9"/>
        <v>1</v>
      </c>
      <c r="D90" s="87" t="str">
        <f t="shared" si="10"/>
        <v>0691775E</v>
      </c>
      <c r="E90" s="89" t="s">
        <v>1444</v>
      </c>
      <c r="F90" s="92">
        <f>IF(ISBLANK(Tableau1!G26),0,Tableau1!G26)</f>
        <v>0</v>
      </c>
      <c r="G90" s="90" t="s">
        <v>36</v>
      </c>
      <c r="H90" s="115" t="s">
        <v>122</v>
      </c>
      <c r="I90" s="90" t="s">
        <v>36</v>
      </c>
      <c r="J90" s="90" t="s">
        <v>36</v>
      </c>
      <c r="K90" s="118">
        <v>2</v>
      </c>
      <c r="L90" s="88">
        <v>6</v>
      </c>
      <c r="M90" s="88">
        <v>1</v>
      </c>
      <c r="N90" s="87" t="s">
        <v>174</v>
      </c>
      <c r="O90" s="87" t="s">
        <v>416</v>
      </c>
      <c r="P90" s="91">
        <f t="shared" si="6"/>
        <v>0</v>
      </c>
      <c r="Q90" s="87" t="str">
        <f>IF(Paramétrage!B4&lt;'CTRL Nombres'!K90,"Pas de contrôle",IF(VALUE(F90)=P90,"OK","Attention, vous ne devez pas saisir plus de 2 chiffres après la virgule dans le tableau 1"))</f>
        <v>Pas de contrôle</v>
      </c>
      <c r="R90" s="87">
        <f t="shared" si="7"/>
        <v>0</v>
      </c>
    </row>
    <row r="91" spans="1:18" x14ac:dyDescent="0.2">
      <c r="A91" s="88">
        <f t="shared" si="8"/>
        <v>2025</v>
      </c>
      <c r="B91" s="117">
        <v>1</v>
      </c>
      <c r="C91" s="88">
        <f t="shared" si="9"/>
        <v>1</v>
      </c>
      <c r="D91" s="87" t="str">
        <f t="shared" si="10"/>
        <v>0691775E</v>
      </c>
      <c r="E91" s="89" t="s">
        <v>1445</v>
      </c>
      <c r="F91" s="92">
        <f>IF(ISBLANK(Tableau1!H26),0,Tableau1!H26)</f>
        <v>0</v>
      </c>
      <c r="G91" s="90" t="s">
        <v>36</v>
      </c>
      <c r="H91" s="115" t="s">
        <v>122</v>
      </c>
      <c r="I91" s="90" t="s">
        <v>36</v>
      </c>
      <c r="J91" s="90" t="s">
        <v>36</v>
      </c>
      <c r="K91" s="118">
        <v>2</v>
      </c>
      <c r="L91" s="88">
        <v>6</v>
      </c>
      <c r="M91" s="88">
        <v>2</v>
      </c>
      <c r="N91" s="87" t="s">
        <v>175</v>
      </c>
      <c r="O91" s="87" t="s">
        <v>2452</v>
      </c>
      <c r="P91" s="91">
        <f t="shared" si="6"/>
        <v>0</v>
      </c>
      <c r="Q91" s="87" t="str">
        <f>IF(Paramétrage!B4&lt;'CTRL Nombres'!K91,"Pas de contrôle",IF(VALUE(F91)=P91,"OK","Attention, vous ne devez pas saisir plus de 2 chiffres après la virgule dans le tableau 1"))</f>
        <v>Pas de contrôle</v>
      </c>
      <c r="R91" s="87">
        <f t="shared" si="7"/>
        <v>0</v>
      </c>
    </row>
    <row r="92" spans="1:18" x14ac:dyDescent="0.2">
      <c r="A92" s="88">
        <f t="shared" si="8"/>
        <v>2025</v>
      </c>
      <c r="B92" s="117">
        <v>1</v>
      </c>
      <c r="C92" s="88">
        <f t="shared" si="9"/>
        <v>1</v>
      </c>
      <c r="D92" s="87" t="str">
        <f t="shared" si="10"/>
        <v>0691775E</v>
      </c>
      <c r="E92" s="89" t="s">
        <v>1446</v>
      </c>
      <c r="F92" s="92">
        <f>IF(ISBLANK(Tableau1!I26),0,Tableau1!I26)</f>
        <v>0</v>
      </c>
      <c r="G92" s="90" t="s">
        <v>36</v>
      </c>
      <c r="H92" s="115" t="s">
        <v>122</v>
      </c>
      <c r="I92" s="90" t="s">
        <v>36</v>
      </c>
      <c r="J92" s="90" t="s">
        <v>36</v>
      </c>
      <c r="K92" s="118">
        <v>2</v>
      </c>
      <c r="L92" s="88">
        <v>6</v>
      </c>
      <c r="M92" s="88">
        <v>3</v>
      </c>
      <c r="N92" s="87" t="s">
        <v>417</v>
      </c>
      <c r="O92" s="87" t="s">
        <v>418</v>
      </c>
      <c r="P92" s="91">
        <f t="shared" si="6"/>
        <v>0</v>
      </c>
      <c r="Q92" s="87" t="str">
        <f>IF(Paramétrage!B4&lt;'CTRL Nombres'!K92,"Pas de contrôle",IF(VALUE(F92)=P92,"OK","Attention, vous ne devez pas saisir plus de 2 chiffres après la virgule dans le tableau 1"))</f>
        <v>Pas de contrôle</v>
      </c>
      <c r="R92" s="87">
        <f t="shared" si="7"/>
        <v>0</v>
      </c>
    </row>
    <row r="93" spans="1:18" x14ac:dyDescent="0.2">
      <c r="A93" s="88">
        <f t="shared" si="8"/>
        <v>2025</v>
      </c>
      <c r="B93" s="117">
        <v>1</v>
      </c>
      <c r="C93" s="88">
        <f t="shared" si="9"/>
        <v>1</v>
      </c>
      <c r="D93" s="87" t="str">
        <f t="shared" si="10"/>
        <v>0691775E</v>
      </c>
      <c r="E93" s="89" t="s">
        <v>1447</v>
      </c>
      <c r="F93" s="92">
        <f>IF(ISBLANK(Tableau1!J26),0,Tableau1!J26)</f>
        <v>0</v>
      </c>
      <c r="G93" s="90" t="s">
        <v>36</v>
      </c>
      <c r="H93" s="115" t="s">
        <v>122</v>
      </c>
      <c r="I93" s="90" t="s">
        <v>36</v>
      </c>
      <c r="J93" s="90" t="s">
        <v>36</v>
      </c>
      <c r="K93" s="118">
        <v>2</v>
      </c>
      <c r="L93" s="88">
        <v>6</v>
      </c>
      <c r="M93" s="88">
        <v>4</v>
      </c>
      <c r="N93" s="87" t="s">
        <v>419</v>
      </c>
      <c r="O93" s="87" t="s">
        <v>2453</v>
      </c>
      <c r="P93" s="91">
        <f t="shared" si="6"/>
        <v>0</v>
      </c>
      <c r="Q93" s="87" t="str">
        <f>IF(Paramétrage!B4&lt;'CTRL Nombres'!K93,"Pas de contrôle",IF(VALUE(F93)=P93,"OK","Attention, vous ne devez pas saisir plus de 2 chiffres après la virgule dans le tableau 1"))</f>
        <v>Pas de contrôle</v>
      </c>
      <c r="R93" s="87">
        <f t="shared" si="7"/>
        <v>0</v>
      </c>
    </row>
    <row r="94" spans="1:18" x14ac:dyDescent="0.2">
      <c r="A94" s="88">
        <f t="shared" si="8"/>
        <v>2025</v>
      </c>
      <c r="B94" s="117">
        <v>1</v>
      </c>
      <c r="C94" s="88">
        <f t="shared" si="9"/>
        <v>1</v>
      </c>
      <c r="D94" s="87" t="str">
        <f t="shared" si="10"/>
        <v>0691775E</v>
      </c>
      <c r="E94" s="89" t="s">
        <v>1448</v>
      </c>
      <c r="F94" s="92">
        <f>IF(ISBLANK(Tableau1!K26),0,Tableau1!K26)</f>
        <v>0</v>
      </c>
      <c r="G94" s="90" t="s">
        <v>36</v>
      </c>
      <c r="H94" s="115" t="s">
        <v>122</v>
      </c>
      <c r="I94" s="90" t="s">
        <v>36</v>
      </c>
      <c r="J94" s="90" t="s">
        <v>36</v>
      </c>
      <c r="K94" s="118">
        <v>2</v>
      </c>
      <c r="L94" s="88">
        <v>6</v>
      </c>
      <c r="M94" s="88">
        <v>5</v>
      </c>
      <c r="N94" s="87" t="s">
        <v>2454</v>
      </c>
      <c r="O94" s="87" t="s">
        <v>420</v>
      </c>
      <c r="P94" s="91">
        <f t="shared" si="6"/>
        <v>0</v>
      </c>
      <c r="Q94" s="87" t="str">
        <f>IF(Paramétrage!B4&lt;'CTRL Nombres'!K94,"Pas de contrôle",IF(VALUE(F94)=P94,"OK","Attention, vous ne devez pas saisir plus de 2 chiffres après la virgule dans le tableau 1"))</f>
        <v>Pas de contrôle</v>
      </c>
      <c r="R94" s="87">
        <f t="shared" si="7"/>
        <v>0</v>
      </c>
    </row>
    <row r="95" spans="1:18" x14ac:dyDescent="0.2">
      <c r="A95" s="88">
        <f t="shared" si="8"/>
        <v>2025</v>
      </c>
      <c r="B95" s="117">
        <v>1</v>
      </c>
      <c r="C95" s="88">
        <f t="shared" si="9"/>
        <v>1</v>
      </c>
      <c r="D95" s="87" t="str">
        <f t="shared" si="10"/>
        <v>0691775E</v>
      </c>
      <c r="E95" s="89" t="s">
        <v>1450</v>
      </c>
      <c r="F95" s="92">
        <f>IF(ISBLANK(Tableau1!M26),0,Tableau1!M26)</f>
        <v>0</v>
      </c>
      <c r="G95" s="90" t="s">
        <v>36</v>
      </c>
      <c r="H95" s="115" t="s">
        <v>122</v>
      </c>
      <c r="I95" s="90" t="s">
        <v>36</v>
      </c>
      <c r="J95" s="90" t="s">
        <v>36</v>
      </c>
      <c r="K95" s="118">
        <v>2</v>
      </c>
      <c r="L95" s="88">
        <v>6</v>
      </c>
      <c r="M95" s="88">
        <v>7</v>
      </c>
      <c r="N95" s="87" t="s">
        <v>2455</v>
      </c>
      <c r="O95" s="87" t="s">
        <v>2456</v>
      </c>
      <c r="P95" s="91">
        <f t="shared" si="6"/>
        <v>0</v>
      </c>
      <c r="Q95" s="87" t="str">
        <f>IF(Paramétrage!B4&lt;'CTRL Nombres'!K95,"Pas de contrôle",IF(VALUE(F95)=P95,"OK","Attention, vous ne devez pas saisir plus de 2 chiffres après la virgule dans le tableau 1"))</f>
        <v>Pas de contrôle</v>
      </c>
      <c r="R95" s="87">
        <f t="shared" si="7"/>
        <v>0</v>
      </c>
    </row>
    <row r="96" spans="1:18" x14ac:dyDescent="0.2">
      <c r="A96" s="88">
        <f t="shared" si="8"/>
        <v>2025</v>
      </c>
      <c r="B96" s="117">
        <v>1</v>
      </c>
      <c r="C96" s="88">
        <f t="shared" si="9"/>
        <v>1</v>
      </c>
      <c r="D96" s="87" t="str">
        <f t="shared" si="10"/>
        <v>0691775E</v>
      </c>
      <c r="E96" s="89" t="s">
        <v>1451</v>
      </c>
      <c r="F96" s="92">
        <f>IF(ISBLANK(Tableau1!N26),0,Tableau1!N26)</f>
        <v>0</v>
      </c>
      <c r="G96" s="90" t="s">
        <v>36</v>
      </c>
      <c r="H96" s="90" t="s">
        <v>36</v>
      </c>
      <c r="I96" s="115" t="s">
        <v>122</v>
      </c>
      <c r="J96" s="90" t="s">
        <v>36</v>
      </c>
      <c r="K96" s="118">
        <v>3</v>
      </c>
      <c r="L96" s="88">
        <v>6</v>
      </c>
      <c r="M96" s="88">
        <v>8</v>
      </c>
      <c r="N96" s="87" t="s">
        <v>2638</v>
      </c>
      <c r="O96" s="87" t="s">
        <v>2639</v>
      </c>
      <c r="P96" s="91">
        <f t="shared" si="6"/>
        <v>0</v>
      </c>
      <c r="Q96" s="87" t="str">
        <f>IF(Paramétrage!B4&lt;'CTRL Nombres'!K96,"Pas de contrôle",IF(VALUE(F96)=P96,"OK","Attention, vous ne devez pas saisir plus de 2 chiffres après la virgule dans le tableau 1"))</f>
        <v>Pas de contrôle</v>
      </c>
      <c r="R96" s="87">
        <f t="shared" si="7"/>
        <v>0</v>
      </c>
    </row>
    <row r="97" spans="1:18" x14ac:dyDescent="0.2">
      <c r="A97" s="88">
        <f t="shared" si="8"/>
        <v>2025</v>
      </c>
      <c r="B97" s="117">
        <v>1</v>
      </c>
      <c r="C97" s="88">
        <f t="shared" si="9"/>
        <v>1</v>
      </c>
      <c r="D97" s="87" t="str">
        <f t="shared" si="10"/>
        <v>0691775E</v>
      </c>
      <c r="E97" s="89" t="s">
        <v>1452</v>
      </c>
      <c r="F97" s="92">
        <f>IF(ISBLANK(Tableau1!O26),0,Tableau1!O26)</f>
        <v>0</v>
      </c>
      <c r="G97" s="90" t="s">
        <v>36</v>
      </c>
      <c r="H97" s="90" t="s">
        <v>36</v>
      </c>
      <c r="I97" s="115" t="s">
        <v>122</v>
      </c>
      <c r="J97" s="90" t="s">
        <v>36</v>
      </c>
      <c r="K97" s="118">
        <v>3</v>
      </c>
      <c r="L97" s="88">
        <v>6</v>
      </c>
      <c r="M97" s="88">
        <v>9</v>
      </c>
      <c r="N97" s="87" t="s">
        <v>2640</v>
      </c>
      <c r="O97" s="87" t="s">
        <v>2641</v>
      </c>
      <c r="P97" s="91">
        <f t="shared" si="6"/>
        <v>0</v>
      </c>
      <c r="Q97" s="87" t="str">
        <f>IF(Paramétrage!B4&lt;'CTRL Nombres'!K97,"Pas de contrôle",IF(VALUE(F97)=P97,"OK","Attention, vous ne devez pas saisir plus de 2 chiffres après la virgule dans le tableau 1"))</f>
        <v>Pas de contrôle</v>
      </c>
      <c r="R97" s="87">
        <f t="shared" si="7"/>
        <v>0</v>
      </c>
    </row>
    <row r="98" spans="1:18" x14ac:dyDescent="0.2">
      <c r="A98" s="88">
        <f t="shared" si="8"/>
        <v>2025</v>
      </c>
      <c r="B98" s="117">
        <v>1</v>
      </c>
      <c r="C98" s="88">
        <f t="shared" si="9"/>
        <v>1</v>
      </c>
      <c r="D98" s="87" t="str">
        <f t="shared" si="10"/>
        <v>0691775E</v>
      </c>
      <c r="E98" s="89" t="s">
        <v>1453</v>
      </c>
      <c r="F98" s="92">
        <f>IF(ISBLANK(Tableau1!P26),0,Tableau1!P26)</f>
        <v>0</v>
      </c>
      <c r="G98" s="90" t="s">
        <v>36</v>
      </c>
      <c r="H98" s="90" t="s">
        <v>36</v>
      </c>
      <c r="I98" s="115" t="s">
        <v>122</v>
      </c>
      <c r="J98" s="90" t="s">
        <v>36</v>
      </c>
      <c r="K98" s="118">
        <v>3</v>
      </c>
      <c r="L98" s="88">
        <v>6</v>
      </c>
      <c r="M98" s="88">
        <v>10</v>
      </c>
      <c r="N98" s="87" t="s">
        <v>2642</v>
      </c>
      <c r="O98" s="87" t="s">
        <v>2643</v>
      </c>
      <c r="P98" s="91">
        <f t="shared" si="6"/>
        <v>0</v>
      </c>
      <c r="Q98" s="87" t="str">
        <f>IF(Paramétrage!B4&lt;'CTRL Nombres'!K98,"Pas de contrôle",IF(VALUE(F98)=P98,"OK","Attention, vous ne devez pas saisir plus de 2 chiffres après la virgule dans le tableau 1"))</f>
        <v>Pas de contrôle</v>
      </c>
      <c r="R98" s="87">
        <f t="shared" si="7"/>
        <v>0</v>
      </c>
    </row>
    <row r="99" spans="1:18" x14ac:dyDescent="0.2">
      <c r="A99" s="88">
        <f t="shared" si="8"/>
        <v>2025</v>
      </c>
      <c r="B99" s="117">
        <v>1</v>
      </c>
      <c r="C99" s="88">
        <f t="shared" si="9"/>
        <v>1</v>
      </c>
      <c r="D99" s="87" t="str">
        <f t="shared" si="10"/>
        <v>0691775E</v>
      </c>
      <c r="E99" s="89" t="s">
        <v>1455</v>
      </c>
      <c r="F99" s="92">
        <f>IF(ISBLANK(Tableau1!R26),0,Tableau1!R26)</f>
        <v>0</v>
      </c>
      <c r="G99" s="90" t="s">
        <v>36</v>
      </c>
      <c r="H99" s="90" t="s">
        <v>36</v>
      </c>
      <c r="I99" s="115" t="s">
        <v>122</v>
      </c>
      <c r="J99" s="90" t="s">
        <v>36</v>
      </c>
      <c r="K99" s="118">
        <v>3</v>
      </c>
      <c r="L99" s="88">
        <v>6</v>
      </c>
      <c r="M99" s="88">
        <v>12</v>
      </c>
      <c r="N99" s="87" t="s">
        <v>2644</v>
      </c>
      <c r="O99" s="87" t="s">
        <v>2645</v>
      </c>
      <c r="P99" s="91">
        <f t="shared" si="6"/>
        <v>0</v>
      </c>
      <c r="Q99" s="87" t="str">
        <f>IF(Paramétrage!B4&lt;'CTRL Nombres'!K99,"Pas de contrôle",IF(VALUE(F99)=P99,"OK","Attention, vous ne devez pas saisir plus de 2 chiffres après la virgule dans le tableau 1"))</f>
        <v>Pas de contrôle</v>
      </c>
      <c r="R99" s="87">
        <f t="shared" si="7"/>
        <v>0</v>
      </c>
    </row>
    <row r="100" spans="1:18" x14ac:dyDescent="0.2">
      <c r="A100" s="88">
        <f t="shared" si="8"/>
        <v>2025</v>
      </c>
      <c r="B100" s="117">
        <v>1</v>
      </c>
      <c r="C100" s="88">
        <f t="shared" si="9"/>
        <v>1</v>
      </c>
      <c r="D100" s="87" t="str">
        <f t="shared" si="10"/>
        <v>0691775E</v>
      </c>
      <c r="E100" s="89" t="s">
        <v>1456</v>
      </c>
      <c r="F100" s="92">
        <f>IF(ISBLANK(Tableau1!S26),0,Tableau1!S26)</f>
        <v>0</v>
      </c>
      <c r="G100" s="90" t="s">
        <v>36</v>
      </c>
      <c r="H100" s="90" t="s">
        <v>36</v>
      </c>
      <c r="I100" s="90" t="s">
        <v>36</v>
      </c>
      <c r="J100" s="114" t="s">
        <v>122</v>
      </c>
      <c r="K100" s="118">
        <v>4</v>
      </c>
      <c r="L100" s="88">
        <v>6</v>
      </c>
      <c r="M100" s="88">
        <v>13</v>
      </c>
      <c r="N100" s="87" t="s">
        <v>2681</v>
      </c>
      <c r="O100" s="87" t="s">
        <v>421</v>
      </c>
      <c r="P100" s="91">
        <f t="shared" si="6"/>
        <v>0</v>
      </c>
      <c r="Q100" s="87" t="str">
        <f>IF(Paramétrage!B4&lt;'CTRL Nombres'!K100,"Pas de contrôle",IF(VALUE(F100)=P100,"OK","Attention, vous ne devez pas saisir plus de 2 chiffres après la virgule dans le tableau 1"))</f>
        <v>Pas de contrôle</v>
      </c>
      <c r="R100" s="87">
        <f t="shared" si="7"/>
        <v>0</v>
      </c>
    </row>
    <row r="101" spans="1:18" x14ac:dyDescent="0.2">
      <c r="A101" s="88">
        <f t="shared" si="8"/>
        <v>2025</v>
      </c>
      <c r="B101" s="117">
        <v>1</v>
      </c>
      <c r="C101" s="88">
        <f t="shared" si="9"/>
        <v>1</v>
      </c>
      <c r="D101" s="87" t="str">
        <f t="shared" si="10"/>
        <v>0691775E</v>
      </c>
      <c r="E101" s="89" t="s">
        <v>1457</v>
      </c>
      <c r="F101" s="92">
        <f>IF(ISBLANK(Tableau1!T26),0,Tableau1!T26)</f>
        <v>0</v>
      </c>
      <c r="G101" s="90" t="s">
        <v>36</v>
      </c>
      <c r="H101" s="90" t="s">
        <v>36</v>
      </c>
      <c r="I101" s="90" t="s">
        <v>36</v>
      </c>
      <c r="J101" s="114" t="s">
        <v>122</v>
      </c>
      <c r="K101" s="118">
        <v>4</v>
      </c>
      <c r="L101" s="88">
        <v>6</v>
      </c>
      <c r="M101" s="88">
        <v>14</v>
      </c>
      <c r="N101" s="87" t="s">
        <v>422</v>
      </c>
      <c r="O101" s="87" t="s">
        <v>423</v>
      </c>
      <c r="P101" s="91">
        <f t="shared" si="6"/>
        <v>0</v>
      </c>
      <c r="Q101" s="87" t="str">
        <f>IF(Paramétrage!B4&lt;'CTRL Nombres'!K101,"Pas de contrôle",IF(VALUE(F101)=P101,"OK","Attention, vous ne devez pas saisir plus de 2 chiffres après la virgule dans le tableau 1"))</f>
        <v>Pas de contrôle</v>
      </c>
      <c r="R101" s="87">
        <f t="shared" si="7"/>
        <v>0</v>
      </c>
    </row>
    <row r="102" spans="1:18" x14ac:dyDescent="0.2">
      <c r="A102" s="88">
        <f t="shared" si="8"/>
        <v>2025</v>
      </c>
      <c r="B102" s="117">
        <v>1</v>
      </c>
      <c r="C102" s="88">
        <f t="shared" si="9"/>
        <v>1</v>
      </c>
      <c r="D102" s="87" t="str">
        <f t="shared" si="10"/>
        <v>0691775E</v>
      </c>
      <c r="E102" s="89" t="s">
        <v>1458</v>
      </c>
      <c r="F102" s="92">
        <f>IF(ISBLANK(Tableau1!U26),0,Tableau1!U26)</f>
        <v>0</v>
      </c>
      <c r="G102" s="90" t="s">
        <v>36</v>
      </c>
      <c r="H102" s="90" t="s">
        <v>36</v>
      </c>
      <c r="I102" s="90" t="s">
        <v>36</v>
      </c>
      <c r="J102" s="114" t="s">
        <v>122</v>
      </c>
      <c r="K102" s="118">
        <v>4</v>
      </c>
      <c r="L102" s="88">
        <v>6</v>
      </c>
      <c r="M102" s="88">
        <v>15</v>
      </c>
      <c r="N102" s="87" t="s">
        <v>424</v>
      </c>
      <c r="O102" s="87" t="s">
        <v>2682</v>
      </c>
      <c r="P102" s="91">
        <f t="shared" si="6"/>
        <v>0</v>
      </c>
      <c r="Q102" s="87" t="str">
        <f>IF(Paramétrage!B4&lt;'CTRL Nombres'!K102,"Pas de contrôle",IF(VALUE(F102)=P102,"OK","Attention, vous ne devez pas saisir plus de 2 chiffres après la virgule dans le tableau 1"))</f>
        <v>Pas de contrôle</v>
      </c>
      <c r="R102" s="87">
        <f t="shared" si="7"/>
        <v>0</v>
      </c>
    </row>
    <row r="103" spans="1:18" x14ac:dyDescent="0.2">
      <c r="A103" s="88">
        <f t="shared" si="8"/>
        <v>2025</v>
      </c>
      <c r="B103" s="117">
        <v>1</v>
      </c>
      <c r="C103" s="88">
        <f t="shared" si="9"/>
        <v>1</v>
      </c>
      <c r="D103" s="87" t="str">
        <f t="shared" si="10"/>
        <v>0691775E</v>
      </c>
      <c r="E103" s="89" t="s">
        <v>1460</v>
      </c>
      <c r="F103" s="92">
        <f>IF(ISBLANK(Tableau1!W26),0,Tableau1!W26)</f>
        <v>0</v>
      </c>
      <c r="G103" s="90" t="s">
        <v>36</v>
      </c>
      <c r="H103" s="90" t="s">
        <v>36</v>
      </c>
      <c r="I103" s="90" t="s">
        <v>36</v>
      </c>
      <c r="J103" s="114" t="s">
        <v>122</v>
      </c>
      <c r="K103" s="118">
        <v>4</v>
      </c>
      <c r="L103" s="88">
        <v>6</v>
      </c>
      <c r="M103" s="88">
        <v>17</v>
      </c>
      <c r="N103" s="87" t="s">
        <v>2683</v>
      </c>
      <c r="O103" s="87" t="s">
        <v>2684</v>
      </c>
      <c r="P103" s="91">
        <f t="shared" si="6"/>
        <v>0</v>
      </c>
      <c r="Q103" s="87" t="str">
        <f>IF(Paramétrage!B4&lt;'CTRL Nombres'!K103,"Pas de contrôle",IF(VALUE(F103)=P103,"OK","Attention, vous ne devez pas saisir plus de 2 chiffres après la virgule dans le tableau 1"))</f>
        <v>Pas de contrôle</v>
      </c>
      <c r="R103" s="87">
        <f t="shared" si="7"/>
        <v>0</v>
      </c>
    </row>
    <row r="104" spans="1:18" x14ac:dyDescent="0.2">
      <c r="A104" s="88">
        <f t="shared" si="8"/>
        <v>2025</v>
      </c>
      <c r="B104" s="117">
        <v>1</v>
      </c>
      <c r="C104" s="88">
        <f t="shared" si="9"/>
        <v>1</v>
      </c>
      <c r="D104" s="87" t="str">
        <f t="shared" si="10"/>
        <v>0691775E</v>
      </c>
      <c r="E104" s="89" t="s">
        <v>425</v>
      </c>
      <c r="F104" s="92">
        <f>IF(ISBLANK(Tableau1!G30),0,Tableau1!G30)</f>
        <v>265.5</v>
      </c>
      <c r="G104" s="114" t="s">
        <v>122</v>
      </c>
      <c r="H104" s="90" t="s">
        <v>36</v>
      </c>
      <c r="I104" s="90" t="s">
        <v>36</v>
      </c>
      <c r="J104" s="90" t="s">
        <v>36</v>
      </c>
      <c r="K104" s="118">
        <v>1</v>
      </c>
      <c r="L104" s="88">
        <v>10</v>
      </c>
      <c r="M104" s="88">
        <v>1</v>
      </c>
      <c r="N104" s="87" t="s">
        <v>426</v>
      </c>
      <c r="O104" s="87" t="s">
        <v>427</v>
      </c>
      <c r="P104" s="91">
        <f t="shared" si="6"/>
        <v>265.5</v>
      </c>
      <c r="Q104" s="87" t="str">
        <f>IF(Paramétrage!B4&lt;'CTRL Nombres'!K104,"Pas de contrôle",IF(VALUE(F104)=P104,"OK","Attention, vous ne devez pas saisir plus de 2 chiffres après la virgule dans le tableau 1"))</f>
        <v>OK</v>
      </c>
      <c r="R104" s="87">
        <f t="shared" si="7"/>
        <v>0</v>
      </c>
    </row>
    <row r="105" spans="1:18" x14ac:dyDescent="0.2">
      <c r="A105" s="88">
        <f t="shared" si="8"/>
        <v>2025</v>
      </c>
      <c r="B105" s="117">
        <v>1</v>
      </c>
      <c r="C105" s="88">
        <f t="shared" si="9"/>
        <v>1</v>
      </c>
      <c r="D105" s="87" t="str">
        <f t="shared" si="10"/>
        <v>0691775E</v>
      </c>
      <c r="E105" s="89" t="s">
        <v>428</v>
      </c>
      <c r="F105" s="92">
        <f>IF(ISBLANK(Tableau1!H30),0,Tableau1!H30)</f>
        <v>251.92</v>
      </c>
      <c r="G105" s="114" t="s">
        <v>122</v>
      </c>
      <c r="H105" s="90" t="s">
        <v>36</v>
      </c>
      <c r="I105" s="90" t="s">
        <v>36</v>
      </c>
      <c r="J105" s="90" t="s">
        <v>36</v>
      </c>
      <c r="K105" s="118">
        <v>1</v>
      </c>
      <c r="L105" s="88">
        <v>10</v>
      </c>
      <c r="M105" s="88">
        <v>2</v>
      </c>
      <c r="N105" s="87" t="s">
        <v>429</v>
      </c>
      <c r="O105" s="87" t="s">
        <v>188</v>
      </c>
      <c r="P105" s="91">
        <f t="shared" si="6"/>
        <v>251.92</v>
      </c>
      <c r="Q105" s="87" t="str">
        <f>IF(Paramétrage!B4&lt;'CTRL Nombres'!K105,"Pas de contrôle",IF(VALUE(F105)=P105,"OK","Attention, vous ne devez pas saisir plus de 2 chiffres après la virgule dans le tableau 1"))</f>
        <v>OK</v>
      </c>
      <c r="R105" s="87">
        <f t="shared" si="7"/>
        <v>0</v>
      </c>
    </row>
    <row r="106" spans="1:18" x14ac:dyDescent="0.2">
      <c r="A106" s="88">
        <f t="shared" si="8"/>
        <v>2025</v>
      </c>
      <c r="B106" s="117">
        <v>1</v>
      </c>
      <c r="C106" s="88">
        <f t="shared" si="9"/>
        <v>1</v>
      </c>
      <c r="D106" s="87" t="str">
        <f t="shared" si="10"/>
        <v>0691775E</v>
      </c>
      <c r="E106" s="89" t="s">
        <v>430</v>
      </c>
      <c r="F106" s="92">
        <f>IF(ISBLANK(Tableau1!M30),0,Tableau1!M30)</f>
        <v>269</v>
      </c>
      <c r="G106" s="114" t="s">
        <v>122</v>
      </c>
      <c r="H106" s="90" t="s">
        <v>36</v>
      </c>
      <c r="I106" s="90" t="s">
        <v>36</v>
      </c>
      <c r="J106" s="90" t="s">
        <v>36</v>
      </c>
      <c r="K106" s="118">
        <v>1</v>
      </c>
      <c r="L106" s="88">
        <v>10</v>
      </c>
      <c r="M106" s="88">
        <v>7</v>
      </c>
      <c r="N106" s="87" t="s">
        <v>431</v>
      </c>
      <c r="O106" s="87" t="s">
        <v>256</v>
      </c>
      <c r="P106" s="91">
        <f t="shared" si="6"/>
        <v>269</v>
      </c>
      <c r="Q106" s="87" t="str">
        <f>IF(Paramétrage!B4&lt;'CTRL Nombres'!K106,"Pas de contrôle",IF(VALUE(F106)=P106,"OK","Attention, vous ne devez pas saisir plus de 2 chiffres après la virgule dans le tableau 1"))</f>
        <v>OK</v>
      </c>
      <c r="R106" s="87">
        <f t="shared" si="7"/>
        <v>0</v>
      </c>
    </row>
    <row r="107" spans="1:18" x14ac:dyDescent="0.2">
      <c r="A107" s="88">
        <f t="shared" si="8"/>
        <v>2025</v>
      </c>
      <c r="B107" s="117">
        <v>1</v>
      </c>
      <c r="C107" s="88">
        <f t="shared" si="9"/>
        <v>1</v>
      </c>
      <c r="D107" s="87" t="str">
        <f t="shared" si="10"/>
        <v>0691775E</v>
      </c>
      <c r="E107" s="89" t="s">
        <v>432</v>
      </c>
      <c r="F107" s="92">
        <f>IF(ISBLANK(Tableau1!R30),0,Tableau1!R30)</f>
        <v>260.11</v>
      </c>
      <c r="G107" s="114" t="s">
        <v>122</v>
      </c>
      <c r="H107" s="90" t="s">
        <v>36</v>
      </c>
      <c r="I107" s="90" t="s">
        <v>36</v>
      </c>
      <c r="J107" s="90" t="s">
        <v>36</v>
      </c>
      <c r="K107" s="118">
        <v>1</v>
      </c>
      <c r="L107" s="88">
        <v>10</v>
      </c>
      <c r="M107" s="88">
        <v>12</v>
      </c>
      <c r="N107" s="87" t="s">
        <v>433</v>
      </c>
      <c r="O107" s="87" t="s">
        <v>434</v>
      </c>
      <c r="P107" s="91">
        <f t="shared" si="6"/>
        <v>260.11</v>
      </c>
      <c r="Q107" s="87" t="str">
        <f>IF(Paramétrage!B4&lt;'CTRL Nombres'!K107,"Pas de contrôle",IF(VALUE(F107)=P107,"OK","Attention, vous ne devez pas saisir plus de 2 chiffres après la virgule dans le tableau 1"))</f>
        <v>OK</v>
      </c>
      <c r="R107" s="87">
        <f t="shared" si="7"/>
        <v>0</v>
      </c>
    </row>
    <row r="108" spans="1:18" x14ac:dyDescent="0.2">
      <c r="A108" s="88">
        <f t="shared" si="8"/>
        <v>2025</v>
      </c>
      <c r="B108" s="117">
        <v>1</v>
      </c>
      <c r="C108" s="88">
        <f t="shared" si="9"/>
        <v>1</v>
      </c>
      <c r="D108" s="87" t="str">
        <f t="shared" si="10"/>
        <v>0691775E</v>
      </c>
      <c r="E108" s="89" t="s">
        <v>435</v>
      </c>
      <c r="F108" s="92">
        <f>IF(ISBLANK(Tableau1!V30),0,Tableau1!V30)</f>
        <v>264</v>
      </c>
      <c r="G108" s="114" t="s">
        <v>122</v>
      </c>
      <c r="H108" s="90" t="s">
        <v>36</v>
      </c>
      <c r="I108" s="90" t="s">
        <v>36</v>
      </c>
      <c r="J108" s="90" t="s">
        <v>36</v>
      </c>
      <c r="K108" s="118">
        <v>1</v>
      </c>
      <c r="L108" s="88">
        <v>10</v>
      </c>
      <c r="M108" s="88">
        <v>16</v>
      </c>
      <c r="N108" s="87" t="s">
        <v>436</v>
      </c>
      <c r="O108" s="87" t="s">
        <v>437</v>
      </c>
      <c r="P108" s="91">
        <f t="shared" si="6"/>
        <v>264</v>
      </c>
      <c r="Q108" s="87" t="str">
        <f>IF(Paramétrage!B4&lt;'CTRL Nombres'!K108,"Pas de contrôle",IF(VALUE(F108)=P108,"OK","Attention, vous ne devez pas saisir plus de 2 chiffres après la virgule dans le tableau 1"))</f>
        <v>OK</v>
      </c>
      <c r="R108" s="87">
        <f t="shared" si="7"/>
        <v>0</v>
      </c>
    </row>
    <row r="109" spans="1:18" x14ac:dyDescent="0.2">
      <c r="A109" s="88">
        <f t="shared" si="8"/>
        <v>2025</v>
      </c>
      <c r="B109" s="117">
        <v>1</v>
      </c>
      <c r="C109" s="88">
        <f t="shared" si="9"/>
        <v>1</v>
      </c>
      <c r="D109" s="87" t="str">
        <f t="shared" si="10"/>
        <v>0691775E</v>
      </c>
      <c r="E109" s="89" t="s">
        <v>438</v>
      </c>
      <c r="F109" s="92">
        <f>IF(ISBLANK(Tableau1!W30),0,Tableau1!W30)</f>
        <v>258.17</v>
      </c>
      <c r="G109" s="114" t="s">
        <v>122</v>
      </c>
      <c r="H109" s="90" t="s">
        <v>36</v>
      </c>
      <c r="I109" s="90" t="s">
        <v>36</v>
      </c>
      <c r="J109" s="90" t="s">
        <v>36</v>
      </c>
      <c r="K109" s="118">
        <v>1</v>
      </c>
      <c r="L109" s="88">
        <v>10</v>
      </c>
      <c r="M109" s="88">
        <v>17</v>
      </c>
      <c r="N109" s="87" t="s">
        <v>439</v>
      </c>
      <c r="O109" s="87" t="s">
        <v>440</v>
      </c>
      <c r="P109" s="91">
        <f t="shared" si="6"/>
        <v>258.17</v>
      </c>
      <c r="Q109" s="87" t="str">
        <f>IF(Paramétrage!B4&lt;'CTRL Nombres'!K109,"Pas de contrôle",IF(VALUE(F109)=P109,"OK","Attention, vous ne devez pas saisir plus de 2 chiffres après la virgule dans le tableau 1"))</f>
        <v>OK</v>
      </c>
      <c r="R109" s="87">
        <f t="shared" si="7"/>
        <v>0</v>
      </c>
    </row>
    <row r="110" spans="1:18" x14ac:dyDescent="0.2">
      <c r="A110" s="88">
        <f t="shared" si="8"/>
        <v>2025</v>
      </c>
      <c r="B110" s="117">
        <v>1</v>
      </c>
      <c r="C110" s="88">
        <f t="shared" si="9"/>
        <v>1</v>
      </c>
      <c r="D110" s="87" t="str">
        <f t="shared" si="10"/>
        <v>0691775E</v>
      </c>
      <c r="E110" s="89" t="s">
        <v>441</v>
      </c>
      <c r="F110" s="92">
        <f>IF(ISBLANK(Tableau1!G31),0,Tableau1!G31)</f>
        <v>269</v>
      </c>
      <c r="G110" s="114" t="s">
        <v>122</v>
      </c>
      <c r="H110" s="90" t="s">
        <v>36</v>
      </c>
      <c r="I110" s="90" t="s">
        <v>36</v>
      </c>
      <c r="J110" s="90" t="s">
        <v>36</v>
      </c>
      <c r="K110" s="118">
        <v>1</v>
      </c>
      <c r="L110" s="88">
        <v>11</v>
      </c>
      <c r="M110" s="88">
        <v>1</v>
      </c>
      <c r="N110" s="87" t="s">
        <v>442</v>
      </c>
      <c r="O110" s="87" t="s">
        <v>443</v>
      </c>
      <c r="P110" s="91">
        <f t="shared" ref="P110:P141" si="11">ROUND(F110,2)</f>
        <v>269</v>
      </c>
      <c r="Q110" s="87" t="str">
        <f>IF(Paramétrage!B4&lt;'CTRL Nombres'!K110,"Pas de contrôle",IF(VALUE(F110)=P110,"OK","Attention, vous ne devez pas saisir plus de 2 chiffres après la virgule dans le tableau 1"))</f>
        <v>OK</v>
      </c>
      <c r="R110" s="87">
        <f t="shared" si="7"/>
        <v>0</v>
      </c>
    </row>
    <row r="111" spans="1:18" x14ac:dyDescent="0.2">
      <c r="A111" s="88">
        <f t="shared" si="8"/>
        <v>2025</v>
      </c>
      <c r="B111" s="117">
        <v>1</v>
      </c>
      <c r="C111" s="88">
        <f t="shared" si="9"/>
        <v>1</v>
      </c>
      <c r="D111" s="87" t="str">
        <f t="shared" si="10"/>
        <v>0691775E</v>
      </c>
      <c r="E111" s="89" t="s">
        <v>444</v>
      </c>
      <c r="F111" s="92">
        <f>IF(ISBLANK(Tableau1!H31),0,Tableau1!H31)</f>
        <v>245.13</v>
      </c>
      <c r="G111" s="114" t="s">
        <v>122</v>
      </c>
      <c r="H111" s="90" t="s">
        <v>36</v>
      </c>
      <c r="I111" s="90" t="s">
        <v>36</v>
      </c>
      <c r="J111" s="90" t="s">
        <v>36</v>
      </c>
      <c r="K111" s="118">
        <v>1</v>
      </c>
      <c r="L111" s="88">
        <v>11</v>
      </c>
      <c r="M111" s="88">
        <v>2</v>
      </c>
      <c r="N111" s="87" t="s">
        <v>310</v>
      </c>
      <c r="O111" s="87" t="s">
        <v>445</v>
      </c>
      <c r="P111" s="91">
        <f t="shared" si="11"/>
        <v>245.13</v>
      </c>
      <c r="Q111" s="87" t="str">
        <f>IF(Paramétrage!B4&lt;'CTRL Nombres'!K111,"Pas de contrôle",IF(VALUE(F111)=P111,"OK","Attention, vous ne devez pas saisir plus de 2 chiffres après la virgule dans le tableau 1"))</f>
        <v>OK</v>
      </c>
      <c r="R111" s="87">
        <f t="shared" si="7"/>
        <v>0</v>
      </c>
    </row>
    <row r="112" spans="1:18" x14ac:dyDescent="0.2">
      <c r="A112" s="88">
        <f t="shared" si="8"/>
        <v>2025</v>
      </c>
      <c r="B112" s="117">
        <v>1</v>
      </c>
      <c r="C112" s="88">
        <f t="shared" si="9"/>
        <v>1</v>
      </c>
      <c r="D112" s="87" t="str">
        <f t="shared" si="10"/>
        <v>0691775E</v>
      </c>
      <c r="E112" s="89" t="s">
        <v>1512</v>
      </c>
      <c r="F112" s="92">
        <f>IF(ISBLANK(Tableau1!M31),0,Tableau1!M31)</f>
        <v>0</v>
      </c>
      <c r="G112" s="90" t="s">
        <v>36</v>
      </c>
      <c r="H112" s="115" t="s">
        <v>122</v>
      </c>
      <c r="I112" s="90" t="s">
        <v>36</v>
      </c>
      <c r="J112" s="90" t="s">
        <v>36</v>
      </c>
      <c r="K112" s="118">
        <v>2</v>
      </c>
      <c r="L112" s="88">
        <v>11</v>
      </c>
      <c r="M112" s="88">
        <v>7</v>
      </c>
      <c r="N112" s="87" t="s">
        <v>2457</v>
      </c>
      <c r="O112" s="87" t="s">
        <v>446</v>
      </c>
      <c r="P112" s="91">
        <f t="shared" si="11"/>
        <v>0</v>
      </c>
      <c r="Q112" s="87" t="str">
        <f>IF(Paramétrage!B4&lt;'CTRL Nombres'!K112,"Pas de contrôle",IF(VALUE(F112)=P112,"OK","Attention, vous ne devez pas saisir plus de 2 chiffres après la virgule dans le tableau 1"))</f>
        <v>Pas de contrôle</v>
      </c>
      <c r="R112" s="87">
        <f t="shared" si="7"/>
        <v>0</v>
      </c>
    </row>
    <row r="113" spans="1:18" x14ac:dyDescent="0.2">
      <c r="A113" s="88">
        <f t="shared" si="8"/>
        <v>2025</v>
      </c>
      <c r="B113" s="117">
        <v>1</v>
      </c>
      <c r="C113" s="88">
        <f t="shared" si="9"/>
        <v>1</v>
      </c>
      <c r="D113" s="87" t="str">
        <f t="shared" si="10"/>
        <v>0691775E</v>
      </c>
      <c r="E113" s="89" t="s">
        <v>1513</v>
      </c>
      <c r="F113" s="92">
        <f>IF(ISBLANK(Tableau1!R31),0,Tableau1!R31)</f>
        <v>0</v>
      </c>
      <c r="G113" s="90" t="s">
        <v>36</v>
      </c>
      <c r="H113" s="115" t="s">
        <v>122</v>
      </c>
      <c r="I113" s="115" t="s">
        <v>122</v>
      </c>
      <c r="J113" s="115" t="s">
        <v>122</v>
      </c>
      <c r="K113" s="118">
        <v>2</v>
      </c>
      <c r="L113" s="88">
        <v>11</v>
      </c>
      <c r="M113" s="88">
        <v>12</v>
      </c>
      <c r="N113" s="87" t="s">
        <v>2458</v>
      </c>
      <c r="O113" s="87" t="s">
        <v>268</v>
      </c>
      <c r="P113" s="91">
        <f t="shared" si="11"/>
        <v>0</v>
      </c>
      <c r="Q113" s="87" t="str">
        <f>IF(Paramétrage!B4&lt;'CTRL Nombres'!K113,"Pas de contrôle",IF(VALUE(F113)=P113,"OK","Attention, vous ne devez pas saisir plus de 2 chiffres après la virgule dans le tableau 1"))</f>
        <v>Pas de contrôle</v>
      </c>
      <c r="R113" s="87">
        <f t="shared" si="7"/>
        <v>0</v>
      </c>
    </row>
    <row r="114" spans="1:18" x14ac:dyDescent="0.2">
      <c r="A114" s="88">
        <f t="shared" si="8"/>
        <v>2025</v>
      </c>
      <c r="B114" s="117">
        <v>1</v>
      </c>
      <c r="C114" s="88">
        <f t="shared" si="9"/>
        <v>1</v>
      </c>
      <c r="D114" s="87" t="str">
        <f t="shared" si="10"/>
        <v>0691775E</v>
      </c>
      <c r="E114" s="89" t="s">
        <v>1514</v>
      </c>
      <c r="F114" s="92">
        <f>IF(ISBLANK(Tableau1!V31),0,Tableau1!V31)</f>
        <v>0</v>
      </c>
      <c r="G114" s="90" t="s">
        <v>36</v>
      </c>
      <c r="H114" s="115" t="s">
        <v>122</v>
      </c>
      <c r="I114" s="115" t="s">
        <v>122</v>
      </c>
      <c r="J114" s="115" t="s">
        <v>122</v>
      </c>
      <c r="K114" s="118">
        <v>2</v>
      </c>
      <c r="L114" s="88">
        <v>11</v>
      </c>
      <c r="M114" s="88">
        <v>16</v>
      </c>
      <c r="N114" s="87" t="s">
        <v>2459</v>
      </c>
      <c r="O114" s="87" t="s">
        <v>2460</v>
      </c>
      <c r="P114" s="91">
        <f t="shared" si="11"/>
        <v>0</v>
      </c>
      <c r="Q114" s="87" t="str">
        <f>IF(Paramétrage!B4&lt;'CTRL Nombres'!K114,"Pas de contrôle",IF(VALUE(F114)=P114,"OK","Attention, vous ne devez pas saisir plus de 2 chiffres après la virgule dans le tableau 1"))</f>
        <v>Pas de contrôle</v>
      </c>
      <c r="R114" s="87">
        <f t="shared" si="7"/>
        <v>0</v>
      </c>
    </row>
    <row r="115" spans="1:18" x14ac:dyDescent="0.2">
      <c r="A115" s="88">
        <f t="shared" si="8"/>
        <v>2025</v>
      </c>
      <c r="B115" s="117">
        <v>1</v>
      </c>
      <c r="C115" s="88">
        <f t="shared" si="9"/>
        <v>1</v>
      </c>
      <c r="D115" s="87" t="str">
        <f t="shared" si="10"/>
        <v>0691775E</v>
      </c>
      <c r="E115" s="89" t="s">
        <v>1515</v>
      </c>
      <c r="F115" s="92">
        <f>IF(ISBLANK(Tableau1!W31),0,Tableau1!W31)</f>
        <v>0</v>
      </c>
      <c r="G115" s="90" t="s">
        <v>36</v>
      </c>
      <c r="H115" s="115" t="s">
        <v>122</v>
      </c>
      <c r="I115" s="115" t="s">
        <v>122</v>
      </c>
      <c r="J115" s="115" t="s">
        <v>122</v>
      </c>
      <c r="K115" s="118">
        <v>2</v>
      </c>
      <c r="L115" s="88">
        <v>11</v>
      </c>
      <c r="M115" s="88">
        <v>17</v>
      </c>
      <c r="N115" s="87" t="s">
        <v>2461</v>
      </c>
      <c r="O115" s="87" t="s">
        <v>2462</v>
      </c>
      <c r="P115" s="91">
        <f t="shared" si="11"/>
        <v>0</v>
      </c>
      <c r="Q115" s="87" t="str">
        <f>IF(Paramétrage!B4&lt;'CTRL Nombres'!K115,"Pas de contrôle",IF(VALUE(F115)=P115,"OK","Attention, vous ne devez pas saisir plus de 2 chiffres après la virgule dans le tableau 1"))</f>
        <v>Pas de contrôle</v>
      </c>
      <c r="R115" s="87">
        <f t="shared" si="7"/>
        <v>0</v>
      </c>
    </row>
    <row r="116" spans="1:18" x14ac:dyDescent="0.2">
      <c r="A116" s="88">
        <f t="shared" si="8"/>
        <v>2025</v>
      </c>
      <c r="B116" s="117">
        <v>1</v>
      </c>
      <c r="C116" s="88">
        <f t="shared" si="9"/>
        <v>1</v>
      </c>
      <c r="D116" s="87" t="str">
        <f t="shared" si="10"/>
        <v>0691775E</v>
      </c>
      <c r="E116" s="89" t="s">
        <v>1516</v>
      </c>
      <c r="F116" s="92">
        <f>IF(ISBLANK(Tableau1!G32),0,Tableau1!G32)</f>
        <v>0</v>
      </c>
      <c r="G116" s="90" t="s">
        <v>36</v>
      </c>
      <c r="H116" s="115" t="s">
        <v>122</v>
      </c>
      <c r="I116" s="90" t="s">
        <v>36</v>
      </c>
      <c r="J116" s="90" t="s">
        <v>36</v>
      </c>
      <c r="K116" s="118">
        <v>2</v>
      </c>
      <c r="L116" s="88">
        <v>12</v>
      </c>
      <c r="M116" s="88">
        <v>1</v>
      </c>
      <c r="N116" s="87" t="s">
        <v>176</v>
      </c>
      <c r="O116" s="87" t="s">
        <v>2463</v>
      </c>
      <c r="P116" s="91">
        <f t="shared" si="11"/>
        <v>0</v>
      </c>
      <c r="Q116" s="87" t="str">
        <f>IF(Paramétrage!B4&lt;'CTRL Nombres'!K116,"Pas de contrôle",IF(VALUE(F116)=P116,"OK","Attention, vous ne devez pas saisir plus de 2 chiffres après la virgule dans le tableau 1"))</f>
        <v>Pas de contrôle</v>
      </c>
      <c r="R116" s="87">
        <f t="shared" si="7"/>
        <v>0</v>
      </c>
    </row>
    <row r="117" spans="1:18" x14ac:dyDescent="0.2">
      <c r="A117" s="88">
        <f t="shared" si="8"/>
        <v>2025</v>
      </c>
      <c r="B117" s="117">
        <v>1</v>
      </c>
      <c r="C117" s="88">
        <f t="shared" si="9"/>
        <v>1</v>
      </c>
      <c r="D117" s="87" t="str">
        <f t="shared" si="10"/>
        <v>0691775E</v>
      </c>
      <c r="E117" s="89" t="s">
        <v>1517</v>
      </c>
      <c r="F117" s="92">
        <f>IF(ISBLANK(Tableau1!H32),0,Tableau1!H32)</f>
        <v>0</v>
      </c>
      <c r="G117" s="90" t="s">
        <v>36</v>
      </c>
      <c r="H117" s="115" t="s">
        <v>122</v>
      </c>
      <c r="I117" s="90" t="s">
        <v>36</v>
      </c>
      <c r="J117" s="90" t="s">
        <v>36</v>
      </c>
      <c r="K117" s="118">
        <v>2</v>
      </c>
      <c r="L117" s="88">
        <v>12</v>
      </c>
      <c r="M117" s="88">
        <v>2</v>
      </c>
      <c r="N117" s="87" t="s">
        <v>177</v>
      </c>
      <c r="O117" s="87" t="s">
        <v>2464</v>
      </c>
      <c r="P117" s="91">
        <f t="shared" si="11"/>
        <v>0</v>
      </c>
      <c r="Q117" s="87" t="str">
        <f>IF(Paramétrage!B4&lt;'CTRL Nombres'!K117,"Pas de contrôle",IF(VALUE(F117)=P117,"OK","Attention, vous ne devez pas saisir plus de 2 chiffres après la virgule dans le tableau 1"))</f>
        <v>Pas de contrôle</v>
      </c>
      <c r="R117" s="87">
        <f t="shared" si="7"/>
        <v>0</v>
      </c>
    </row>
    <row r="118" spans="1:18" x14ac:dyDescent="0.2">
      <c r="A118" s="88">
        <f t="shared" si="8"/>
        <v>2025</v>
      </c>
      <c r="B118" s="117">
        <v>1</v>
      </c>
      <c r="C118" s="88">
        <f t="shared" si="9"/>
        <v>1</v>
      </c>
      <c r="D118" s="87" t="str">
        <f t="shared" si="10"/>
        <v>0691775E</v>
      </c>
      <c r="E118" s="89" t="s">
        <v>1518</v>
      </c>
      <c r="F118" s="92">
        <f>IF(ISBLANK(Tableau1!M32),0,Tableau1!M32)</f>
        <v>0</v>
      </c>
      <c r="G118" s="90" t="s">
        <v>36</v>
      </c>
      <c r="H118" s="115" t="s">
        <v>122</v>
      </c>
      <c r="I118" s="90" t="s">
        <v>36</v>
      </c>
      <c r="J118" s="90" t="s">
        <v>36</v>
      </c>
      <c r="K118" s="118">
        <v>2</v>
      </c>
      <c r="L118" s="88">
        <v>12</v>
      </c>
      <c r="M118" s="88">
        <v>7</v>
      </c>
      <c r="N118" s="87" t="s">
        <v>2465</v>
      </c>
      <c r="O118" s="87" t="s">
        <v>2466</v>
      </c>
      <c r="P118" s="91">
        <f t="shared" si="11"/>
        <v>0</v>
      </c>
      <c r="Q118" s="87" t="str">
        <f>IF(Paramétrage!B4&lt;'CTRL Nombres'!K118,"Pas de contrôle",IF(VALUE(F118)=P118,"OK","Attention, vous ne devez pas saisir plus de 2 chiffres après la virgule dans le tableau 1"))</f>
        <v>Pas de contrôle</v>
      </c>
      <c r="R118" s="87">
        <f t="shared" si="7"/>
        <v>0</v>
      </c>
    </row>
    <row r="119" spans="1:18" x14ac:dyDescent="0.2">
      <c r="A119" s="88">
        <f t="shared" si="8"/>
        <v>2025</v>
      </c>
      <c r="B119" s="117">
        <v>1</v>
      </c>
      <c r="C119" s="88">
        <f t="shared" si="9"/>
        <v>1</v>
      </c>
      <c r="D119" s="87" t="str">
        <f t="shared" si="10"/>
        <v>0691775E</v>
      </c>
      <c r="E119" s="89" t="s">
        <v>1519</v>
      </c>
      <c r="F119" s="92">
        <f>IF(ISBLANK(Tableau1!R32),0,Tableau1!R32)</f>
        <v>0</v>
      </c>
      <c r="G119" s="90" t="s">
        <v>36</v>
      </c>
      <c r="H119" s="90" t="s">
        <v>36</v>
      </c>
      <c r="I119" s="115" t="s">
        <v>122</v>
      </c>
      <c r="J119" s="90" t="s">
        <v>36</v>
      </c>
      <c r="K119" s="118">
        <v>3</v>
      </c>
      <c r="L119" s="88">
        <v>12</v>
      </c>
      <c r="M119" s="88">
        <v>12</v>
      </c>
      <c r="N119" s="87" t="s">
        <v>2646</v>
      </c>
      <c r="O119" s="87" t="s">
        <v>190</v>
      </c>
      <c r="P119" s="91">
        <f t="shared" si="11"/>
        <v>0</v>
      </c>
      <c r="Q119" s="87" t="str">
        <f>IF(Paramétrage!B4&lt;'CTRL Nombres'!K119,"Pas de contrôle",IF(VALUE(F119)=P119,"OK","Attention, vous ne devez pas saisir plus de 2 chiffres après la virgule dans le tableau 1"))</f>
        <v>Pas de contrôle</v>
      </c>
      <c r="R119" s="87">
        <f t="shared" si="7"/>
        <v>0</v>
      </c>
    </row>
    <row r="120" spans="1:18" x14ac:dyDescent="0.2">
      <c r="A120" s="88">
        <f t="shared" si="8"/>
        <v>2025</v>
      </c>
      <c r="B120" s="117">
        <v>1</v>
      </c>
      <c r="C120" s="88">
        <f t="shared" si="9"/>
        <v>1</v>
      </c>
      <c r="D120" s="87" t="str">
        <f t="shared" si="10"/>
        <v>0691775E</v>
      </c>
      <c r="E120" s="89" t="s">
        <v>1520</v>
      </c>
      <c r="F120" s="92">
        <f>IF(ISBLANK(Tableau1!V32),0,Tableau1!V32)</f>
        <v>0</v>
      </c>
      <c r="G120" s="90" t="s">
        <v>36</v>
      </c>
      <c r="H120" s="90" t="s">
        <v>36</v>
      </c>
      <c r="I120" s="90" t="s">
        <v>36</v>
      </c>
      <c r="J120" s="115" t="s">
        <v>122</v>
      </c>
      <c r="K120" s="118">
        <v>4</v>
      </c>
      <c r="L120" s="88">
        <v>12</v>
      </c>
      <c r="M120" s="88">
        <v>16</v>
      </c>
      <c r="N120" s="87" t="s">
        <v>447</v>
      </c>
      <c r="O120" s="87" t="s">
        <v>2685</v>
      </c>
      <c r="P120" s="91">
        <f t="shared" si="11"/>
        <v>0</v>
      </c>
      <c r="Q120" s="87" t="str">
        <f>IF(Paramétrage!B4&lt;'CTRL Nombres'!K120,"Pas de contrôle",IF(VALUE(F120)=P120,"OK","Attention, vous ne devez pas saisir plus de 2 chiffres après la virgule dans le tableau 1"))</f>
        <v>Pas de contrôle</v>
      </c>
      <c r="R120" s="87">
        <f t="shared" si="7"/>
        <v>0</v>
      </c>
    </row>
    <row r="121" spans="1:18" x14ac:dyDescent="0.2">
      <c r="A121" s="88">
        <f t="shared" si="8"/>
        <v>2025</v>
      </c>
      <c r="B121" s="117">
        <v>1</v>
      </c>
      <c r="C121" s="88">
        <f t="shared" si="9"/>
        <v>1</v>
      </c>
      <c r="D121" s="87" t="str">
        <f t="shared" si="10"/>
        <v>0691775E</v>
      </c>
      <c r="E121" s="89" t="s">
        <v>1521</v>
      </c>
      <c r="F121" s="92">
        <f>IF(ISBLANK(Tableau1!W32),0,Tableau1!W32)</f>
        <v>0</v>
      </c>
      <c r="G121" s="90" t="s">
        <v>36</v>
      </c>
      <c r="H121" s="90" t="s">
        <v>36</v>
      </c>
      <c r="I121" s="90" t="s">
        <v>36</v>
      </c>
      <c r="J121" s="115" t="s">
        <v>122</v>
      </c>
      <c r="K121" s="118">
        <v>4</v>
      </c>
      <c r="L121" s="88">
        <v>12</v>
      </c>
      <c r="M121" s="88">
        <v>17</v>
      </c>
      <c r="N121" s="87" t="s">
        <v>448</v>
      </c>
      <c r="O121" s="87" t="s">
        <v>2686</v>
      </c>
      <c r="P121" s="91">
        <f t="shared" si="11"/>
        <v>0</v>
      </c>
      <c r="Q121" s="87" t="str">
        <f>IF(Paramétrage!B4&lt;'CTRL Nombres'!K121,"Pas de contrôle",IF(VALUE(F121)=P121,"OK","Attention, vous ne devez pas saisir plus de 2 chiffres après la virgule dans le tableau 1"))</f>
        <v>Pas de contrôle</v>
      </c>
      <c r="R121" s="87">
        <f t="shared" si="7"/>
        <v>0</v>
      </c>
    </row>
    <row r="122" spans="1:18" x14ac:dyDescent="0.2">
      <c r="A122" s="88">
        <f t="shared" si="8"/>
        <v>2025</v>
      </c>
      <c r="B122" s="117">
        <v>1</v>
      </c>
      <c r="C122" s="88">
        <f t="shared" si="9"/>
        <v>1</v>
      </c>
      <c r="D122" s="87" t="str">
        <f t="shared" si="10"/>
        <v>0691775E</v>
      </c>
      <c r="E122" s="89" t="s">
        <v>449</v>
      </c>
      <c r="F122" s="92">
        <f>IF(ISBLANK(Tableau1!G33),0,Tableau1!G33)</f>
        <v>188</v>
      </c>
      <c r="G122" s="114" t="s">
        <v>122</v>
      </c>
      <c r="H122" s="90" t="s">
        <v>36</v>
      </c>
      <c r="I122" s="90" t="s">
        <v>36</v>
      </c>
      <c r="J122" s="90" t="s">
        <v>36</v>
      </c>
      <c r="K122" s="118">
        <v>1</v>
      </c>
      <c r="L122" s="88">
        <v>13</v>
      </c>
      <c r="M122" s="88">
        <v>1</v>
      </c>
      <c r="N122" s="87" t="s">
        <v>450</v>
      </c>
      <c r="O122" s="87" t="s">
        <v>451</v>
      </c>
      <c r="P122" s="91">
        <f t="shared" si="11"/>
        <v>188</v>
      </c>
      <c r="Q122" s="87" t="str">
        <f>IF(Paramétrage!B4&lt;'CTRL Nombres'!K122,"Pas de contrôle",IF(VALUE(F122)=P122,"OK","Attention, vous ne devez pas saisir plus de 2 chiffres après la virgule dans le tableau 1"))</f>
        <v>OK</v>
      </c>
      <c r="R122" s="87">
        <f t="shared" si="7"/>
        <v>0</v>
      </c>
    </row>
    <row r="123" spans="1:18" x14ac:dyDescent="0.2">
      <c r="A123" s="88">
        <f t="shared" si="8"/>
        <v>2025</v>
      </c>
      <c r="B123" s="117">
        <v>1</v>
      </c>
      <c r="C123" s="88">
        <f t="shared" si="9"/>
        <v>1</v>
      </c>
      <c r="D123" s="87" t="str">
        <f t="shared" si="10"/>
        <v>0691775E</v>
      </c>
      <c r="E123" s="89" t="s">
        <v>452</v>
      </c>
      <c r="F123" s="92">
        <f>IF(ISBLANK(Tableau1!H33),0,Tableau1!H33)</f>
        <v>181.08</v>
      </c>
      <c r="G123" s="114" t="s">
        <v>122</v>
      </c>
      <c r="H123" s="90" t="s">
        <v>36</v>
      </c>
      <c r="I123" s="90" t="s">
        <v>36</v>
      </c>
      <c r="J123" s="90" t="s">
        <v>36</v>
      </c>
      <c r="K123" s="118">
        <v>1</v>
      </c>
      <c r="L123" s="88">
        <v>13</v>
      </c>
      <c r="M123" s="88">
        <v>2</v>
      </c>
      <c r="N123" s="87" t="s">
        <v>314</v>
      </c>
      <c r="O123" s="87" t="s">
        <v>191</v>
      </c>
      <c r="P123" s="91">
        <f t="shared" si="11"/>
        <v>181.08</v>
      </c>
      <c r="Q123" s="87" t="str">
        <f>IF(Paramétrage!B4&lt;'CTRL Nombres'!K123,"Pas de contrôle",IF(VALUE(F123)=P123,"OK","Attention, vous ne devez pas saisir plus de 2 chiffres après la virgule dans le tableau 1"))</f>
        <v>OK</v>
      </c>
      <c r="R123" s="87">
        <f t="shared" si="7"/>
        <v>0</v>
      </c>
    </row>
    <row r="124" spans="1:18" x14ac:dyDescent="0.2">
      <c r="A124" s="88">
        <f t="shared" si="8"/>
        <v>2025</v>
      </c>
      <c r="B124" s="117">
        <v>1</v>
      </c>
      <c r="C124" s="88">
        <f t="shared" si="9"/>
        <v>1</v>
      </c>
      <c r="D124" s="87" t="str">
        <f t="shared" si="10"/>
        <v>0691775E</v>
      </c>
      <c r="E124" s="89" t="s">
        <v>453</v>
      </c>
      <c r="F124" s="92">
        <f>IF(ISBLANK(Tableau1!M33),0,Tableau1!M33)</f>
        <v>186</v>
      </c>
      <c r="G124" s="114" t="s">
        <v>122</v>
      </c>
      <c r="H124" s="90" t="s">
        <v>36</v>
      </c>
      <c r="I124" s="90" t="s">
        <v>36</v>
      </c>
      <c r="J124" s="90" t="s">
        <v>36</v>
      </c>
      <c r="K124" s="118">
        <v>1</v>
      </c>
      <c r="L124" s="88">
        <v>13</v>
      </c>
      <c r="M124" s="88">
        <v>7</v>
      </c>
      <c r="N124" s="87" t="s">
        <v>454</v>
      </c>
      <c r="O124" s="87" t="s">
        <v>257</v>
      </c>
      <c r="P124" s="91">
        <f t="shared" si="11"/>
        <v>186</v>
      </c>
      <c r="Q124" s="87" t="str">
        <f>IF(Paramétrage!B4&lt;'CTRL Nombres'!K124,"Pas de contrôle",IF(VALUE(F124)=P124,"OK","Attention, vous ne devez pas saisir plus de 2 chiffres après la virgule dans le tableau 1"))</f>
        <v>OK</v>
      </c>
      <c r="R124" s="87">
        <f t="shared" si="7"/>
        <v>0</v>
      </c>
    </row>
    <row r="125" spans="1:18" x14ac:dyDescent="0.2">
      <c r="A125" s="88">
        <f t="shared" si="8"/>
        <v>2025</v>
      </c>
      <c r="B125" s="117">
        <v>1</v>
      </c>
      <c r="C125" s="88">
        <f t="shared" si="9"/>
        <v>1</v>
      </c>
      <c r="D125" s="87" t="str">
        <f t="shared" si="10"/>
        <v>0691775E</v>
      </c>
      <c r="E125" s="89" t="s">
        <v>455</v>
      </c>
      <c r="F125" s="92">
        <f>IF(ISBLANK(Tableau1!R33),0,Tableau1!R33)</f>
        <v>178.78</v>
      </c>
      <c r="G125" s="114" t="s">
        <v>122</v>
      </c>
      <c r="H125" s="90" t="s">
        <v>36</v>
      </c>
      <c r="I125" s="90" t="s">
        <v>36</v>
      </c>
      <c r="J125" s="90" t="s">
        <v>36</v>
      </c>
      <c r="K125" s="118">
        <v>1</v>
      </c>
      <c r="L125" s="88">
        <v>13</v>
      </c>
      <c r="M125" s="88">
        <v>12</v>
      </c>
      <c r="N125" s="87" t="s">
        <v>456</v>
      </c>
      <c r="O125" s="87" t="s">
        <v>457</v>
      </c>
      <c r="P125" s="91">
        <f t="shared" si="11"/>
        <v>178.78</v>
      </c>
      <c r="Q125" s="87" t="str">
        <f>IF(Paramétrage!B4&lt;'CTRL Nombres'!K125,"Pas de contrôle",IF(VALUE(F125)=P125,"OK","Attention, vous ne devez pas saisir plus de 2 chiffres après la virgule dans le tableau 1"))</f>
        <v>OK</v>
      </c>
      <c r="R125" s="87">
        <f t="shared" si="7"/>
        <v>0</v>
      </c>
    </row>
    <row r="126" spans="1:18" x14ac:dyDescent="0.2">
      <c r="A126" s="88">
        <f t="shared" si="8"/>
        <v>2025</v>
      </c>
      <c r="B126" s="117">
        <v>1</v>
      </c>
      <c r="C126" s="88">
        <f t="shared" si="9"/>
        <v>1</v>
      </c>
      <c r="D126" s="87" t="str">
        <f t="shared" si="10"/>
        <v>0691775E</v>
      </c>
      <c r="E126" s="89" t="s">
        <v>458</v>
      </c>
      <c r="F126" s="92">
        <f>IF(ISBLANK(Tableau1!V33),0,Tableau1!V33)</f>
        <v>186</v>
      </c>
      <c r="G126" s="114" t="s">
        <v>122</v>
      </c>
      <c r="H126" s="90" t="s">
        <v>36</v>
      </c>
      <c r="I126" s="90" t="s">
        <v>36</v>
      </c>
      <c r="J126" s="90" t="s">
        <v>36</v>
      </c>
      <c r="K126" s="118">
        <v>1</v>
      </c>
      <c r="L126" s="88">
        <v>13</v>
      </c>
      <c r="M126" s="88">
        <v>16</v>
      </c>
      <c r="N126" s="87" t="s">
        <v>459</v>
      </c>
      <c r="O126" s="87" t="s">
        <v>460</v>
      </c>
      <c r="P126" s="91">
        <f t="shared" si="11"/>
        <v>186</v>
      </c>
      <c r="Q126" s="87" t="str">
        <f>IF(Paramétrage!B4&lt;'CTRL Nombres'!K126,"Pas de contrôle",IF(VALUE(F126)=P126,"OK","Attention, vous ne devez pas saisir plus de 2 chiffres après la virgule dans le tableau 1"))</f>
        <v>OK</v>
      </c>
      <c r="R126" s="87">
        <f t="shared" si="7"/>
        <v>0</v>
      </c>
    </row>
    <row r="127" spans="1:18" x14ac:dyDescent="0.2">
      <c r="A127" s="88">
        <f t="shared" si="8"/>
        <v>2025</v>
      </c>
      <c r="B127" s="117">
        <v>1</v>
      </c>
      <c r="C127" s="88">
        <f t="shared" si="9"/>
        <v>1</v>
      </c>
      <c r="D127" s="87" t="str">
        <f t="shared" si="10"/>
        <v>0691775E</v>
      </c>
      <c r="E127" s="89" t="s">
        <v>461</v>
      </c>
      <c r="F127" s="92">
        <f>IF(ISBLANK(Tableau1!W33),0,Tableau1!W33)</f>
        <v>180.58</v>
      </c>
      <c r="G127" s="114" t="s">
        <v>122</v>
      </c>
      <c r="H127" s="90" t="s">
        <v>36</v>
      </c>
      <c r="I127" s="90" t="s">
        <v>36</v>
      </c>
      <c r="J127" s="90" t="s">
        <v>36</v>
      </c>
      <c r="K127" s="118">
        <v>1</v>
      </c>
      <c r="L127" s="88">
        <v>13</v>
      </c>
      <c r="M127" s="88">
        <v>17</v>
      </c>
      <c r="N127" s="87" t="s">
        <v>462</v>
      </c>
      <c r="O127" s="87" t="s">
        <v>463</v>
      </c>
      <c r="P127" s="91">
        <f t="shared" si="11"/>
        <v>180.58</v>
      </c>
      <c r="Q127" s="87" t="str">
        <f>IF(Paramétrage!B4&lt;'CTRL Nombres'!K127,"Pas de contrôle",IF(VALUE(F127)=P127,"OK","Attention, vous ne devez pas saisir plus de 2 chiffres après la virgule dans le tableau 1"))</f>
        <v>OK</v>
      </c>
      <c r="R127" s="87">
        <f t="shared" si="7"/>
        <v>0</v>
      </c>
    </row>
    <row r="128" spans="1:18" x14ac:dyDescent="0.2">
      <c r="A128" s="88">
        <f t="shared" si="8"/>
        <v>2025</v>
      </c>
      <c r="B128" s="117">
        <v>1</v>
      </c>
      <c r="C128" s="88">
        <f t="shared" si="9"/>
        <v>1</v>
      </c>
      <c r="D128" s="87" t="str">
        <f t="shared" si="10"/>
        <v>0691775E</v>
      </c>
      <c r="E128" s="89" t="s">
        <v>464</v>
      </c>
      <c r="F128" s="92">
        <f>IF(ISBLANK(Tableau1!G34),0,Tableau1!G34)</f>
        <v>186</v>
      </c>
      <c r="G128" s="114" t="s">
        <v>122</v>
      </c>
      <c r="H128" s="115" t="s">
        <v>122</v>
      </c>
      <c r="I128" s="90" t="s">
        <v>36</v>
      </c>
      <c r="J128" s="90" t="s">
        <v>36</v>
      </c>
      <c r="K128" s="118">
        <v>1</v>
      </c>
      <c r="L128" s="88">
        <v>14</v>
      </c>
      <c r="M128" s="88">
        <v>1</v>
      </c>
      <c r="N128" s="87" t="s">
        <v>465</v>
      </c>
      <c r="O128" s="87" t="s">
        <v>466</v>
      </c>
      <c r="P128" s="91">
        <f t="shared" si="11"/>
        <v>186</v>
      </c>
      <c r="Q128" s="87" t="str">
        <f>IF(Paramétrage!B4&lt;'CTRL Nombres'!K128,"Pas de contrôle",IF(VALUE(F128)=P128,"OK","Attention, vous ne devez pas saisir plus de 2 chiffres après la virgule dans le tableau 1"))</f>
        <v>OK</v>
      </c>
      <c r="R128" s="87">
        <f t="shared" si="7"/>
        <v>0</v>
      </c>
    </row>
    <row r="129" spans="1:18" x14ac:dyDescent="0.2">
      <c r="A129" s="88">
        <f t="shared" si="8"/>
        <v>2025</v>
      </c>
      <c r="B129" s="117">
        <v>1</v>
      </c>
      <c r="C129" s="88">
        <f t="shared" si="9"/>
        <v>1</v>
      </c>
      <c r="D129" s="87" t="str">
        <f t="shared" si="10"/>
        <v>0691775E</v>
      </c>
      <c r="E129" s="89" t="s">
        <v>467</v>
      </c>
      <c r="F129" s="92">
        <f>IF(ISBLANK(Tableau1!H34),0,Tableau1!H34)</f>
        <v>175.05</v>
      </c>
      <c r="G129" s="114" t="s">
        <v>122</v>
      </c>
      <c r="H129" s="115" t="s">
        <v>122</v>
      </c>
      <c r="I129" s="90" t="s">
        <v>36</v>
      </c>
      <c r="J129" s="90" t="s">
        <v>36</v>
      </c>
      <c r="K129" s="118">
        <v>1</v>
      </c>
      <c r="L129" s="88">
        <v>14</v>
      </c>
      <c r="M129" s="88">
        <v>2</v>
      </c>
      <c r="N129" s="87" t="s">
        <v>316</v>
      </c>
      <c r="O129" s="87" t="s">
        <v>468</v>
      </c>
      <c r="P129" s="91">
        <f t="shared" si="11"/>
        <v>175.05</v>
      </c>
      <c r="Q129" s="87" t="str">
        <f>IF(Paramétrage!B4&lt;'CTRL Nombres'!K129,"Pas de contrôle",IF(VALUE(F129)=P129,"OK","Attention, vous ne devez pas saisir plus de 2 chiffres après la virgule dans le tableau 1"))</f>
        <v>OK</v>
      </c>
      <c r="R129" s="87">
        <f t="shared" si="7"/>
        <v>0</v>
      </c>
    </row>
    <row r="130" spans="1:18" x14ac:dyDescent="0.2">
      <c r="A130" s="88">
        <f t="shared" si="8"/>
        <v>2025</v>
      </c>
      <c r="B130" s="117">
        <v>1</v>
      </c>
      <c r="C130" s="88">
        <f t="shared" si="9"/>
        <v>1</v>
      </c>
      <c r="D130" s="87" t="str">
        <f t="shared" si="10"/>
        <v>0691775E</v>
      </c>
      <c r="E130" s="89" t="s">
        <v>1522</v>
      </c>
      <c r="F130" s="92">
        <f>IF(ISBLANK(Tableau1!M34),0,Tableau1!M34)</f>
        <v>0</v>
      </c>
      <c r="G130" s="90" t="s">
        <v>36</v>
      </c>
      <c r="H130" s="115" t="s">
        <v>122</v>
      </c>
      <c r="I130" s="90" t="s">
        <v>36</v>
      </c>
      <c r="J130" s="90" t="s">
        <v>36</v>
      </c>
      <c r="K130" s="118">
        <v>2</v>
      </c>
      <c r="L130" s="88">
        <v>14</v>
      </c>
      <c r="M130" s="88">
        <v>7</v>
      </c>
      <c r="N130" s="87" t="s">
        <v>2467</v>
      </c>
      <c r="O130" s="87" t="s">
        <v>469</v>
      </c>
      <c r="P130" s="91">
        <f t="shared" si="11"/>
        <v>0</v>
      </c>
      <c r="Q130" s="87" t="str">
        <f>IF(Paramétrage!B4&lt;'CTRL Nombres'!K130,"Pas de contrôle",IF(VALUE(F130)=P130,"OK","Attention, vous ne devez pas saisir plus de 2 chiffres après la virgule dans le tableau 1"))</f>
        <v>Pas de contrôle</v>
      </c>
      <c r="R130" s="87">
        <f t="shared" si="7"/>
        <v>0</v>
      </c>
    </row>
    <row r="131" spans="1:18" x14ac:dyDescent="0.2">
      <c r="A131" s="88">
        <f t="shared" si="8"/>
        <v>2025</v>
      </c>
      <c r="B131" s="117">
        <v>1</v>
      </c>
      <c r="C131" s="88">
        <f t="shared" si="9"/>
        <v>1</v>
      </c>
      <c r="D131" s="87" t="str">
        <f t="shared" si="10"/>
        <v>0691775E</v>
      </c>
      <c r="E131" s="89" t="s">
        <v>1523</v>
      </c>
      <c r="F131" s="92">
        <f>IF(ISBLANK(Tableau1!R34),0,Tableau1!R34)</f>
        <v>0</v>
      </c>
      <c r="G131" s="90" t="s">
        <v>36</v>
      </c>
      <c r="H131" s="115" t="s">
        <v>122</v>
      </c>
      <c r="I131" s="115" t="s">
        <v>122</v>
      </c>
      <c r="J131" s="115" t="s">
        <v>122</v>
      </c>
      <c r="K131" s="118">
        <v>2</v>
      </c>
      <c r="L131" s="88">
        <v>14</v>
      </c>
      <c r="M131" s="88">
        <v>12</v>
      </c>
      <c r="N131" s="87" t="s">
        <v>2468</v>
      </c>
      <c r="O131" s="87" t="s">
        <v>470</v>
      </c>
      <c r="P131" s="91">
        <f t="shared" si="11"/>
        <v>0</v>
      </c>
      <c r="Q131" s="87" t="str">
        <f>IF(Paramétrage!B4&lt;'CTRL Nombres'!K131,"Pas de contrôle",IF(VALUE(F131)=P131,"OK","Attention, vous ne devez pas saisir plus de 2 chiffres après la virgule dans le tableau 1"))</f>
        <v>Pas de contrôle</v>
      </c>
      <c r="R131" s="87">
        <f t="shared" si="7"/>
        <v>0</v>
      </c>
    </row>
    <row r="132" spans="1:18" x14ac:dyDescent="0.2">
      <c r="A132" s="88">
        <f t="shared" si="8"/>
        <v>2025</v>
      </c>
      <c r="B132" s="117">
        <v>1</v>
      </c>
      <c r="C132" s="88">
        <f t="shared" si="9"/>
        <v>1</v>
      </c>
      <c r="D132" s="87" t="str">
        <f t="shared" si="10"/>
        <v>0691775E</v>
      </c>
      <c r="E132" s="89" t="s">
        <v>1524</v>
      </c>
      <c r="F132" s="92">
        <f>IF(ISBLANK(Tableau1!V34),0,Tableau1!V34)</f>
        <v>0</v>
      </c>
      <c r="G132" s="90" t="s">
        <v>36</v>
      </c>
      <c r="H132" s="115" t="s">
        <v>122</v>
      </c>
      <c r="I132" s="115" t="s">
        <v>122</v>
      </c>
      <c r="J132" s="115" t="s">
        <v>122</v>
      </c>
      <c r="K132" s="118">
        <v>2</v>
      </c>
      <c r="L132" s="88">
        <v>14</v>
      </c>
      <c r="M132" s="88">
        <v>16</v>
      </c>
      <c r="N132" s="87" t="s">
        <v>2469</v>
      </c>
      <c r="O132" s="87" t="s">
        <v>471</v>
      </c>
      <c r="P132" s="91">
        <f t="shared" si="11"/>
        <v>0</v>
      </c>
      <c r="Q132" s="87" t="str">
        <f>IF(Paramétrage!B4&lt;'CTRL Nombres'!K132,"Pas de contrôle",IF(VALUE(F132)=P132,"OK","Attention, vous ne devez pas saisir plus de 2 chiffres après la virgule dans le tableau 1"))</f>
        <v>Pas de contrôle</v>
      </c>
      <c r="R132" s="87">
        <f t="shared" si="7"/>
        <v>0</v>
      </c>
    </row>
    <row r="133" spans="1:18" x14ac:dyDescent="0.2">
      <c r="A133" s="88">
        <f t="shared" si="8"/>
        <v>2025</v>
      </c>
      <c r="B133" s="117">
        <v>1</v>
      </c>
      <c r="C133" s="88">
        <f t="shared" si="9"/>
        <v>1</v>
      </c>
      <c r="D133" s="87" t="str">
        <f t="shared" si="10"/>
        <v>0691775E</v>
      </c>
      <c r="E133" s="89" t="s">
        <v>1525</v>
      </c>
      <c r="F133" s="92">
        <f>IF(ISBLANK(Tableau1!W34),0,Tableau1!W34)</f>
        <v>0</v>
      </c>
      <c r="G133" s="90" t="s">
        <v>36</v>
      </c>
      <c r="H133" s="115" t="s">
        <v>122</v>
      </c>
      <c r="I133" s="115" t="s">
        <v>122</v>
      </c>
      <c r="J133" s="115" t="s">
        <v>122</v>
      </c>
      <c r="K133" s="118">
        <v>2</v>
      </c>
      <c r="L133" s="88">
        <v>14</v>
      </c>
      <c r="M133" s="88">
        <v>17</v>
      </c>
      <c r="N133" s="87" t="s">
        <v>472</v>
      </c>
      <c r="O133" s="87" t="s">
        <v>2470</v>
      </c>
      <c r="P133" s="91">
        <f t="shared" si="11"/>
        <v>0</v>
      </c>
      <c r="Q133" s="87" t="str">
        <f>IF(Paramétrage!B4&lt;'CTRL Nombres'!K133,"Pas de contrôle",IF(VALUE(F133)=P133,"OK","Attention, vous ne devez pas saisir plus de 2 chiffres après la virgule dans le tableau 1"))</f>
        <v>Pas de contrôle</v>
      </c>
      <c r="R133" s="87">
        <f t="shared" si="7"/>
        <v>0</v>
      </c>
    </row>
    <row r="134" spans="1:18" x14ac:dyDescent="0.2">
      <c r="A134" s="88">
        <f t="shared" si="8"/>
        <v>2025</v>
      </c>
      <c r="B134" s="117">
        <v>1</v>
      </c>
      <c r="C134" s="88">
        <f t="shared" si="9"/>
        <v>1</v>
      </c>
      <c r="D134" s="87" t="str">
        <f t="shared" si="10"/>
        <v>0691775E</v>
      </c>
      <c r="E134" s="89" t="s">
        <v>1526</v>
      </c>
      <c r="F134" s="92">
        <f>IF(ISBLANK(Tableau1!G35),0,Tableau1!G35)</f>
        <v>0</v>
      </c>
      <c r="G134" s="90" t="s">
        <v>36</v>
      </c>
      <c r="H134" s="115" t="s">
        <v>122</v>
      </c>
      <c r="I134" s="90" t="s">
        <v>36</v>
      </c>
      <c r="J134" s="90" t="s">
        <v>36</v>
      </c>
      <c r="K134" s="118">
        <v>2</v>
      </c>
      <c r="L134" s="88">
        <v>15</v>
      </c>
      <c r="M134" s="88">
        <v>1</v>
      </c>
      <c r="N134" s="87" t="s">
        <v>473</v>
      </c>
      <c r="O134" s="87" t="s">
        <v>474</v>
      </c>
      <c r="P134" s="91">
        <f t="shared" si="11"/>
        <v>0</v>
      </c>
      <c r="Q134" s="87" t="str">
        <f>IF(Paramétrage!B4&lt;'CTRL Nombres'!K134,"Pas de contrôle",IF(VALUE(F134)=P134,"OK","Attention, vous ne devez pas saisir plus de 2 chiffres après la virgule dans le tableau 1"))</f>
        <v>Pas de contrôle</v>
      </c>
      <c r="R134" s="87">
        <f t="shared" si="7"/>
        <v>0</v>
      </c>
    </row>
    <row r="135" spans="1:18" x14ac:dyDescent="0.2">
      <c r="A135" s="88">
        <f t="shared" si="8"/>
        <v>2025</v>
      </c>
      <c r="B135" s="117">
        <v>1</v>
      </c>
      <c r="C135" s="88">
        <f t="shared" si="9"/>
        <v>1</v>
      </c>
      <c r="D135" s="87" t="str">
        <f t="shared" si="10"/>
        <v>0691775E</v>
      </c>
      <c r="E135" s="89" t="s">
        <v>1527</v>
      </c>
      <c r="F135" s="92">
        <f>IF(ISBLANK(Tableau1!H35),0,Tableau1!H35)</f>
        <v>0</v>
      </c>
      <c r="G135" s="90" t="s">
        <v>36</v>
      </c>
      <c r="H135" s="115" t="s">
        <v>122</v>
      </c>
      <c r="I135" s="90" t="s">
        <v>36</v>
      </c>
      <c r="J135" s="90" t="s">
        <v>36</v>
      </c>
      <c r="K135" s="118">
        <v>2</v>
      </c>
      <c r="L135" s="88">
        <v>15</v>
      </c>
      <c r="M135" s="88">
        <v>2</v>
      </c>
      <c r="N135" s="87" t="s">
        <v>318</v>
      </c>
      <c r="O135" s="87" t="s">
        <v>475</v>
      </c>
      <c r="P135" s="91">
        <f t="shared" si="11"/>
        <v>0</v>
      </c>
      <c r="Q135" s="87" t="str">
        <f>IF(Paramétrage!B4&lt;'CTRL Nombres'!K135,"Pas de contrôle",IF(VALUE(F135)=P135,"OK","Attention, vous ne devez pas saisir plus de 2 chiffres après la virgule dans le tableau 1"))</f>
        <v>Pas de contrôle</v>
      </c>
      <c r="R135" s="87">
        <f t="shared" si="7"/>
        <v>0</v>
      </c>
    </row>
    <row r="136" spans="1:18" x14ac:dyDescent="0.2">
      <c r="A136" s="88">
        <f t="shared" si="8"/>
        <v>2025</v>
      </c>
      <c r="B136" s="117">
        <v>1</v>
      </c>
      <c r="C136" s="88">
        <f t="shared" si="9"/>
        <v>1</v>
      </c>
      <c r="D136" s="87" t="str">
        <f t="shared" si="10"/>
        <v>0691775E</v>
      </c>
      <c r="E136" s="89" t="s">
        <v>1528</v>
      </c>
      <c r="F136" s="92">
        <f>IF(ISBLANK(Tableau1!M35),0,Tableau1!M35)</f>
        <v>0</v>
      </c>
      <c r="G136" s="90" t="s">
        <v>36</v>
      </c>
      <c r="H136" s="115" t="s">
        <v>122</v>
      </c>
      <c r="I136" s="90" t="s">
        <v>36</v>
      </c>
      <c r="J136" s="90" t="s">
        <v>36</v>
      </c>
      <c r="K136" s="118">
        <v>2</v>
      </c>
      <c r="L136" s="88">
        <v>15</v>
      </c>
      <c r="M136" s="88">
        <v>7</v>
      </c>
      <c r="N136" s="87" t="s">
        <v>2471</v>
      </c>
      <c r="O136" s="87" t="s">
        <v>476</v>
      </c>
      <c r="P136" s="91">
        <f t="shared" si="11"/>
        <v>0</v>
      </c>
      <c r="Q136" s="87" t="str">
        <f>IF(Paramétrage!B4&lt;'CTRL Nombres'!K136,"Pas de contrôle",IF(VALUE(F136)=P136,"OK","Attention, vous ne devez pas saisir plus de 2 chiffres après la virgule dans le tableau 1"))</f>
        <v>Pas de contrôle</v>
      </c>
      <c r="R136" s="87">
        <f t="shared" si="7"/>
        <v>0</v>
      </c>
    </row>
    <row r="137" spans="1:18" x14ac:dyDescent="0.2">
      <c r="A137" s="88">
        <f t="shared" si="8"/>
        <v>2025</v>
      </c>
      <c r="B137" s="117">
        <v>1</v>
      </c>
      <c r="C137" s="88">
        <f t="shared" si="9"/>
        <v>1</v>
      </c>
      <c r="D137" s="87" t="str">
        <f t="shared" si="10"/>
        <v>0691775E</v>
      </c>
      <c r="E137" s="89" t="s">
        <v>1529</v>
      </c>
      <c r="F137" s="92">
        <f>IF(ISBLANK(Tableau1!R35),0,Tableau1!R35)</f>
        <v>0</v>
      </c>
      <c r="G137" s="90" t="s">
        <v>36</v>
      </c>
      <c r="H137" s="90" t="s">
        <v>36</v>
      </c>
      <c r="I137" s="115" t="s">
        <v>122</v>
      </c>
      <c r="J137" s="90" t="s">
        <v>36</v>
      </c>
      <c r="K137" s="118">
        <v>3</v>
      </c>
      <c r="L137" s="88">
        <v>15</v>
      </c>
      <c r="M137" s="88">
        <v>12</v>
      </c>
      <c r="N137" s="87" t="s">
        <v>2647</v>
      </c>
      <c r="O137" s="87" t="s">
        <v>2535</v>
      </c>
      <c r="P137" s="91">
        <f t="shared" si="11"/>
        <v>0</v>
      </c>
      <c r="Q137" s="87" t="str">
        <f>IF(Paramétrage!B4&lt;'CTRL Nombres'!K137,"Pas de contrôle",IF(VALUE(F137)=P137,"OK","Attention, vous ne devez pas saisir plus de 2 chiffres après la virgule dans le tableau 1"))</f>
        <v>Pas de contrôle</v>
      </c>
      <c r="R137" s="87">
        <f t="shared" si="7"/>
        <v>0</v>
      </c>
    </row>
    <row r="138" spans="1:18" x14ac:dyDescent="0.2">
      <c r="A138" s="88">
        <f t="shared" si="8"/>
        <v>2025</v>
      </c>
      <c r="B138" s="117">
        <v>1</v>
      </c>
      <c r="C138" s="88">
        <f t="shared" si="9"/>
        <v>1</v>
      </c>
      <c r="D138" s="87" t="str">
        <f t="shared" si="10"/>
        <v>0691775E</v>
      </c>
      <c r="E138" s="89" t="s">
        <v>1530</v>
      </c>
      <c r="F138" s="92">
        <f>IF(ISBLANK(Tableau1!V35),0,Tableau1!V35)</f>
        <v>0</v>
      </c>
      <c r="G138" s="90" t="s">
        <v>36</v>
      </c>
      <c r="H138" s="90" t="s">
        <v>36</v>
      </c>
      <c r="I138" s="90" t="s">
        <v>36</v>
      </c>
      <c r="J138" s="115" t="s">
        <v>122</v>
      </c>
      <c r="K138" s="118">
        <v>4</v>
      </c>
      <c r="L138" s="88">
        <v>15</v>
      </c>
      <c r="M138" s="88">
        <v>16</v>
      </c>
      <c r="N138" s="87" t="s">
        <v>477</v>
      </c>
      <c r="O138" s="87" t="s">
        <v>478</v>
      </c>
      <c r="P138" s="91">
        <f t="shared" si="11"/>
        <v>0</v>
      </c>
      <c r="Q138" s="87" t="str">
        <f>IF(Paramétrage!B4&lt;'CTRL Nombres'!K138,"Pas de contrôle",IF(VALUE(F138)=P138,"OK","Attention, vous ne devez pas saisir plus de 2 chiffres après la virgule dans le tableau 1"))</f>
        <v>Pas de contrôle</v>
      </c>
      <c r="R138" s="87">
        <f t="shared" si="7"/>
        <v>0</v>
      </c>
    </row>
    <row r="139" spans="1:18" x14ac:dyDescent="0.2">
      <c r="A139" s="88">
        <f t="shared" si="8"/>
        <v>2025</v>
      </c>
      <c r="B139" s="117">
        <v>1</v>
      </c>
      <c r="C139" s="88">
        <f t="shared" si="9"/>
        <v>1</v>
      </c>
      <c r="D139" s="87" t="str">
        <f t="shared" si="10"/>
        <v>0691775E</v>
      </c>
      <c r="E139" s="89" t="s">
        <v>1531</v>
      </c>
      <c r="F139" s="92">
        <f>IF(ISBLANK(Tableau1!W35),0,Tableau1!W35)</f>
        <v>0</v>
      </c>
      <c r="G139" s="90" t="s">
        <v>36</v>
      </c>
      <c r="H139" s="90" t="s">
        <v>36</v>
      </c>
      <c r="I139" s="90" t="s">
        <v>36</v>
      </c>
      <c r="J139" s="115" t="s">
        <v>122</v>
      </c>
      <c r="K139" s="118">
        <v>4</v>
      </c>
      <c r="L139" s="88">
        <v>15</v>
      </c>
      <c r="M139" s="88">
        <v>17</v>
      </c>
      <c r="N139" s="87" t="s">
        <v>2687</v>
      </c>
      <c r="O139" s="87" t="s">
        <v>479</v>
      </c>
      <c r="P139" s="91">
        <f t="shared" si="11"/>
        <v>0</v>
      </c>
      <c r="Q139" s="87" t="str">
        <f>IF(Paramétrage!B4&lt;'CTRL Nombres'!K139,"Pas de contrôle",IF(VALUE(F139)=P139,"OK","Attention, vous ne devez pas saisir plus de 2 chiffres après la virgule dans le tableau 1"))</f>
        <v>Pas de contrôle</v>
      </c>
      <c r="R139" s="87">
        <f t="shared" si="7"/>
        <v>0</v>
      </c>
    </row>
    <row r="140" spans="1:18" x14ac:dyDescent="0.2">
      <c r="A140" s="88">
        <f t="shared" si="8"/>
        <v>2025</v>
      </c>
      <c r="B140" s="117">
        <v>1</v>
      </c>
      <c r="C140" s="88">
        <f t="shared" si="9"/>
        <v>1</v>
      </c>
      <c r="D140" s="87" t="str">
        <f t="shared" si="10"/>
        <v>0691775E</v>
      </c>
      <c r="E140" s="89" t="s">
        <v>480</v>
      </c>
      <c r="F140" s="92">
        <f>IF(ISBLANK(Tableau1!G36),0,Tableau1!G36)</f>
        <v>89</v>
      </c>
      <c r="G140" s="115" t="s">
        <v>122</v>
      </c>
      <c r="H140" s="90" t="s">
        <v>36</v>
      </c>
      <c r="I140" s="90" t="s">
        <v>36</v>
      </c>
      <c r="J140" s="90" t="s">
        <v>36</v>
      </c>
      <c r="K140" s="118">
        <v>1</v>
      </c>
      <c r="L140" s="88">
        <v>16</v>
      </c>
      <c r="M140" s="88">
        <v>1</v>
      </c>
      <c r="N140" s="87" t="s">
        <v>481</v>
      </c>
      <c r="O140" s="87" t="s">
        <v>482</v>
      </c>
      <c r="P140" s="91">
        <f t="shared" si="11"/>
        <v>89</v>
      </c>
      <c r="Q140" s="87" t="str">
        <f>IF(Paramétrage!B4&lt;'CTRL Nombres'!K140,"Pas de contrôle",IF(VALUE(F140)=P140,"OK","Attention, vous ne devez pas saisir plus de 2 chiffres après la virgule dans le tableau 1"))</f>
        <v>OK</v>
      </c>
      <c r="R140" s="87">
        <f t="shared" si="7"/>
        <v>0</v>
      </c>
    </row>
    <row r="141" spans="1:18" x14ac:dyDescent="0.2">
      <c r="A141" s="88">
        <f t="shared" si="8"/>
        <v>2025</v>
      </c>
      <c r="B141" s="117">
        <v>1</v>
      </c>
      <c r="C141" s="88">
        <f t="shared" si="9"/>
        <v>1</v>
      </c>
      <c r="D141" s="87" t="str">
        <f t="shared" si="10"/>
        <v>0691775E</v>
      </c>
      <c r="E141" s="89" t="s">
        <v>483</v>
      </c>
      <c r="F141" s="92">
        <f>IF(ISBLANK(Tableau1!H36),0,Tableau1!H36)</f>
        <v>95.7</v>
      </c>
      <c r="G141" s="115" t="s">
        <v>122</v>
      </c>
      <c r="H141" s="90" t="s">
        <v>36</v>
      </c>
      <c r="I141" s="90" t="s">
        <v>36</v>
      </c>
      <c r="J141" s="90" t="s">
        <v>36</v>
      </c>
      <c r="K141" s="118">
        <v>1</v>
      </c>
      <c r="L141" s="88">
        <v>16</v>
      </c>
      <c r="M141" s="88">
        <v>2</v>
      </c>
      <c r="N141" s="87" t="s">
        <v>484</v>
      </c>
      <c r="O141" s="87" t="s">
        <v>485</v>
      </c>
      <c r="P141" s="91">
        <f t="shared" si="11"/>
        <v>95.7</v>
      </c>
      <c r="Q141" s="87" t="str">
        <f>IF(Paramétrage!B4&lt;'CTRL Nombres'!K141,"Pas de contrôle",IF(VALUE(F141)=P141,"OK","Attention, vous ne devez pas saisir plus de 2 chiffres après la virgule dans le tableau 1"))</f>
        <v>OK</v>
      </c>
      <c r="R141" s="87">
        <f t="shared" si="7"/>
        <v>0</v>
      </c>
    </row>
    <row r="142" spans="1:18" x14ac:dyDescent="0.2">
      <c r="A142" s="88">
        <f t="shared" si="8"/>
        <v>2025</v>
      </c>
      <c r="B142" s="117">
        <v>1</v>
      </c>
      <c r="C142" s="88">
        <f t="shared" si="9"/>
        <v>1</v>
      </c>
      <c r="D142" s="87" t="str">
        <f t="shared" si="10"/>
        <v>0691775E</v>
      </c>
      <c r="E142" s="89" t="s">
        <v>486</v>
      </c>
      <c r="F142" s="92">
        <f>IF(ISBLANK(Tableau1!M36),0,Tableau1!M36)</f>
        <v>95.83</v>
      </c>
      <c r="G142" s="115" t="s">
        <v>122</v>
      </c>
      <c r="H142" s="90" t="s">
        <v>36</v>
      </c>
      <c r="I142" s="90" t="s">
        <v>36</v>
      </c>
      <c r="J142" s="90" t="s">
        <v>36</v>
      </c>
      <c r="K142" s="118">
        <v>1</v>
      </c>
      <c r="L142" s="88">
        <v>16</v>
      </c>
      <c r="M142" s="88">
        <v>7</v>
      </c>
      <c r="N142" s="87" t="s">
        <v>487</v>
      </c>
      <c r="O142" s="87" t="s">
        <v>488</v>
      </c>
      <c r="P142" s="91">
        <f t="shared" ref="P142:P162" si="12">ROUND(F142,2)</f>
        <v>95.83</v>
      </c>
      <c r="Q142" s="87" t="str">
        <f>IF(Paramétrage!B4&lt;'CTRL Nombres'!K142,"Pas de contrôle",IF(VALUE(F142)=P142,"OK","Attention, vous ne devez pas saisir plus de 2 chiffres après la virgule dans le tableau 1"))</f>
        <v>OK</v>
      </c>
      <c r="R142" s="87">
        <f t="shared" si="7"/>
        <v>0</v>
      </c>
    </row>
    <row r="143" spans="1:18" x14ac:dyDescent="0.2">
      <c r="A143" s="88">
        <f t="shared" si="8"/>
        <v>2025</v>
      </c>
      <c r="B143" s="117">
        <v>1</v>
      </c>
      <c r="C143" s="88">
        <f t="shared" si="9"/>
        <v>1</v>
      </c>
      <c r="D143" s="87" t="str">
        <f t="shared" si="10"/>
        <v>0691775E</v>
      </c>
      <c r="E143" s="89" t="s">
        <v>489</v>
      </c>
      <c r="F143" s="92">
        <f>IF(ISBLANK(Tableau1!R36),0,Tableau1!R36)</f>
        <v>95.83</v>
      </c>
      <c r="G143" s="115" t="s">
        <v>122</v>
      </c>
      <c r="H143" s="90" t="s">
        <v>36</v>
      </c>
      <c r="I143" s="90" t="s">
        <v>36</v>
      </c>
      <c r="J143" s="90" t="s">
        <v>36</v>
      </c>
      <c r="K143" s="118">
        <v>1</v>
      </c>
      <c r="L143" s="88">
        <v>16</v>
      </c>
      <c r="M143" s="88">
        <v>12</v>
      </c>
      <c r="N143" s="87" t="s">
        <v>490</v>
      </c>
      <c r="O143" s="87" t="s">
        <v>491</v>
      </c>
      <c r="P143" s="91">
        <f t="shared" si="12"/>
        <v>95.83</v>
      </c>
      <c r="Q143" s="87" t="str">
        <f>IF(Paramétrage!B4&lt;'CTRL Nombres'!K143,"Pas de contrôle",IF(VALUE(F143)=P143,"OK","Attention, vous ne devez pas saisir plus de 2 chiffres après la virgule dans le tableau 1"))</f>
        <v>OK</v>
      </c>
      <c r="R143" s="87">
        <f t="shared" ref="R143:R206" si="13">IF(OR(Q143="Pas de contrôle",Q143 = "OK"),0,1)</f>
        <v>0</v>
      </c>
    </row>
    <row r="144" spans="1:18" x14ac:dyDescent="0.2">
      <c r="A144" s="88">
        <f t="shared" ref="A144:A207" si="14">A143</f>
        <v>2025</v>
      </c>
      <c r="B144" s="117">
        <v>1</v>
      </c>
      <c r="C144" s="88">
        <f t="shared" ref="C144:C207" si="15">C143</f>
        <v>1</v>
      </c>
      <c r="D144" s="87" t="str">
        <f t="shared" ref="D144:D207" si="16">D143</f>
        <v>0691775E</v>
      </c>
      <c r="E144" s="89" t="s">
        <v>492</v>
      </c>
      <c r="F144" s="92">
        <f>IF(ISBLANK(Tableau1!V36),0,Tableau1!V36)</f>
        <v>95.83</v>
      </c>
      <c r="G144" s="115" t="s">
        <v>122</v>
      </c>
      <c r="H144" s="90" t="s">
        <v>36</v>
      </c>
      <c r="I144" s="90" t="s">
        <v>36</v>
      </c>
      <c r="J144" s="90" t="s">
        <v>36</v>
      </c>
      <c r="K144" s="118">
        <v>1</v>
      </c>
      <c r="L144" s="88">
        <v>16</v>
      </c>
      <c r="M144" s="88">
        <v>16</v>
      </c>
      <c r="N144" s="87" t="s">
        <v>493</v>
      </c>
      <c r="O144" s="87" t="s">
        <v>494</v>
      </c>
      <c r="P144" s="91">
        <f t="shared" si="12"/>
        <v>95.83</v>
      </c>
      <c r="Q144" s="87" t="str">
        <f>IF(Paramétrage!B4&lt;'CTRL Nombres'!K144,"Pas de contrôle",IF(VALUE(F144)=P144,"OK","Attention, vous ne devez pas saisir plus de 2 chiffres après la virgule dans le tableau 1"))</f>
        <v>OK</v>
      </c>
      <c r="R144" s="87">
        <f t="shared" si="13"/>
        <v>0</v>
      </c>
    </row>
    <row r="145" spans="1:18" x14ac:dyDescent="0.2">
      <c r="A145" s="88">
        <f t="shared" si="14"/>
        <v>2025</v>
      </c>
      <c r="B145" s="117">
        <v>1</v>
      </c>
      <c r="C145" s="88">
        <f t="shared" si="15"/>
        <v>1</v>
      </c>
      <c r="D145" s="87" t="str">
        <f t="shared" si="16"/>
        <v>0691775E</v>
      </c>
      <c r="E145" s="89" t="s">
        <v>495</v>
      </c>
      <c r="F145" s="92">
        <f>IF(ISBLANK(Tableau1!W36),0,Tableau1!W36)</f>
        <v>95.83</v>
      </c>
      <c r="G145" s="115" t="s">
        <v>122</v>
      </c>
      <c r="H145" s="90" t="s">
        <v>36</v>
      </c>
      <c r="I145" s="90" t="s">
        <v>36</v>
      </c>
      <c r="J145" s="90" t="s">
        <v>36</v>
      </c>
      <c r="K145" s="118">
        <v>1</v>
      </c>
      <c r="L145" s="88">
        <v>16</v>
      </c>
      <c r="M145" s="88">
        <v>17</v>
      </c>
      <c r="N145" s="87" t="s">
        <v>496</v>
      </c>
      <c r="O145" s="87" t="s">
        <v>497</v>
      </c>
      <c r="P145" s="91">
        <f t="shared" si="12"/>
        <v>95.83</v>
      </c>
      <c r="Q145" s="87" t="str">
        <f>IF(Paramétrage!B4&lt;'CTRL Nombres'!K145,"Pas de contrôle",IF(VALUE(F145)=P145,"OK","Attention, vous ne devez pas saisir plus de 2 chiffres après la virgule dans le tableau 1"))</f>
        <v>OK</v>
      </c>
      <c r="R145" s="87">
        <f t="shared" si="13"/>
        <v>0</v>
      </c>
    </row>
    <row r="146" spans="1:18" x14ac:dyDescent="0.2">
      <c r="A146" s="88">
        <f t="shared" si="14"/>
        <v>2025</v>
      </c>
      <c r="B146" s="117">
        <v>1</v>
      </c>
      <c r="C146" s="88">
        <f t="shared" si="15"/>
        <v>1</v>
      </c>
      <c r="D146" s="87" t="str">
        <f t="shared" si="16"/>
        <v>0691775E</v>
      </c>
      <c r="E146" s="89" t="s">
        <v>498</v>
      </c>
      <c r="F146" s="92">
        <f>IF(ISBLANK(Tableau1!G37),0,Tableau1!G37)</f>
        <v>95.83</v>
      </c>
      <c r="G146" s="115" t="s">
        <v>122</v>
      </c>
      <c r="H146" s="90" t="s">
        <v>36</v>
      </c>
      <c r="I146" s="90" t="s">
        <v>36</v>
      </c>
      <c r="J146" s="90" t="s">
        <v>36</v>
      </c>
      <c r="K146" s="118">
        <v>1</v>
      </c>
      <c r="L146" s="88">
        <v>17</v>
      </c>
      <c r="M146" s="88">
        <v>1</v>
      </c>
      <c r="N146" s="87" t="s">
        <v>499</v>
      </c>
      <c r="O146" s="87" t="s">
        <v>500</v>
      </c>
      <c r="P146" s="91">
        <f t="shared" si="12"/>
        <v>95.83</v>
      </c>
      <c r="Q146" s="87" t="str">
        <f>IF(Paramétrage!B4&lt;'CTRL Nombres'!K146,"Pas de contrôle",IF(VALUE(F146)=P146,"OK","Attention, vous ne devez pas saisir plus de 2 chiffres après la virgule dans le tableau 1"))</f>
        <v>OK</v>
      </c>
      <c r="R146" s="87">
        <f t="shared" si="13"/>
        <v>0</v>
      </c>
    </row>
    <row r="147" spans="1:18" x14ac:dyDescent="0.2">
      <c r="A147" s="88">
        <f t="shared" si="14"/>
        <v>2025</v>
      </c>
      <c r="B147" s="117">
        <v>1</v>
      </c>
      <c r="C147" s="88">
        <f t="shared" si="15"/>
        <v>1</v>
      </c>
      <c r="D147" s="87" t="str">
        <f t="shared" si="16"/>
        <v>0691775E</v>
      </c>
      <c r="E147" s="89" t="s">
        <v>501</v>
      </c>
      <c r="F147" s="92">
        <f>IF(ISBLANK(Tableau1!H37),0,Tableau1!H37)</f>
        <v>95.86</v>
      </c>
      <c r="G147" s="115" t="s">
        <v>122</v>
      </c>
      <c r="H147" s="90" t="s">
        <v>36</v>
      </c>
      <c r="I147" s="90" t="s">
        <v>36</v>
      </c>
      <c r="J147" s="90" t="s">
        <v>36</v>
      </c>
      <c r="K147" s="118">
        <v>1</v>
      </c>
      <c r="L147" s="88">
        <v>17</v>
      </c>
      <c r="M147" s="88">
        <v>2</v>
      </c>
      <c r="N147" s="87" t="s">
        <v>320</v>
      </c>
      <c r="O147" s="87" t="s">
        <v>502</v>
      </c>
      <c r="P147" s="91">
        <f t="shared" si="12"/>
        <v>95.86</v>
      </c>
      <c r="Q147" s="87" t="str">
        <f>IF(Paramétrage!B4&lt;'CTRL Nombres'!K147,"Pas de contrôle",IF(VALUE(F147)=P147,"OK","Attention, vous ne devez pas saisir plus de 2 chiffres après la virgule dans le tableau 1"))</f>
        <v>OK</v>
      </c>
      <c r="R147" s="87">
        <f t="shared" si="13"/>
        <v>0</v>
      </c>
    </row>
    <row r="148" spans="1:18" x14ac:dyDescent="0.2">
      <c r="A148" s="88">
        <f t="shared" si="14"/>
        <v>2025</v>
      </c>
      <c r="B148" s="117">
        <v>1</v>
      </c>
      <c r="C148" s="88">
        <f t="shared" si="15"/>
        <v>1</v>
      </c>
      <c r="D148" s="87" t="str">
        <f t="shared" si="16"/>
        <v>0691775E</v>
      </c>
      <c r="E148" s="89" t="s">
        <v>1532</v>
      </c>
      <c r="F148" s="92">
        <f>IF(ISBLANK(Tableau1!M37),0,Tableau1!M37)</f>
        <v>0</v>
      </c>
      <c r="G148" s="90" t="s">
        <v>36</v>
      </c>
      <c r="H148" s="115" t="s">
        <v>122</v>
      </c>
      <c r="I148" s="90" t="s">
        <v>36</v>
      </c>
      <c r="J148" s="90" t="s">
        <v>36</v>
      </c>
      <c r="K148" s="118">
        <v>2</v>
      </c>
      <c r="L148" s="88">
        <v>17</v>
      </c>
      <c r="M148" s="88">
        <v>7</v>
      </c>
      <c r="N148" s="87" t="s">
        <v>178</v>
      </c>
      <c r="O148" s="87" t="s">
        <v>503</v>
      </c>
      <c r="P148" s="91">
        <f t="shared" si="12"/>
        <v>0</v>
      </c>
      <c r="Q148" s="87" t="str">
        <f>IF(Paramétrage!B4&lt;'CTRL Nombres'!K148,"Pas de contrôle",IF(VALUE(F148)=P148,"OK","Attention, vous ne devez pas saisir plus de 2 chiffres après la virgule dans le tableau 1"))</f>
        <v>Pas de contrôle</v>
      </c>
      <c r="R148" s="87">
        <f t="shared" si="13"/>
        <v>0</v>
      </c>
    </row>
    <row r="149" spans="1:18" x14ac:dyDescent="0.2">
      <c r="A149" s="88">
        <f t="shared" si="14"/>
        <v>2025</v>
      </c>
      <c r="B149" s="117">
        <v>1</v>
      </c>
      <c r="C149" s="88">
        <f t="shared" si="15"/>
        <v>1</v>
      </c>
      <c r="D149" s="87" t="str">
        <f t="shared" si="16"/>
        <v>0691775E</v>
      </c>
      <c r="E149" s="89" t="s">
        <v>1533</v>
      </c>
      <c r="F149" s="92">
        <f>IF(ISBLANK(Tableau1!R37),0,Tableau1!R37)</f>
        <v>0</v>
      </c>
      <c r="G149" s="90" t="s">
        <v>36</v>
      </c>
      <c r="H149" s="115" t="s">
        <v>122</v>
      </c>
      <c r="I149" s="115" t="s">
        <v>122</v>
      </c>
      <c r="J149" s="115" t="s">
        <v>122</v>
      </c>
      <c r="K149" s="118">
        <v>2</v>
      </c>
      <c r="L149" s="88">
        <v>17</v>
      </c>
      <c r="M149" s="88">
        <v>12</v>
      </c>
      <c r="N149" s="87" t="s">
        <v>2472</v>
      </c>
      <c r="O149" s="87" t="s">
        <v>269</v>
      </c>
      <c r="P149" s="91">
        <f t="shared" si="12"/>
        <v>0</v>
      </c>
      <c r="Q149" s="87" t="str">
        <f>IF(Paramétrage!B4&lt;'CTRL Nombres'!K149,"Pas de contrôle",IF(VALUE(F149)=P149,"OK","Attention, vous ne devez pas saisir plus de 2 chiffres après la virgule dans le tableau 1"))</f>
        <v>Pas de contrôle</v>
      </c>
      <c r="R149" s="87">
        <f t="shared" si="13"/>
        <v>0</v>
      </c>
    </row>
    <row r="150" spans="1:18" x14ac:dyDescent="0.2">
      <c r="A150" s="88">
        <f t="shared" si="14"/>
        <v>2025</v>
      </c>
      <c r="B150" s="117">
        <v>1</v>
      </c>
      <c r="C150" s="88">
        <f t="shared" si="15"/>
        <v>1</v>
      </c>
      <c r="D150" s="87" t="str">
        <f t="shared" si="16"/>
        <v>0691775E</v>
      </c>
      <c r="E150" s="89" t="s">
        <v>1534</v>
      </c>
      <c r="F150" s="92">
        <f>IF(ISBLANK(Tableau1!V37),0,Tableau1!V37)</f>
        <v>0</v>
      </c>
      <c r="G150" s="90" t="s">
        <v>36</v>
      </c>
      <c r="H150" s="115" t="s">
        <v>122</v>
      </c>
      <c r="I150" s="115" t="s">
        <v>122</v>
      </c>
      <c r="J150" s="115" t="s">
        <v>122</v>
      </c>
      <c r="K150" s="118">
        <v>2</v>
      </c>
      <c r="L150" s="88">
        <v>17</v>
      </c>
      <c r="M150" s="88">
        <v>16</v>
      </c>
      <c r="N150" s="87" t="s">
        <v>179</v>
      </c>
      <c r="O150" s="87" t="s">
        <v>2473</v>
      </c>
      <c r="P150" s="91">
        <f t="shared" si="12"/>
        <v>0</v>
      </c>
      <c r="Q150" s="87" t="str">
        <f>IF(Paramétrage!B4&lt;'CTRL Nombres'!K150,"Pas de contrôle",IF(VALUE(F150)=P150,"OK","Attention, vous ne devez pas saisir plus de 2 chiffres après la virgule dans le tableau 1"))</f>
        <v>Pas de contrôle</v>
      </c>
      <c r="R150" s="87">
        <f t="shared" si="13"/>
        <v>0</v>
      </c>
    </row>
    <row r="151" spans="1:18" x14ac:dyDescent="0.2">
      <c r="A151" s="88">
        <f t="shared" si="14"/>
        <v>2025</v>
      </c>
      <c r="B151" s="117">
        <v>1</v>
      </c>
      <c r="C151" s="88">
        <f t="shared" si="15"/>
        <v>1</v>
      </c>
      <c r="D151" s="87" t="str">
        <f t="shared" si="16"/>
        <v>0691775E</v>
      </c>
      <c r="E151" s="89" t="s">
        <v>1535</v>
      </c>
      <c r="F151" s="92">
        <f>IF(ISBLANK(Tableau1!W37),0,Tableau1!W37)</f>
        <v>0</v>
      </c>
      <c r="G151" s="90" t="s">
        <v>36</v>
      </c>
      <c r="H151" s="115" t="s">
        <v>122</v>
      </c>
      <c r="I151" s="115" t="s">
        <v>122</v>
      </c>
      <c r="J151" s="115" t="s">
        <v>122</v>
      </c>
      <c r="K151" s="118">
        <v>2</v>
      </c>
      <c r="L151" s="88">
        <v>17</v>
      </c>
      <c r="M151" s="88">
        <v>17</v>
      </c>
      <c r="N151" s="87" t="s">
        <v>180</v>
      </c>
      <c r="O151" s="87" t="s">
        <v>270</v>
      </c>
      <c r="P151" s="91">
        <f t="shared" si="12"/>
        <v>0</v>
      </c>
      <c r="Q151" s="87" t="str">
        <f>IF(Paramétrage!B4&lt;'CTRL Nombres'!K151,"Pas de contrôle",IF(VALUE(F151)=P151,"OK","Attention, vous ne devez pas saisir plus de 2 chiffres après la virgule dans le tableau 1"))</f>
        <v>Pas de contrôle</v>
      </c>
      <c r="R151" s="87">
        <f t="shared" si="13"/>
        <v>0</v>
      </c>
    </row>
    <row r="152" spans="1:18" x14ac:dyDescent="0.2">
      <c r="A152" s="88">
        <f t="shared" si="14"/>
        <v>2025</v>
      </c>
      <c r="B152" s="117">
        <v>1</v>
      </c>
      <c r="C152" s="88">
        <f t="shared" si="15"/>
        <v>1</v>
      </c>
      <c r="D152" s="87" t="str">
        <f t="shared" si="16"/>
        <v>0691775E</v>
      </c>
      <c r="E152" s="89" t="s">
        <v>1536</v>
      </c>
      <c r="F152" s="92">
        <f>IF(ISBLANK(Tableau1!G38),0,Tableau1!G38)</f>
        <v>0</v>
      </c>
      <c r="G152" s="90" t="s">
        <v>36</v>
      </c>
      <c r="H152" s="115" t="s">
        <v>122</v>
      </c>
      <c r="I152" s="90" t="s">
        <v>36</v>
      </c>
      <c r="J152" s="90" t="s">
        <v>36</v>
      </c>
      <c r="K152" s="118">
        <v>2</v>
      </c>
      <c r="L152" s="88">
        <v>18</v>
      </c>
      <c r="M152" s="88">
        <v>1</v>
      </c>
      <c r="N152" s="87" t="s">
        <v>2474</v>
      </c>
      <c r="O152" s="87" t="s">
        <v>2475</v>
      </c>
      <c r="P152" s="91">
        <f t="shared" si="12"/>
        <v>0</v>
      </c>
      <c r="Q152" s="87" t="str">
        <f>IF(Paramétrage!B4&lt;'CTRL Nombres'!K152,"Pas de contrôle",IF(VALUE(F152)=P152,"OK","Attention, vous ne devez pas saisir plus de 2 chiffres après la virgule dans le tableau 1"))</f>
        <v>Pas de contrôle</v>
      </c>
      <c r="R152" s="87">
        <f t="shared" si="13"/>
        <v>0</v>
      </c>
    </row>
    <row r="153" spans="1:18" x14ac:dyDescent="0.2">
      <c r="A153" s="88">
        <f t="shared" si="14"/>
        <v>2025</v>
      </c>
      <c r="B153" s="117">
        <v>1</v>
      </c>
      <c r="C153" s="88">
        <f t="shared" si="15"/>
        <v>1</v>
      </c>
      <c r="D153" s="87" t="str">
        <f t="shared" si="16"/>
        <v>0691775E</v>
      </c>
      <c r="E153" s="89" t="s">
        <v>1537</v>
      </c>
      <c r="F153" s="92">
        <f>IF(ISBLANK(Tableau1!H38),0,Tableau1!H38)</f>
        <v>0</v>
      </c>
      <c r="G153" s="90" t="s">
        <v>36</v>
      </c>
      <c r="H153" s="115" t="s">
        <v>122</v>
      </c>
      <c r="I153" s="90" t="s">
        <v>36</v>
      </c>
      <c r="J153" s="90" t="s">
        <v>36</v>
      </c>
      <c r="K153" s="118">
        <v>2</v>
      </c>
      <c r="L153" s="88">
        <v>18</v>
      </c>
      <c r="M153" s="88">
        <v>2</v>
      </c>
      <c r="N153" s="87" t="s">
        <v>181</v>
      </c>
      <c r="O153" s="87" t="s">
        <v>2476</v>
      </c>
      <c r="P153" s="91">
        <f t="shared" si="12"/>
        <v>0</v>
      </c>
      <c r="Q153" s="87" t="str">
        <f>IF(Paramétrage!B4&lt;'CTRL Nombres'!K153,"Pas de contrôle",IF(VALUE(F153)=P153,"OK","Attention, vous ne devez pas saisir plus de 2 chiffres après la virgule dans le tableau 1"))</f>
        <v>Pas de contrôle</v>
      </c>
      <c r="R153" s="87">
        <f t="shared" si="13"/>
        <v>0</v>
      </c>
    </row>
    <row r="154" spans="1:18" x14ac:dyDescent="0.2">
      <c r="A154" s="88">
        <f t="shared" si="14"/>
        <v>2025</v>
      </c>
      <c r="B154" s="117">
        <v>1</v>
      </c>
      <c r="C154" s="88">
        <f t="shared" si="15"/>
        <v>1</v>
      </c>
      <c r="D154" s="87" t="str">
        <f t="shared" si="16"/>
        <v>0691775E</v>
      </c>
      <c r="E154" s="89" t="s">
        <v>1538</v>
      </c>
      <c r="F154" s="92">
        <f>IF(ISBLANK(Tableau1!M38),0,Tableau1!M38)</f>
        <v>0</v>
      </c>
      <c r="G154" s="90" t="s">
        <v>36</v>
      </c>
      <c r="H154" s="115" t="s">
        <v>122</v>
      </c>
      <c r="I154" s="90" t="s">
        <v>36</v>
      </c>
      <c r="J154" s="90" t="s">
        <v>36</v>
      </c>
      <c r="K154" s="118">
        <v>2</v>
      </c>
      <c r="L154" s="88">
        <v>18</v>
      </c>
      <c r="M154" s="88">
        <v>7</v>
      </c>
      <c r="N154" s="87" t="s">
        <v>182</v>
      </c>
      <c r="O154" s="87" t="s">
        <v>2477</v>
      </c>
      <c r="P154" s="91">
        <f t="shared" si="12"/>
        <v>0</v>
      </c>
      <c r="Q154" s="87" t="str">
        <f>IF(Paramétrage!B4&lt;'CTRL Nombres'!K154,"Pas de contrôle",IF(VALUE(F154)=P154,"OK","Attention, vous ne devez pas saisir plus de 2 chiffres après la virgule dans le tableau 1"))</f>
        <v>Pas de contrôle</v>
      </c>
      <c r="R154" s="87">
        <f t="shared" si="13"/>
        <v>0</v>
      </c>
    </row>
    <row r="155" spans="1:18" x14ac:dyDescent="0.2">
      <c r="A155" s="88">
        <f t="shared" si="14"/>
        <v>2025</v>
      </c>
      <c r="B155" s="117">
        <v>1</v>
      </c>
      <c r="C155" s="88">
        <f t="shared" si="15"/>
        <v>1</v>
      </c>
      <c r="D155" s="87" t="str">
        <f t="shared" si="16"/>
        <v>0691775E</v>
      </c>
      <c r="E155" s="89" t="s">
        <v>1539</v>
      </c>
      <c r="F155" s="92">
        <f>IF(ISBLANK(Tableau1!R38),0,Tableau1!R38)</f>
        <v>0</v>
      </c>
      <c r="G155" s="90" t="s">
        <v>36</v>
      </c>
      <c r="H155" s="90" t="s">
        <v>36</v>
      </c>
      <c r="I155" s="115" t="s">
        <v>122</v>
      </c>
      <c r="J155" s="90" t="s">
        <v>36</v>
      </c>
      <c r="K155" s="118">
        <v>3</v>
      </c>
      <c r="L155" s="88">
        <v>18</v>
      </c>
      <c r="M155" s="88">
        <v>12</v>
      </c>
      <c r="N155" s="87" t="s">
        <v>2648</v>
      </c>
      <c r="O155" s="87" t="s">
        <v>2547</v>
      </c>
      <c r="P155" s="91">
        <f t="shared" si="12"/>
        <v>0</v>
      </c>
      <c r="Q155" s="87" t="str">
        <f>IF(Paramétrage!B4&lt;'CTRL Nombres'!K155,"Pas de contrôle",IF(VALUE(F155)=P155,"OK","Attention, vous ne devez pas saisir plus de 2 chiffres après la virgule dans le tableau 1"))</f>
        <v>Pas de contrôle</v>
      </c>
      <c r="R155" s="87">
        <f t="shared" si="13"/>
        <v>0</v>
      </c>
    </row>
    <row r="156" spans="1:18" x14ac:dyDescent="0.2">
      <c r="A156" s="88">
        <f t="shared" si="14"/>
        <v>2025</v>
      </c>
      <c r="B156" s="117">
        <v>1</v>
      </c>
      <c r="C156" s="88">
        <f t="shared" si="15"/>
        <v>1</v>
      </c>
      <c r="D156" s="87" t="str">
        <f t="shared" si="16"/>
        <v>0691775E</v>
      </c>
      <c r="E156" s="89" t="s">
        <v>1540</v>
      </c>
      <c r="F156" s="92">
        <f>IF(ISBLANK(Tableau1!V38),0,Tableau1!V38)</f>
        <v>0</v>
      </c>
      <c r="G156" s="90" t="s">
        <v>36</v>
      </c>
      <c r="H156" s="90" t="s">
        <v>36</v>
      </c>
      <c r="I156" s="90" t="s">
        <v>36</v>
      </c>
      <c r="J156" s="115" t="s">
        <v>122</v>
      </c>
      <c r="K156" s="118">
        <v>4</v>
      </c>
      <c r="L156" s="88">
        <v>18</v>
      </c>
      <c r="M156" s="88">
        <v>16</v>
      </c>
      <c r="N156" s="87" t="s">
        <v>2688</v>
      </c>
      <c r="O156" s="87" t="s">
        <v>2689</v>
      </c>
      <c r="P156" s="91">
        <f t="shared" si="12"/>
        <v>0</v>
      </c>
      <c r="Q156" s="87" t="str">
        <f>IF(Paramétrage!B4&lt;'CTRL Nombres'!K156,"Pas de contrôle",IF(VALUE(F156)=P156,"OK","Attention, vous ne devez pas saisir plus de 2 chiffres après la virgule dans le tableau 1"))</f>
        <v>Pas de contrôle</v>
      </c>
      <c r="R156" s="87">
        <f t="shared" si="13"/>
        <v>0</v>
      </c>
    </row>
    <row r="157" spans="1:18" x14ac:dyDescent="0.2">
      <c r="A157" s="88">
        <f t="shared" si="14"/>
        <v>2025</v>
      </c>
      <c r="B157" s="117">
        <v>1</v>
      </c>
      <c r="C157" s="88">
        <f t="shared" si="15"/>
        <v>1</v>
      </c>
      <c r="D157" s="87" t="str">
        <f t="shared" si="16"/>
        <v>0691775E</v>
      </c>
      <c r="E157" s="89" t="s">
        <v>1541</v>
      </c>
      <c r="F157" s="92">
        <f>IF(ISBLANK(Tableau1!W38),0,Tableau1!W38)</f>
        <v>0</v>
      </c>
      <c r="G157" s="90" t="s">
        <v>36</v>
      </c>
      <c r="H157" s="90" t="s">
        <v>36</v>
      </c>
      <c r="I157" s="90" t="s">
        <v>36</v>
      </c>
      <c r="J157" s="115" t="s">
        <v>122</v>
      </c>
      <c r="K157" s="118">
        <v>4</v>
      </c>
      <c r="L157" s="88">
        <v>18</v>
      </c>
      <c r="M157" s="88">
        <v>17</v>
      </c>
      <c r="N157" s="87" t="s">
        <v>2690</v>
      </c>
      <c r="O157" s="87" t="s">
        <v>2691</v>
      </c>
      <c r="P157" s="91">
        <f t="shared" si="12"/>
        <v>0</v>
      </c>
      <c r="Q157" s="87" t="str">
        <f>IF(Paramétrage!B4&lt;'CTRL Nombres'!K157,"Pas de contrôle",IF(VALUE(F157)=P157,"OK","Attention, vous ne devez pas saisir plus de 2 chiffres après la virgule dans le tableau 1"))</f>
        <v>Pas de contrôle</v>
      </c>
      <c r="R157" s="87">
        <f t="shared" si="13"/>
        <v>0</v>
      </c>
    </row>
    <row r="158" spans="1:18" x14ac:dyDescent="0.2">
      <c r="A158" s="88">
        <f t="shared" si="14"/>
        <v>2025</v>
      </c>
      <c r="B158" s="117">
        <v>1</v>
      </c>
      <c r="C158" s="88">
        <f t="shared" si="15"/>
        <v>1</v>
      </c>
      <c r="D158" s="87" t="str">
        <f t="shared" si="16"/>
        <v>0691775E</v>
      </c>
      <c r="E158" s="89" t="s">
        <v>504</v>
      </c>
      <c r="F158" s="92">
        <f>IF(ISBLANK(Tableau1!G39),0,Tableau1!G39)</f>
        <v>80</v>
      </c>
      <c r="G158" s="115" t="s">
        <v>122</v>
      </c>
      <c r="H158" s="90" t="s">
        <v>36</v>
      </c>
      <c r="I158" s="90" t="s">
        <v>36</v>
      </c>
      <c r="J158" s="90" t="s">
        <v>36</v>
      </c>
      <c r="K158" s="118">
        <v>1</v>
      </c>
      <c r="L158" s="88">
        <v>19</v>
      </c>
      <c r="M158" s="88">
        <v>1</v>
      </c>
      <c r="N158" s="87" t="s">
        <v>505</v>
      </c>
      <c r="O158" s="87" t="s">
        <v>506</v>
      </c>
      <c r="P158" s="91">
        <f t="shared" si="12"/>
        <v>80</v>
      </c>
      <c r="Q158" s="87" t="str">
        <f>IF(Paramétrage!B4&lt;'CTRL Nombres'!K158,"Pas de contrôle",IF(VALUE(F158)=P158,"OK","Attention, vous ne devez pas saisir plus de 2 chiffres après la virgule dans le tableau 1"))</f>
        <v>OK</v>
      </c>
      <c r="R158" s="87">
        <f t="shared" si="13"/>
        <v>0</v>
      </c>
    </row>
    <row r="159" spans="1:18" x14ac:dyDescent="0.2">
      <c r="A159" s="88">
        <f t="shared" si="14"/>
        <v>2025</v>
      </c>
      <c r="B159" s="117">
        <v>1</v>
      </c>
      <c r="C159" s="88">
        <f t="shared" si="15"/>
        <v>1</v>
      </c>
      <c r="D159" s="87" t="str">
        <f t="shared" si="16"/>
        <v>0691775E</v>
      </c>
      <c r="E159" s="89" t="s">
        <v>507</v>
      </c>
      <c r="F159" s="92">
        <f>IF(ISBLANK(Tableau1!H39),0,Tableau1!H39)</f>
        <v>80</v>
      </c>
      <c r="G159" s="115" t="s">
        <v>122</v>
      </c>
      <c r="H159" s="90" t="s">
        <v>36</v>
      </c>
      <c r="I159" s="90" t="s">
        <v>36</v>
      </c>
      <c r="J159" s="90" t="s">
        <v>36</v>
      </c>
      <c r="K159" s="118">
        <v>1</v>
      </c>
      <c r="L159" s="88">
        <v>19</v>
      </c>
      <c r="M159" s="88">
        <v>2</v>
      </c>
      <c r="N159" s="87" t="s">
        <v>324</v>
      </c>
      <c r="O159" s="87" t="s">
        <v>508</v>
      </c>
      <c r="P159" s="91">
        <f t="shared" si="12"/>
        <v>80</v>
      </c>
      <c r="Q159" s="87" t="str">
        <f>IF(Paramétrage!B4&lt;'CTRL Nombres'!K159,"Pas de contrôle",IF(VALUE(F159)=P159,"OK","Attention, vous ne devez pas saisir plus de 2 chiffres après la virgule dans le tableau 1"))</f>
        <v>OK</v>
      </c>
      <c r="R159" s="87">
        <f t="shared" si="13"/>
        <v>0</v>
      </c>
    </row>
    <row r="160" spans="1:18" x14ac:dyDescent="0.2">
      <c r="A160" s="88">
        <f t="shared" si="14"/>
        <v>2025</v>
      </c>
      <c r="B160" s="117">
        <v>1</v>
      </c>
      <c r="C160" s="88">
        <f t="shared" si="15"/>
        <v>1</v>
      </c>
      <c r="D160" s="87" t="str">
        <f t="shared" si="16"/>
        <v>0691775E</v>
      </c>
      <c r="E160" s="89" t="s">
        <v>509</v>
      </c>
      <c r="F160" s="92">
        <f>IF(ISBLANK(Tableau1!I39),0,Tableau1!I39)</f>
        <v>5</v>
      </c>
      <c r="G160" s="115" t="s">
        <v>122</v>
      </c>
      <c r="H160" s="90" t="s">
        <v>36</v>
      </c>
      <c r="I160" s="90" t="s">
        <v>36</v>
      </c>
      <c r="J160" s="90" t="s">
        <v>36</v>
      </c>
      <c r="K160" s="118">
        <v>1</v>
      </c>
      <c r="L160" s="88">
        <v>19</v>
      </c>
      <c r="M160" s="88">
        <v>3</v>
      </c>
      <c r="N160" s="87" t="s">
        <v>510</v>
      </c>
      <c r="O160" s="87" t="s">
        <v>511</v>
      </c>
      <c r="P160" s="91">
        <f t="shared" si="12"/>
        <v>5</v>
      </c>
      <c r="Q160" s="87" t="str">
        <f>IF(Paramétrage!B4&lt;'CTRL Nombres'!K160,"Pas de contrôle",IF(VALUE(F160)=P160,"OK","Attention, vous ne devez pas saisir plus de 2 chiffres après la virgule dans le tableau 1"))</f>
        <v>OK</v>
      </c>
      <c r="R160" s="87">
        <f t="shared" si="13"/>
        <v>0</v>
      </c>
    </row>
    <row r="161" spans="1:18" x14ac:dyDescent="0.2">
      <c r="A161" s="88">
        <f t="shared" si="14"/>
        <v>2025</v>
      </c>
      <c r="B161" s="117">
        <v>1</v>
      </c>
      <c r="C161" s="88">
        <f t="shared" si="15"/>
        <v>1</v>
      </c>
      <c r="D161" s="87" t="str">
        <f t="shared" si="16"/>
        <v>0691775E</v>
      </c>
      <c r="E161" s="89" t="s">
        <v>512</v>
      </c>
      <c r="F161" s="92">
        <f>IF(ISBLANK(Tableau1!J39),0,Tableau1!J39)</f>
        <v>5</v>
      </c>
      <c r="G161" s="115" t="s">
        <v>122</v>
      </c>
      <c r="H161" s="90" t="s">
        <v>36</v>
      </c>
      <c r="I161" s="90" t="s">
        <v>36</v>
      </c>
      <c r="J161" s="90" t="s">
        <v>36</v>
      </c>
      <c r="K161" s="118">
        <v>1</v>
      </c>
      <c r="L161" s="88">
        <v>19</v>
      </c>
      <c r="M161" s="88">
        <v>4</v>
      </c>
      <c r="N161" s="87" t="s">
        <v>513</v>
      </c>
      <c r="O161" s="87" t="s">
        <v>514</v>
      </c>
      <c r="P161" s="91">
        <f t="shared" si="12"/>
        <v>5</v>
      </c>
      <c r="Q161" s="87" t="str">
        <f>IF(Paramétrage!B4&lt;'CTRL Nombres'!K161,"Pas de contrôle",IF(VALUE(F161)=P161,"OK","Attention, vous ne devez pas saisir plus de 2 chiffres après la virgule dans le tableau 1"))</f>
        <v>OK</v>
      </c>
      <c r="R161" s="87">
        <f t="shared" si="13"/>
        <v>0</v>
      </c>
    </row>
    <row r="162" spans="1:18" x14ac:dyDescent="0.2">
      <c r="A162" s="88">
        <f t="shared" si="14"/>
        <v>2025</v>
      </c>
      <c r="B162" s="117">
        <v>1</v>
      </c>
      <c r="C162" s="88">
        <f t="shared" si="15"/>
        <v>1</v>
      </c>
      <c r="D162" s="87" t="str">
        <f t="shared" si="16"/>
        <v>0691775E</v>
      </c>
      <c r="E162" s="89" t="s">
        <v>515</v>
      </c>
      <c r="F162" s="92">
        <f>IF(ISBLANK(Tableau1!K39),0,Tableau1!K39)</f>
        <v>0</v>
      </c>
      <c r="G162" s="115" t="s">
        <v>122</v>
      </c>
      <c r="H162" s="90" t="s">
        <v>36</v>
      </c>
      <c r="I162" s="90" t="s">
        <v>36</v>
      </c>
      <c r="J162" s="90" t="s">
        <v>36</v>
      </c>
      <c r="K162" s="118">
        <v>1</v>
      </c>
      <c r="L162" s="88">
        <v>19</v>
      </c>
      <c r="M162" s="88">
        <v>5</v>
      </c>
      <c r="N162" s="87" t="s">
        <v>516</v>
      </c>
      <c r="O162" s="87" t="s">
        <v>517</v>
      </c>
      <c r="P162" s="91">
        <f t="shared" si="12"/>
        <v>0</v>
      </c>
      <c r="Q162" s="87" t="str">
        <f>IF(Paramétrage!B4&lt;'CTRL Nombres'!K162,"Pas de contrôle",IF(VALUE(F162)=P162,"OK","Attention, vous ne devez pas saisir plus de 2 chiffres après la virgule dans le tableau 1"))</f>
        <v>OK</v>
      </c>
      <c r="R162" s="87">
        <f t="shared" si="13"/>
        <v>0</v>
      </c>
    </row>
    <row r="163" spans="1:18" x14ac:dyDescent="0.2">
      <c r="A163" s="88">
        <f t="shared" si="14"/>
        <v>2025</v>
      </c>
      <c r="B163" s="117">
        <v>1</v>
      </c>
      <c r="C163" s="88">
        <f t="shared" si="15"/>
        <v>1</v>
      </c>
      <c r="D163" s="87" t="str">
        <f t="shared" si="16"/>
        <v>0691775E</v>
      </c>
      <c r="E163" s="89" t="s">
        <v>518</v>
      </c>
      <c r="F163" s="92">
        <f>IF(ISBLANK(Tableau1!M39),0,Tableau1!M39)</f>
        <v>87.799999999999983</v>
      </c>
      <c r="G163" s="115" t="s">
        <v>122</v>
      </c>
      <c r="H163" s="90" t="s">
        <v>36</v>
      </c>
      <c r="I163" s="90" t="s">
        <v>36</v>
      </c>
      <c r="J163" s="90" t="s">
        <v>36</v>
      </c>
      <c r="K163" s="118">
        <v>1</v>
      </c>
      <c r="L163" s="88">
        <v>19</v>
      </c>
      <c r="M163" s="88">
        <v>7</v>
      </c>
      <c r="N163" s="87" t="s">
        <v>519</v>
      </c>
      <c r="O163" s="87" t="s">
        <v>520</v>
      </c>
      <c r="P163" s="91">
        <f t="shared" ref="P163:P226" si="17">ROUND(F163,2)</f>
        <v>87.8</v>
      </c>
      <c r="Q163" s="87" t="str">
        <f>IF(Paramétrage!B4&lt;'CTRL Nombres'!K163,"Pas de contrôle",IF(VALUE(F163)=P163,"OK","Attention, vous ne devez pas saisir plus de 2 chiffres après la virgule dans le tableau 1"))</f>
        <v>OK</v>
      </c>
      <c r="R163" s="87">
        <f t="shared" si="13"/>
        <v>0</v>
      </c>
    </row>
    <row r="164" spans="1:18" x14ac:dyDescent="0.2">
      <c r="A164" s="88">
        <f t="shared" si="14"/>
        <v>2025</v>
      </c>
      <c r="B164" s="117">
        <v>1</v>
      </c>
      <c r="C164" s="88">
        <f t="shared" si="15"/>
        <v>1</v>
      </c>
      <c r="D164" s="87" t="str">
        <f t="shared" si="16"/>
        <v>0691775E</v>
      </c>
      <c r="E164" s="89" t="s">
        <v>521</v>
      </c>
      <c r="F164" s="92">
        <f>IF(ISBLANK(Tableau1!N39),0,Tableau1!N39)</f>
        <v>12</v>
      </c>
      <c r="G164" s="115" t="s">
        <v>122</v>
      </c>
      <c r="H164" s="90" t="s">
        <v>36</v>
      </c>
      <c r="I164" s="90" t="s">
        <v>36</v>
      </c>
      <c r="J164" s="90" t="s">
        <v>36</v>
      </c>
      <c r="K164" s="118">
        <v>1</v>
      </c>
      <c r="L164" s="88">
        <v>19</v>
      </c>
      <c r="M164" s="88">
        <v>8</v>
      </c>
      <c r="N164" s="87" t="s">
        <v>522</v>
      </c>
      <c r="O164" s="87" t="s">
        <v>523</v>
      </c>
      <c r="P164" s="91">
        <f t="shared" si="17"/>
        <v>12</v>
      </c>
      <c r="Q164" s="87" t="str">
        <f>IF(Paramétrage!B4&lt;'CTRL Nombres'!K164,"Pas de contrôle",IF(VALUE(F164)=P164,"OK","Attention, vous ne devez pas saisir plus de 2 chiffres après la virgule dans le tableau 1"))</f>
        <v>OK</v>
      </c>
      <c r="R164" s="87">
        <f t="shared" si="13"/>
        <v>0</v>
      </c>
    </row>
    <row r="165" spans="1:18" x14ac:dyDescent="0.2">
      <c r="A165" s="88">
        <f t="shared" si="14"/>
        <v>2025</v>
      </c>
      <c r="B165" s="117">
        <v>1</v>
      </c>
      <c r="C165" s="88">
        <f t="shared" si="15"/>
        <v>1</v>
      </c>
      <c r="D165" s="87" t="str">
        <f t="shared" si="16"/>
        <v>0691775E</v>
      </c>
      <c r="E165" s="89" t="s">
        <v>524</v>
      </c>
      <c r="F165" s="92">
        <f>IF(ISBLANK(Tableau1!O39),0,Tableau1!O39)</f>
        <v>12</v>
      </c>
      <c r="G165" s="115" t="s">
        <v>122</v>
      </c>
      <c r="H165" s="90" t="s">
        <v>36</v>
      </c>
      <c r="I165" s="90" t="s">
        <v>36</v>
      </c>
      <c r="J165" s="90" t="s">
        <v>36</v>
      </c>
      <c r="K165" s="118">
        <v>1</v>
      </c>
      <c r="L165" s="88">
        <v>19</v>
      </c>
      <c r="M165" s="88">
        <v>9</v>
      </c>
      <c r="N165" s="87" t="s">
        <v>275</v>
      </c>
      <c r="O165" s="87" t="s">
        <v>525</v>
      </c>
      <c r="P165" s="91">
        <f t="shared" si="17"/>
        <v>12</v>
      </c>
      <c r="Q165" s="87" t="str">
        <f>IF(Paramétrage!B4&lt;'CTRL Nombres'!K165,"Pas de contrôle",IF(VALUE(F165)=P165,"OK","Attention, vous ne devez pas saisir plus de 2 chiffres après la virgule dans le tableau 1"))</f>
        <v>OK</v>
      </c>
      <c r="R165" s="87">
        <f t="shared" si="13"/>
        <v>0</v>
      </c>
    </row>
    <row r="166" spans="1:18" x14ac:dyDescent="0.2">
      <c r="A166" s="88">
        <f t="shared" si="14"/>
        <v>2025</v>
      </c>
      <c r="B166" s="117">
        <v>1</v>
      </c>
      <c r="C166" s="88">
        <f t="shared" si="15"/>
        <v>1</v>
      </c>
      <c r="D166" s="87" t="str">
        <f t="shared" si="16"/>
        <v>0691775E</v>
      </c>
      <c r="E166" s="89" t="s">
        <v>526</v>
      </c>
      <c r="F166" s="92">
        <f>IF(ISBLANK(Tableau1!P39),0,Tableau1!P39)</f>
        <v>1</v>
      </c>
      <c r="G166" s="115" t="s">
        <v>122</v>
      </c>
      <c r="H166" s="90" t="s">
        <v>36</v>
      </c>
      <c r="I166" s="90" t="s">
        <v>36</v>
      </c>
      <c r="J166" s="90" t="s">
        <v>36</v>
      </c>
      <c r="K166" s="118">
        <v>1</v>
      </c>
      <c r="L166" s="88">
        <v>19</v>
      </c>
      <c r="M166" s="88">
        <v>10</v>
      </c>
      <c r="N166" s="87" t="s">
        <v>527</v>
      </c>
      <c r="O166" s="87" t="s">
        <v>528</v>
      </c>
      <c r="P166" s="91">
        <f t="shared" si="17"/>
        <v>1</v>
      </c>
      <c r="Q166" s="87" t="str">
        <f>IF(Paramétrage!B4&lt;'CTRL Nombres'!K166,"Pas de contrôle",IF(VALUE(F166)=P166,"OK","Attention, vous ne devez pas saisir plus de 2 chiffres après la virgule dans le tableau 1"))</f>
        <v>OK</v>
      </c>
      <c r="R166" s="87">
        <f t="shared" si="13"/>
        <v>0</v>
      </c>
    </row>
    <row r="167" spans="1:18" x14ac:dyDescent="0.2">
      <c r="A167" s="88">
        <f t="shared" si="14"/>
        <v>2025</v>
      </c>
      <c r="B167" s="117">
        <v>1</v>
      </c>
      <c r="C167" s="88">
        <f t="shared" si="15"/>
        <v>1</v>
      </c>
      <c r="D167" s="87" t="str">
        <f t="shared" si="16"/>
        <v>0691775E</v>
      </c>
      <c r="E167" s="89" t="s">
        <v>529</v>
      </c>
      <c r="F167" s="92">
        <f>IF(ISBLANK(Tableau1!R39),0,Tableau1!R39)</f>
        <v>87.799999999999983</v>
      </c>
      <c r="G167" s="115" t="s">
        <v>122</v>
      </c>
      <c r="H167" s="90" t="s">
        <v>36</v>
      </c>
      <c r="I167" s="90" t="s">
        <v>36</v>
      </c>
      <c r="J167" s="90" t="s">
        <v>36</v>
      </c>
      <c r="K167" s="118">
        <v>1</v>
      </c>
      <c r="L167" s="88">
        <v>19</v>
      </c>
      <c r="M167" s="88">
        <v>12</v>
      </c>
      <c r="N167" s="87" t="s">
        <v>530</v>
      </c>
      <c r="O167" s="87" t="s">
        <v>531</v>
      </c>
      <c r="P167" s="91">
        <f t="shared" si="17"/>
        <v>87.8</v>
      </c>
      <c r="Q167" s="87" t="str">
        <f>IF(Paramétrage!B4&lt;'CTRL Nombres'!K167,"Pas de contrôle",IF(VALUE(F167)=P167,"OK","Attention, vous ne devez pas saisir plus de 2 chiffres après la virgule dans le tableau 1"))</f>
        <v>OK</v>
      </c>
      <c r="R167" s="87">
        <f t="shared" si="13"/>
        <v>0</v>
      </c>
    </row>
    <row r="168" spans="1:18" x14ac:dyDescent="0.2">
      <c r="A168" s="88">
        <f t="shared" si="14"/>
        <v>2025</v>
      </c>
      <c r="B168" s="117">
        <v>1</v>
      </c>
      <c r="C168" s="88">
        <f t="shared" si="15"/>
        <v>1</v>
      </c>
      <c r="D168" s="87" t="str">
        <f t="shared" si="16"/>
        <v>0691775E</v>
      </c>
      <c r="E168" s="89" t="s">
        <v>532</v>
      </c>
      <c r="F168" s="92">
        <f>IF(ISBLANK(Tableau1!S39),0,Tableau1!S39)</f>
        <v>20</v>
      </c>
      <c r="G168" s="115" t="s">
        <v>122</v>
      </c>
      <c r="H168" s="90" t="s">
        <v>36</v>
      </c>
      <c r="I168" s="90" t="s">
        <v>36</v>
      </c>
      <c r="J168" s="90" t="s">
        <v>36</v>
      </c>
      <c r="K168" s="118">
        <v>1</v>
      </c>
      <c r="L168" s="88">
        <v>19</v>
      </c>
      <c r="M168" s="88">
        <v>13</v>
      </c>
      <c r="N168" s="87" t="s">
        <v>533</v>
      </c>
      <c r="O168" s="87" t="s">
        <v>534</v>
      </c>
      <c r="P168" s="91">
        <f t="shared" si="17"/>
        <v>20</v>
      </c>
      <c r="Q168" s="87" t="str">
        <f>IF(Paramétrage!B4&lt;'CTRL Nombres'!K168,"Pas de contrôle",IF(VALUE(F168)=P168,"OK","Attention, vous ne devez pas saisir plus de 2 chiffres après la virgule dans le tableau 1"))</f>
        <v>OK</v>
      </c>
      <c r="R168" s="87">
        <f t="shared" si="13"/>
        <v>0</v>
      </c>
    </row>
    <row r="169" spans="1:18" x14ac:dyDescent="0.2">
      <c r="A169" s="88">
        <f t="shared" si="14"/>
        <v>2025</v>
      </c>
      <c r="B169" s="117">
        <v>1</v>
      </c>
      <c r="C169" s="88">
        <f t="shared" si="15"/>
        <v>1</v>
      </c>
      <c r="D169" s="87" t="str">
        <f t="shared" si="16"/>
        <v>0691775E</v>
      </c>
      <c r="E169" s="89" t="s">
        <v>535</v>
      </c>
      <c r="F169" s="92">
        <f>IF(ISBLANK(Tableau1!T39),0,Tableau1!T39)</f>
        <v>20</v>
      </c>
      <c r="G169" s="115" t="s">
        <v>122</v>
      </c>
      <c r="H169" s="90" t="s">
        <v>36</v>
      </c>
      <c r="I169" s="90" t="s">
        <v>36</v>
      </c>
      <c r="J169" s="90" t="s">
        <v>36</v>
      </c>
      <c r="K169" s="118">
        <v>1</v>
      </c>
      <c r="L169" s="88">
        <v>19</v>
      </c>
      <c r="M169" s="88">
        <v>14</v>
      </c>
      <c r="N169" s="87" t="s">
        <v>536</v>
      </c>
      <c r="O169" s="87" t="s">
        <v>537</v>
      </c>
      <c r="P169" s="91">
        <f t="shared" si="17"/>
        <v>20</v>
      </c>
      <c r="Q169" s="87" t="str">
        <f>IF(Paramétrage!B4&lt;'CTRL Nombres'!K169,"Pas de contrôle",IF(VALUE(F169)=P169,"OK","Attention, vous ne devez pas saisir plus de 2 chiffres après la virgule dans le tableau 1"))</f>
        <v>OK</v>
      </c>
      <c r="R169" s="87">
        <f t="shared" si="13"/>
        <v>0</v>
      </c>
    </row>
    <row r="170" spans="1:18" x14ac:dyDescent="0.2">
      <c r="A170" s="88">
        <f t="shared" si="14"/>
        <v>2025</v>
      </c>
      <c r="B170" s="117">
        <v>1</v>
      </c>
      <c r="C170" s="88">
        <f t="shared" si="15"/>
        <v>1</v>
      </c>
      <c r="D170" s="87" t="str">
        <f t="shared" si="16"/>
        <v>0691775E</v>
      </c>
      <c r="E170" s="89" t="s">
        <v>538</v>
      </c>
      <c r="F170" s="92">
        <f>IF(ISBLANK(Tableau1!U39),0,Tableau1!U39)</f>
        <v>2</v>
      </c>
      <c r="G170" s="115" t="s">
        <v>122</v>
      </c>
      <c r="H170" s="90" t="s">
        <v>36</v>
      </c>
      <c r="I170" s="90" t="s">
        <v>36</v>
      </c>
      <c r="J170" s="90" t="s">
        <v>36</v>
      </c>
      <c r="K170" s="118">
        <v>1</v>
      </c>
      <c r="L170" s="88">
        <v>19</v>
      </c>
      <c r="M170" s="88">
        <v>15</v>
      </c>
      <c r="N170" s="87" t="s">
        <v>539</v>
      </c>
      <c r="O170" s="87" t="s">
        <v>540</v>
      </c>
      <c r="P170" s="91">
        <f t="shared" si="17"/>
        <v>2</v>
      </c>
      <c r="Q170" s="87" t="str">
        <f>IF(Paramétrage!B4&lt;'CTRL Nombres'!K170,"Pas de contrôle",IF(VALUE(F170)=P170,"OK","Attention, vous ne devez pas saisir plus de 2 chiffres après la virgule dans le tableau 1"))</f>
        <v>OK</v>
      </c>
      <c r="R170" s="87">
        <f t="shared" si="13"/>
        <v>0</v>
      </c>
    </row>
    <row r="171" spans="1:18" x14ac:dyDescent="0.2">
      <c r="A171" s="88">
        <f t="shared" si="14"/>
        <v>2025</v>
      </c>
      <c r="B171" s="117">
        <v>1</v>
      </c>
      <c r="C171" s="88">
        <f t="shared" si="15"/>
        <v>1</v>
      </c>
      <c r="D171" s="87" t="str">
        <f t="shared" si="16"/>
        <v>0691775E</v>
      </c>
      <c r="E171" s="89" t="s">
        <v>541</v>
      </c>
      <c r="F171" s="92">
        <f>IF(ISBLANK(Tableau1!W39),0,Tableau1!W39)</f>
        <v>87.799999999999983</v>
      </c>
      <c r="G171" s="115" t="s">
        <v>122</v>
      </c>
      <c r="H171" s="90" t="s">
        <v>36</v>
      </c>
      <c r="I171" s="90" t="s">
        <v>36</v>
      </c>
      <c r="J171" s="90" t="s">
        <v>36</v>
      </c>
      <c r="K171" s="118">
        <v>1</v>
      </c>
      <c r="L171" s="88">
        <v>19</v>
      </c>
      <c r="M171" s="88">
        <v>17</v>
      </c>
      <c r="N171" s="87" t="s">
        <v>542</v>
      </c>
      <c r="O171" s="87" t="s">
        <v>543</v>
      </c>
      <c r="P171" s="91">
        <f t="shared" si="17"/>
        <v>87.8</v>
      </c>
      <c r="Q171" s="87" t="str">
        <f>IF(Paramétrage!B4&lt;'CTRL Nombres'!K171,"Pas de contrôle",IF(VALUE(F171)=P171,"OK","Attention, vous ne devez pas saisir plus de 2 chiffres après la virgule dans le tableau 1"))</f>
        <v>OK</v>
      </c>
      <c r="R171" s="87">
        <f t="shared" si="13"/>
        <v>0</v>
      </c>
    </row>
    <row r="172" spans="1:18" x14ac:dyDescent="0.2">
      <c r="A172" s="88">
        <f t="shared" si="14"/>
        <v>2025</v>
      </c>
      <c r="B172" s="117">
        <v>1</v>
      </c>
      <c r="C172" s="88">
        <f t="shared" si="15"/>
        <v>1</v>
      </c>
      <c r="D172" s="87" t="str">
        <f t="shared" si="16"/>
        <v>0691775E</v>
      </c>
      <c r="E172" s="89" t="s">
        <v>544</v>
      </c>
      <c r="F172" s="92">
        <f>IF(ISBLANK(Tableau1!G40),0,Tableau1!G40)</f>
        <v>87.799999999999983</v>
      </c>
      <c r="G172" s="115" t="s">
        <v>122</v>
      </c>
      <c r="H172" s="90" t="s">
        <v>36</v>
      </c>
      <c r="I172" s="90" t="s">
        <v>36</v>
      </c>
      <c r="J172" s="90" t="s">
        <v>36</v>
      </c>
      <c r="K172" s="118">
        <v>1</v>
      </c>
      <c r="L172" s="88">
        <v>20</v>
      </c>
      <c r="M172" s="88">
        <v>1</v>
      </c>
      <c r="N172" s="87" t="s">
        <v>545</v>
      </c>
      <c r="O172" s="87" t="s">
        <v>546</v>
      </c>
      <c r="P172" s="91">
        <f t="shared" si="17"/>
        <v>87.8</v>
      </c>
      <c r="Q172" s="87" t="str">
        <f>IF(Paramétrage!B4&lt;'CTRL Nombres'!K172,"Pas de contrôle",IF(VALUE(F172)=P172,"OK","Attention, vous ne devez pas saisir plus de 2 chiffres après la virgule dans le tableau 1"))</f>
        <v>OK</v>
      </c>
      <c r="R172" s="87">
        <f t="shared" si="13"/>
        <v>0</v>
      </c>
    </row>
    <row r="173" spans="1:18" x14ac:dyDescent="0.2">
      <c r="A173" s="88">
        <f t="shared" si="14"/>
        <v>2025</v>
      </c>
      <c r="B173" s="117">
        <v>1</v>
      </c>
      <c r="C173" s="88">
        <f t="shared" si="15"/>
        <v>1</v>
      </c>
      <c r="D173" s="87" t="str">
        <f t="shared" si="16"/>
        <v>0691775E</v>
      </c>
      <c r="E173" s="89" t="s">
        <v>547</v>
      </c>
      <c r="F173" s="92">
        <f>IF(ISBLANK(Tableau1!H40),0,Tableau1!H40)</f>
        <v>81</v>
      </c>
      <c r="G173" s="115" t="s">
        <v>122</v>
      </c>
      <c r="H173" s="90" t="s">
        <v>36</v>
      </c>
      <c r="I173" s="90" t="s">
        <v>36</v>
      </c>
      <c r="J173" s="90" t="s">
        <v>36</v>
      </c>
      <c r="K173" s="118">
        <v>1</v>
      </c>
      <c r="L173" s="88">
        <v>20</v>
      </c>
      <c r="M173" s="88">
        <v>2</v>
      </c>
      <c r="N173" s="87" t="s">
        <v>548</v>
      </c>
      <c r="O173" s="87" t="s">
        <v>549</v>
      </c>
      <c r="P173" s="91">
        <f t="shared" si="17"/>
        <v>81</v>
      </c>
      <c r="Q173" s="87" t="str">
        <f>IF(Paramétrage!B4&lt;'CTRL Nombres'!K173,"Pas de contrôle",IF(VALUE(F173)=P173,"OK","Attention, vous ne devez pas saisir plus de 2 chiffres après la virgule dans le tableau 1"))</f>
        <v>OK</v>
      </c>
      <c r="R173" s="87">
        <f t="shared" si="13"/>
        <v>0</v>
      </c>
    </row>
    <row r="174" spans="1:18" x14ac:dyDescent="0.2">
      <c r="A174" s="88">
        <f t="shared" si="14"/>
        <v>2025</v>
      </c>
      <c r="B174" s="117">
        <v>1</v>
      </c>
      <c r="C174" s="88">
        <f t="shared" si="15"/>
        <v>1</v>
      </c>
      <c r="D174" s="87" t="str">
        <f t="shared" si="16"/>
        <v>0691775E</v>
      </c>
      <c r="E174" s="89" t="s">
        <v>1545</v>
      </c>
      <c r="F174" s="92">
        <f>IF(ISBLANK(Tableau1!I40),0,Tableau1!I40)</f>
        <v>0</v>
      </c>
      <c r="G174" s="90" t="s">
        <v>36</v>
      </c>
      <c r="H174" s="115" t="s">
        <v>122</v>
      </c>
      <c r="I174" s="90" t="s">
        <v>36</v>
      </c>
      <c r="J174" s="90" t="s">
        <v>36</v>
      </c>
      <c r="K174" s="118">
        <v>2</v>
      </c>
      <c r="L174" s="88">
        <v>20</v>
      </c>
      <c r="M174" s="88">
        <v>3</v>
      </c>
      <c r="N174" s="87" t="s">
        <v>2478</v>
      </c>
      <c r="O174" s="87" t="s">
        <v>2479</v>
      </c>
      <c r="P174" s="91">
        <f t="shared" si="17"/>
        <v>0</v>
      </c>
      <c r="Q174" s="87" t="str">
        <f>IF(Paramétrage!B4&lt;'CTRL Nombres'!K174,"Pas de contrôle",IF(VALUE(F174)=P174,"OK","Attention, vous ne devez pas saisir plus de 2 chiffres après la virgule dans le tableau 1"))</f>
        <v>Pas de contrôle</v>
      </c>
      <c r="R174" s="87">
        <f t="shared" si="13"/>
        <v>0</v>
      </c>
    </row>
    <row r="175" spans="1:18" x14ac:dyDescent="0.2">
      <c r="A175" s="88">
        <f t="shared" si="14"/>
        <v>2025</v>
      </c>
      <c r="B175" s="117">
        <v>1</v>
      </c>
      <c r="C175" s="88">
        <f t="shared" si="15"/>
        <v>1</v>
      </c>
      <c r="D175" s="87" t="str">
        <f t="shared" si="16"/>
        <v>0691775E</v>
      </c>
      <c r="E175" s="89" t="s">
        <v>1546</v>
      </c>
      <c r="F175" s="92">
        <f>IF(ISBLANK(Tableau1!J40),0,Tableau1!J40)</f>
        <v>0</v>
      </c>
      <c r="G175" s="90" t="s">
        <v>36</v>
      </c>
      <c r="H175" s="115" t="s">
        <v>122</v>
      </c>
      <c r="I175" s="90" t="s">
        <v>36</v>
      </c>
      <c r="J175" s="90" t="s">
        <v>36</v>
      </c>
      <c r="K175" s="118">
        <v>2</v>
      </c>
      <c r="L175" s="88">
        <v>20</v>
      </c>
      <c r="M175" s="88">
        <v>4</v>
      </c>
      <c r="N175" s="87" t="s">
        <v>282</v>
      </c>
      <c r="O175" s="87" t="s">
        <v>2480</v>
      </c>
      <c r="P175" s="91">
        <f t="shared" si="17"/>
        <v>0</v>
      </c>
      <c r="Q175" s="87" t="str">
        <f>IF(Paramétrage!B4&lt;'CTRL Nombres'!K175,"Pas de contrôle",IF(VALUE(F175)=P175,"OK","Attention, vous ne devez pas saisir plus de 2 chiffres après la virgule dans le tableau 1"))</f>
        <v>Pas de contrôle</v>
      </c>
      <c r="R175" s="87">
        <f t="shared" si="13"/>
        <v>0</v>
      </c>
    </row>
    <row r="176" spans="1:18" x14ac:dyDescent="0.2">
      <c r="A176" s="88">
        <f t="shared" si="14"/>
        <v>2025</v>
      </c>
      <c r="B176" s="117">
        <v>1</v>
      </c>
      <c r="C176" s="88">
        <f t="shared" si="15"/>
        <v>1</v>
      </c>
      <c r="D176" s="87" t="str">
        <f t="shared" si="16"/>
        <v>0691775E</v>
      </c>
      <c r="E176" s="89" t="s">
        <v>1547</v>
      </c>
      <c r="F176" s="92">
        <f>IF(ISBLANK(Tableau1!K40),0,Tableau1!K40)</f>
        <v>0</v>
      </c>
      <c r="G176" s="90" t="s">
        <v>36</v>
      </c>
      <c r="H176" s="115" t="s">
        <v>122</v>
      </c>
      <c r="I176" s="90" t="s">
        <v>36</v>
      </c>
      <c r="J176" s="90" t="s">
        <v>36</v>
      </c>
      <c r="K176" s="118">
        <v>2</v>
      </c>
      <c r="L176" s="88">
        <v>20</v>
      </c>
      <c r="M176" s="88">
        <v>5</v>
      </c>
      <c r="N176" s="87" t="s">
        <v>550</v>
      </c>
      <c r="O176" s="87" t="s">
        <v>2481</v>
      </c>
      <c r="P176" s="91">
        <f t="shared" si="17"/>
        <v>0</v>
      </c>
      <c r="Q176" s="87" t="str">
        <f>IF(Paramétrage!B4&lt;'CTRL Nombres'!K176,"Pas de contrôle",IF(VALUE(F176)=P176,"OK","Attention, vous ne devez pas saisir plus de 2 chiffres après la virgule dans le tableau 1"))</f>
        <v>Pas de contrôle</v>
      </c>
      <c r="R176" s="87">
        <f t="shared" si="13"/>
        <v>0</v>
      </c>
    </row>
    <row r="177" spans="1:18" x14ac:dyDescent="0.2">
      <c r="A177" s="88">
        <f t="shared" si="14"/>
        <v>2025</v>
      </c>
      <c r="B177" s="117">
        <v>1</v>
      </c>
      <c r="C177" s="88">
        <f t="shared" si="15"/>
        <v>1</v>
      </c>
      <c r="D177" s="87" t="str">
        <f t="shared" si="16"/>
        <v>0691775E</v>
      </c>
      <c r="E177" s="89" t="s">
        <v>1549</v>
      </c>
      <c r="F177" s="92">
        <f>IF(ISBLANK(Tableau1!M40),0,Tableau1!M40)</f>
        <v>0</v>
      </c>
      <c r="G177" s="90" t="s">
        <v>36</v>
      </c>
      <c r="H177" s="115" t="s">
        <v>122</v>
      </c>
      <c r="I177" s="90" t="s">
        <v>36</v>
      </c>
      <c r="J177" s="90" t="s">
        <v>36</v>
      </c>
      <c r="K177" s="118">
        <v>2</v>
      </c>
      <c r="L177" s="88">
        <v>20</v>
      </c>
      <c r="M177" s="88">
        <v>7</v>
      </c>
      <c r="N177" s="87" t="s">
        <v>183</v>
      </c>
      <c r="O177" s="87" t="s">
        <v>2482</v>
      </c>
      <c r="P177" s="91">
        <f t="shared" si="17"/>
        <v>0</v>
      </c>
      <c r="Q177" s="87" t="str">
        <f>IF(Paramétrage!B4&lt;'CTRL Nombres'!K177,"Pas de contrôle",IF(VALUE(F177)=P177,"OK","Attention, vous ne devez pas saisir plus de 2 chiffres après la virgule dans le tableau 1"))</f>
        <v>Pas de contrôle</v>
      </c>
      <c r="R177" s="87">
        <f t="shared" si="13"/>
        <v>0</v>
      </c>
    </row>
    <row r="178" spans="1:18" x14ac:dyDescent="0.2">
      <c r="A178" s="88">
        <f t="shared" si="14"/>
        <v>2025</v>
      </c>
      <c r="B178" s="117">
        <v>1</v>
      </c>
      <c r="C178" s="88">
        <f t="shared" si="15"/>
        <v>1</v>
      </c>
      <c r="D178" s="87" t="str">
        <f t="shared" si="16"/>
        <v>0691775E</v>
      </c>
      <c r="E178" s="89" t="s">
        <v>1550</v>
      </c>
      <c r="F178" s="92">
        <f>IF(ISBLANK(Tableau1!N40),0,Tableau1!N40)</f>
        <v>0</v>
      </c>
      <c r="G178" s="90" t="s">
        <v>36</v>
      </c>
      <c r="H178" s="115" t="s">
        <v>122</v>
      </c>
      <c r="I178" s="115" t="s">
        <v>122</v>
      </c>
      <c r="J178" s="90" t="s">
        <v>36</v>
      </c>
      <c r="K178" s="118">
        <v>2</v>
      </c>
      <c r="L178" s="88">
        <v>20</v>
      </c>
      <c r="M178" s="88">
        <v>8</v>
      </c>
      <c r="N178" s="87" t="s">
        <v>551</v>
      </c>
      <c r="O178" s="87" t="s">
        <v>2483</v>
      </c>
      <c r="P178" s="91">
        <f t="shared" si="17"/>
        <v>0</v>
      </c>
      <c r="Q178" s="87" t="str">
        <f>IF(Paramétrage!B4&lt;'CTRL Nombres'!K178,"Pas de contrôle",IF(VALUE(F178)=P178,"OK","Attention, vous ne devez pas saisir plus de 2 chiffres après la virgule dans le tableau 1"))</f>
        <v>Pas de contrôle</v>
      </c>
      <c r="R178" s="87">
        <f t="shared" si="13"/>
        <v>0</v>
      </c>
    </row>
    <row r="179" spans="1:18" x14ac:dyDescent="0.2">
      <c r="A179" s="88">
        <f t="shared" si="14"/>
        <v>2025</v>
      </c>
      <c r="B179" s="117">
        <v>1</v>
      </c>
      <c r="C179" s="88">
        <f t="shared" si="15"/>
        <v>1</v>
      </c>
      <c r="D179" s="87" t="str">
        <f t="shared" si="16"/>
        <v>0691775E</v>
      </c>
      <c r="E179" s="89" t="s">
        <v>1551</v>
      </c>
      <c r="F179" s="92">
        <f>IF(ISBLANK(Tableau1!O40),0,Tableau1!O40)</f>
        <v>0</v>
      </c>
      <c r="G179" s="90" t="s">
        <v>36</v>
      </c>
      <c r="H179" s="115" t="s">
        <v>122</v>
      </c>
      <c r="I179" s="115" t="s">
        <v>122</v>
      </c>
      <c r="J179" s="90" t="s">
        <v>36</v>
      </c>
      <c r="K179" s="118">
        <v>2</v>
      </c>
      <c r="L179" s="88">
        <v>20</v>
      </c>
      <c r="M179" s="88">
        <v>9</v>
      </c>
      <c r="N179" s="87" t="s">
        <v>2484</v>
      </c>
      <c r="O179" s="87" t="s">
        <v>2485</v>
      </c>
      <c r="P179" s="91">
        <f t="shared" si="17"/>
        <v>0</v>
      </c>
      <c r="Q179" s="87" t="str">
        <f>IF(Paramétrage!B4&lt;'CTRL Nombres'!K179,"Pas de contrôle",IF(VALUE(F179)=P179,"OK","Attention, vous ne devez pas saisir plus de 2 chiffres après la virgule dans le tableau 1"))</f>
        <v>Pas de contrôle</v>
      </c>
      <c r="R179" s="87">
        <f t="shared" si="13"/>
        <v>0</v>
      </c>
    </row>
    <row r="180" spans="1:18" x14ac:dyDescent="0.2">
      <c r="A180" s="88">
        <f t="shared" si="14"/>
        <v>2025</v>
      </c>
      <c r="B180" s="117">
        <v>1</v>
      </c>
      <c r="C180" s="88">
        <f t="shared" si="15"/>
        <v>1</v>
      </c>
      <c r="D180" s="87" t="str">
        <f t="shared" si="16"/>
        <v>0691775E</v>
      </c>
      <c r="E180" s="89" t="s">
        <v>1552</v>
      </c>
      <c r="F180" s="92">
        <f>IF(ISBLANK(Tableau1!P40),0,Tableau1!P40)</f>
        <v>0</v>
      </c>
      <c r="G180" s="90" t="s">
        <v>36</v>
      </c>
      <c r="H180" s="115" t="s">
        <v>122</v>
      </c>
      <c r="I180" s="115" t="s">
        <v>122</v>
      </c>
      <c r="J180" s="90" t="s">
        <v>36</v>
      </c>
      <c r="K180" s="118">
        <v>2</v>
      </c>
      <c r="L180" s="88">
        <v>20</v>
      </c>
      <c r="M180" s="88">
        <v>10</v>
      </c>
      <c r="N180" s="87" t="s">
        <v>552</v>
      </c>
      <c r="O180" s="87" t="s">
        <v>2486</v>
      </c>
      <c r="P180" s="91">
        <f t="shared" si="17"/>
        <v>0</v>
      </c>
      <c r="Q180" s="87" t="str">
        <f>IF(Paramétrage!B4&lt;'CTRL Nombres'!K180,"Pas de contrôle",IF(VALUE(F180)=P180,"OK","Attention, vous ne devez pas saisir plus de 2 chiffres après la virgule dans le tableau 1"))</f>
        <v>Pas de contrôle</v>
      </c>
      <c r="R180" s="87">
        <f t="shared" si="13"/>
        <v>0</v>
      </c>
    </row>
    <row r="181" spans="1:18" x14ac:dyDescent="0.2">
      <c r="A181" s="88">
        <f t="shared" si="14"/>
        <v>2025</v>
      </c>
      <c r="B181" s="117">
        <v>1</v>
      </c>
      <c r="C181" s="88">
        <f t="shared" si="15"/>
        <v>1</v>
      </c>
      <c r="D181" s="87" t="str">
        <f t="shared" si="16"/>
        <v>0691775E</v>
      </c>
      <c r="E181" s="89" t="s">
        <v>1554</v>
      </c>
      <c r="F181" s="92">
        <f>IF(ISBLANK(Tableau1!R40),0,Tableau1!R40)</f>
        <v>0</v>
      </c>
      <c r="G181" s="90" t="s">
        <v>36</v>
      </c>
      <c r="H181" s="115" t="s">
        <v>122</v>
      </c>
      <c r="I181" s="115" t="s">
        <v>122</v>
      </c>
      <c r="J181" s="90" t="s">
        <v>36</v>
      </c>
      <c r="K181" s="118">
        <v>2</v>
      </c>
      <c r="L181" s="88">
        <v>20</v>
      </c>
      <c r="M181" s="88">
        <v>12</v>
      </c>
      <c r="N181" s="87" t="s">
        <v>2487</v>
      </c>
      <c r="O181" s="87" t="s">
        <v>2488</v>
      </c>
      <c r="P181" s="91">
        <f t="shared" si="17"/>
        <v>0</v>
      </c>
      <c r="Q181" s="87" t="str">
        <f>IF(Paramétrage!B4&lt;'CTRL Nombres'!K181,"Pas de contrôle",IF(VALUE(F181)=P181,"OK","Attention, vous ne devez pas saisir plus de 2 chiffres après la virgule dans le tableau 1"))</f>
        <v>Pas de contrôle</v>
      </c>
      <c r="R181" s="87">
        <f t="shared" si="13"/>
        <v>0</v>
      </c>
    </row>
    <row r="182" spans="1:18" x14ac:dyDescent="0.2">
      <c r="A182" s="88">
        <f t="shared" si="14"/>
        <v>2025</v>
      </c>
      <c r="B182" s="117">
        <v>1</v>
      </c>
      <c r="C182" s="88">
        <f t="shared" si="15"/>
        <v>1</v>
      </c>
      <c r="D182" s="87" t="str">
        <f t="shared" si="16"/>
        <v>0691775E</v>
      </c>
      <c r="E182" s="89" t="s">
        <v>1555</v>
      </c>
      <c r="F182" s="92">
        <f>IF(ISBLANK(Tableau1!S40),0,Tableau1!S40)</f>
        <v>0</v>
      </c>
      <c r="G182" s="90" t="s">
        <v>36</v>
      </c>
      <c r="H182" s="115" t="s">
        <v>122</v>
      </c>
      <c r="I182" s="115" t="s">
        <v>122</v>
      </c>
      <c r="J182" s="115" t="s">
        <v>122</v>
      </c>
      <c r="K182" s="118">
        <v>2</v>
      </c>
      <c r="L182" s="88">
        <v>20</v>
      </c>
      <c r="M182" s="88">
        <v>13</v>
      </c>
      <c r="N182" s="87" t="s">
        <v>2489</v>
      </c>
      <c r="O182" s="87" t="s">
        <v>2490</v>
      </c>
      <c r="P182" s="91">
        <f t="shared" si="17"/>
        <v>0</v>
      </c>
      <c r="Q182" s="87" t="str">
        <f>IF(Paramétrage!B4&lt;'CTRL Nombres'!K182,"Pas de contrôle",IF(VALUE(F182)=P182,"OK","Attention, vous ne devez pas saisir plus de 2 chiffres après la virgule dans le tableau 1"))</f>
        <v>Pas de contrôle</v>
      </c>
      <c r="R182" s="87">
        <f t="shared" si="13"/>
        <v>0</v>
      </c>
    </row>
    <row r="183" spans="1:18" x14ac:dyDescent="0.2">
      <c r="A183" s="88">
        <f t="shared" si="14"/>
        <v>2025</v>
      </c>
      <c r="B183" s="117">
        <v>1</v>
      </c>
      <c r="C183" s="88">
        <f t="shared" si="15"/>
        <v>1</v>
      </c>
      <c r="D183" s="87" t="str">
        <f t="shared" si="16"/>
        <v>0691775E</v>
      </c>
      <c r="E183" s="89" t="s">
        <v>1556</v>
      </c>
      <c r="F183" s="92">
        <f>IF(ISBLANK(Tableau1!T40),0,Tableau1!T40)</f>
        <v>0</v>
      </c>
      <c r="G183" s="90" t="s">
        <v>36</v>
      </c>
      <c r="H183" s="115" t="s">
        <v>122</v>
      </c>
      <c r="I183" s="115" t="s">
        <v>122</v>
      </c>
      <c r="J183" s="115" t="s">
        <v>122</v>
      </c>
      <c r="K183" s="118">
        <v>2</v>
      </c>
      <c r="L183" s="88">
        <v>20</v>
      </c>
      <c r="M183" s="88">
        <v>14</v>
      </c>
      <c r="N183" s="87" t="s">
        <v>2491</v>
      </c>
      <c r="O183" s="87" t="s">
        <v>2492</v>
      </c>
      <c r="P183" s="91">
        <f t="shared" si="17"/>
        <v>0</v>
      </c>
      <c r="Q183" s="87" t="str">
        <f>IF(Paramétrage!B4&lt;'CTRL Nombres'!K183,"Pas de contrôle",IF(VALUE(F183)=P183,"OK","Attention, vous ne devez pas saisir plus de 2 chiffres après la virgule dans le tableau 1"))</f>
        <v>Pas de contrôle</v>
      </c>
      <c r="R183" s="87">
        <f t="shared" si="13"/>
        <v>0</v>
      </c>
    </row>
    <row r="184" spans="1:18" x14ac:dyDescent="0.2">
      <c r="A184" s="88">
        <f t="shared" si="14"/>
        <v>2025</v>
      </c>
      <c r="B184" s="117">
        <v>1</v>
      </c>
      <c r="C184" s="88">
        <f t="shared" si="15"/>
        <v>1</v>
      </c>
      <c r="D184" s="87" t="str">
        <f t="shared" si="16"/>
        <v>0691775E</v>
      </c>
      <c r="E184" s="89" t="s">
        <v>1557</v>
      </c>
      <c r="F184" s="92">
        <f>IF(ISBLANK(Tableau1!U40),0,Tableau1!U40)</f>
        <v>0</v>
      </c>
      <c r="G184" s="90" t="s">
        <v>36</v>
      </c>
      <c r="H184" s="115" t="s">
        <v>122</v>
      </c>
      <c r="I184" s="115" t="s">
        <v>122</v>
      </c>
      <c r="J184" s="115" t="s">
        <v>122</v>
      </c>
      <c r="K184" s="118">
        <v>2</v>
      </c>
      <c r="L184" s="88">
        <v>20</v>
      </c>
      <c r="M184" s="88">
        <v>15</v>
      </c>
      <c r="N184" s="87" t="s">
        <v>2493</v>
      </c>
      <c r="O184" s="87" t="s">
        <v>2494</v>
      </c>
      <c r="P184" s="91">
        <f t="shared" si="17"/>
        <v>0</v>
      </c>
      <c r="Q184" s="87" t="str">
        <f>IF(Paramétrage!B4&lt;'CTRL Nombres'!K184,"Pas de contrôle",IF(VALUE(F184)=P184,"OK","Attention, vous ne devez pas saisir plus de 2 chiffres après la virgule dans le tableau 1"))</f>
        <v>Pas de contrôle</v>
      </c>
      <c r="R184" s="87">
        <f t="shared" si="13"/>
        <v>0</v>
      </c>
    </row>
    <row r="185" spans="1:18" x14ac:dyDescent="0.2">
      <c r="A185" s="88">
        <f t="shared" si="14"/>
        <v>2025</v>
      </c>
      <c r="B185" s="117">
        <v>1</v>
      </c>
      <c r="C185" s="88">
        <f t="shared" si="15"/>
        <v>1</v>
      </c>
      <c r="D185" s="87" t="str">
        <f t="shared" si="16"/>
        <v>0691775E</v>
      </c>
      <c r="E185" s="89" t="s">
        <v>1559</v>
      </c>
      <c r="F185" s="92">
        <f>IF(ISBLANK(Tableau1!W40),0,Tableau1!W40)</f>
        <v>0</v>
      </c>
      <c r="G185" s="90" t="s">
        <v>36</v>
      </c>
      <c r="H185" s="115" t="s">
        <v>122</v>
      </c>
      <c r="I185" s="115" t="s">
        <v>122</v>
      </c>
      <c r="J185" s="115" t="s">
        <v>122</v>
      </c>
      <c r="K185" s="118">
        <v>2</v>
      </c>
      <c r="L185" s="88">
        <v>20</v>
      </c>
      <c r="M185" s="88">
        <v>17</v>
      </c>
      <c r="N185" s="87" t="s">
        <v>2495</v>
      </c>
      <c r="O185" s="87" t="s">
        <v>2496</v>
      </c>
      <c r="P185" s="91">
        <f t="shared" si="17"/>
        <v>0</v>
      </c>
      <c r="Q185" s="87" t="str">
        <f>IF(Paramétrage!B4&lt;'CTRL Nombres'!K185,"Pas de contrôle",IF(VALUE(F185)=P185,"OK","Attention, vous ne devez pas saisir plus de 2 chiffres après la virgule dans le tableau 1"))</f>
        <v>Pas de contrôle</v>
      </c>
      <c r="R185" s="87">
        <f t="shared" si="13"/>
        <v>0</v>
      </c>
    </row>
    <row r="186" spans="1:18" x14ac:dyDescent="0.2">
      <c r="A186" s="88">
        <f t="shared" si="14"/>
        <v>2025</v>
      </c>
      <c r="B186" s="117">
        <v>1</v>
      </c>
      <c r="C186" s="88">
        <f t="shared" si="15"/>
        <v>1</v>
      </c>
      <c r="D186" s="87" t="str">
        <f t="shared" si="16"/>
        <v>0691775E</v>
      </c>
      <c r="E186" s="89" t="s">
        <v>1560</v>
      </c>
      <c r="F186" s="92">
        <f>IF(ISBLANK(Tableau1!G41),0,Tableau1!G41)</f>
        <v>0</v>
      </c>
      <c r="G186" s="90" t="s">
        <v>36</v>
      </c>
      <c r="H186" s="115" t="s">
        <v>122</v>
      </c>
      <c r="I186" s="90" t="s">
        <v>36</v>
      </c>
      <c r="J186" s="90" t="s">
        <v>36</v>
      </c>
      <c r="K186" s="118">
        <v>2</v>
      </c>
      <c r="L186" s="88">
        <v>21</v>
      </c>
      <c r="M186" s="88">
        <v>1</v>
      </c>
      <c r="N186" s="87" t="s">
        <v>184</v>
      </c>
      <c r="O186" s="87" t="s">
        <v>553</v>
      </c>
      <c r="P186" s="91">
        <f t="shared" si="17"/>
        <v>0</v>
      </c>
      <c r="Q186" s="87" t="str">
        <f>IF(Paramétrage!B4&lt;'CTRL Nombres'!K186,"Pas de contrôle",IF(VALUE(F186)=P186,"OK","Attention, vous ne devez pas saisir plus de 2 chiffres après la virgule dans le tableau 1"))</f>
        <v>Pas de contrôle</v>
      </c>
      <c r="R186" s="87">
        <f t="shared" si="13"/>
        <v>0</v>
      </c>
    </row>
    <row r="187" spans="1:18" x14ac:dyDescent="0.2">
      <c r="A187" s="88">
        <f t="shared" si="14"/>
        <v>2025</v>
      </c>
      <c r="B187" s="117">
        <v>1</v>
      </c>
      <c r="C187" s="88">
        <f t="shared" si="15"/>
        <v>1</v>
      </c>
      <c r="D187" s="87" t="str">
        <f t="shared" si="16"/>
        <v>0691775E</v>
      </c>
      <c r="E187" s="89" t="s">
        <v>1561</v>
      </c>
      <c r="F187" s="92">
        <f>IF(ISBLANK(Tableau1!H41),0,Tableau1!H41)</f>
        <v>0</v>
      </c>
      <c r="G187" s="90" t="s">
        <v>36</v>
      </c>
      <c r="H187" s="115" t="s">
        <v>122</v>
      </c>
      <c r="I187" s="90" t="s">
        <v>36</v>
      </c>
      <c r="J187" s="90" t="s">
        <v>36</v>
      </c>
      <c r="K187" s="118">
        <v>2</v>
      </c>
      <c r="L187" s="88">
        <v>21</v>
      </c>
      <c r="M187" s="88">
        <v>2</v>
      </c>
      <c r="N187" s="87" t="s">
        <v>185</v>
      </c>
      <c r="O187" s="87" t="s">
        <v>2497</v>
      </c>
      <c r="P187" s="91">
        <f t="shared" si="17"/>
        <v>0</v>
      </c>
      <c r="Q187" s="87" t="str">
        <f>IF(Paramétrage!B4&lt;'CTRL Nombres'!K187,"Pas de contrôle",IF(VALUE(F187)=P187,"OK","Attention, vous ne devez pas saisir plus de 2 chiffres après la virgule dans le tableau 1"))</f>
        <v>Pas de contrôle</v>
      </c>
      <c r="R187" s="87">
        <f t="shared" si="13"/>
        <v>0</v>
      </c>
    </row>
    <row r="188" spans="1:18" x14ac:dyDescent="0.2">
      <c r="A188" s="88">
        <f t="shared" si="14"/>
        <v>2025</v>
      </c>
      <c r="B188" s="117">
        <v>1</v>
      </c>
      <c r="C188" s="88">
        <f t="shared" si="15"/>
        <v>1</v>
      </c>
      <c r="D188" s="87" t="str">
        <f t="shared" si="16"/>
        <v>0691775E</v>
      </c>
      <c r="E188" s="89" t="s">
        <v>1562</v>
      </c>
      <c r="F188" s="92">
        <f>IF(ISBLANK(Tableau1!I41),0,Tableau1!I41)</f>
        <v>0</v>
      </c>
      <c r="G188" s="90" t="s">
        <v>36</v>
      </c>
      <c r="H188" s="115" t="s">
        <v>122</v>
      </c>
      <c r="I188" s="90" t="s">
        <v>36</v>
      </c>
      <c r="J188" s="90" t="s">
        <v>36</v>
      </c>
      <c r="K188" s="118">
        <v>2</v>
      </c>
      <c r="L188" s="88">
        <v>21</v>
      </c>
      <c r="M188" s="88">
        <v>3</v>
      </c>
      <c r="N188" s="87" t="s">
        <v>554</v>
      </c>
      <c r="O188" s="87" t="s">
        <v>2498</v>
      </c>
      <c r="P188" s="91">
        <f t="shared" si="17"/>
        <v>0</v>
      </c>
      <c r="Q188" s="87" t="str">
        <f>IF(Paramétrage!B4&lt;'CTRL Nombres'!K188,"Pas de contrôle",IF(VALUE(F188)=P188,"OK","Attention, vous ne devez pas saisir plus de 2 chiffres après la virgule dans le tableau 1"))</f>
        <v>Pas de contrôle</v>
      </c>
      <c r="R188" s="87">
        <f t="shared" si="13"/>
        <v>0</v>
      </c>
    </row>
    <row r="189" spans="1:18" x14ac:dyDescent="0.2">
      <c r="A189" s="88">
        <f t="shared" si="14"/>
        <v>2025</v>
      </c>
      <c r="B189" s="117">
        <v>1</v>
      </c>
      <c r="C189" s="88">
        <f t="shared" si="15"/>
        <v>1</v>
      </c>
      <c r="D189" s="87" t="str">
        <f t="shared" si="16"/>
        <v>0691775E</v>
      </c>
      <c r="E189" s="89" t="s">
        <v>1563</v>
      </c>
      <c r="F189" s="92">
        <f>IF(ISBLANK(Tableau1!J41),0,Tableau1!J41)</f>
        <v>0</v>
      </c>
      <c r="G189" s="90" t="s">
        <v>36</v>
      </c>
      <c r="H189" s="115" t="s">
        <v>122</v>
      </c>
      <c r="I189" s="90" t="s">
        <v>36</v>
      </c>
      <c r="J189" s="90" t="s">
        <v>36</v>
      </c>
      <c r="K189" s="118">
        <v>2</v>
      </c>
      <c r="L189" s="88">
        <v>21</v>
      </c>
      <c r="M189" s="88">
        <v>4</v>
      </c>
      <c r="N189" s="87" t="s">
        <v>284</v>
      </c>
      <c r="O189" s="87" t="s">
        <v>2499</v>
      </c>
      <c r="P189" s="91">
        <f t="shared" si="17"/>
        <v>0</v>
      </c>
      <c r="Q189" s="87" t="str">
        <f>IF(Paramétrage!B4&lt;'CTRL Nombres'!K189,"Pas de contrôle",IF(VALUE(F189)=P189,"OK","Attention, vous ne devez pas saisir plus de 2 chiffres après la virgule dans le tableau 1"))</f>
        <v>Pas de contrôle</v>
      </c>
      <c r="R189" s="87">
        <f t="shared" si="13"/>
        <v>0</v>
      </c>
    </row>
    <row r="190" spans="1:18" x14ac:dyDescent="0.2">
      <c r="A190" s="88">
        <f t="shared" si="14"/>
        <v>2025</v>
      </c>
      <c r="B190" s="117">
        <v>1</v>
      </c>
      <c r="C190" s="88">
        <f t="shared" si="15"/>
        <v>1</v>
      </c>
      <c r="D190" s="87" t="str">
        <f t="shared" si="16"/>
        <v>0691775E</v>
      </c>
      <c r="E190" s="89" t="s">
        <v>1564</v>
      </c>
      <c r="F190" s="92">
        <f>IF(ISBLANK(Tableau1!K41),0,Tableau1!K41)</f>
        <v>0</v>
      </c>
      <c r="G190" s="90" t="s">
        <v>36</v>
      </c>
      <c r="H190" s="115" t="s">
        <v>122</v>
      </c>
      <c r="I190" s="90" t="s">
        <v>36</v>
      </c>
      <c r="J190" s="90" t="s">
        <v>36</v>
      </c>
      <c r="K190" s="118">
        <v>2</v>
      </c>
      <c r="L190" s="88">
        <v>21</v>
      </c>
      <c r="M190" s="88">
        <v>5</v>
      </c>
      <c r="N190" s="87" t="s">
        <v>555</v>
      </c>
      <c r="O190" s="87" t="s">
        <v>556</v>
      </c>
      <c r="P190" s="91">
        <f t="shared" si="17"/>
        <v>0</v>
      </c>
      <c r="Q190" s="87" t="str">
        <f>IF(Paramétrage!B4&lt;'CTRL Nombres'!K190,"Pas de contrôle",IF(VALUE(F190)=P190,"OK","Attention, vous ne devez pas saisir plus de 2 chiffres après la virgule dans le tableau 1"))</f>
        <v>Pas de contrôle</v>
      </c>
      <c r="R190" s="87">
        <f t="shared" si="13"/>
        <v>0</v>
      </c>
    </row>
    <row r="191" spans="1:18" x14ac:dyDescent="0.2">
      <c r="A191" s="88">
        <f t="shared" si="14"/>
        <v>2025</v>
      </c>
      <c r="B191" s="117">
        <v>1</v>
      </c>
      <c r="C191" s="88">
        <f t="shared" si="15"/>
        <v>1</v>
      </c>
      <c r="D191" s="87" t="str">
        <f t="shared" si="16"/>
        <v>0691775E</v>
      </c>
      <c r="E191" s="89" t="s">
        <v>1566</v>
      </c>
      <c r="F191" s="92">
        <f>IF(ISBLANK(Tableau1!M41),0,Tableau1!M41)</f>
        <v>0</v>
      </c>
      <c r="G191" s="90" t="s">
        <v>36</v>
      </c>
      <c r="H191" s="115" t="s">
        <v>122</v>
      </c>
      <c r="I191" s="90" t="s">
        <v>36</v>
      </c>
      <c r="J191" s="90" t="s">
        <v>36</v>
      </c>
      <c r="K191" s="118">
        <v>2</v>
      </c>
      <c r="L191" s="88">
        <v>21</v>
      </c>
      <c r="M191" s="88">
        <v>7</v>
      </c>
      <c r="N191" s="87" t="s">
        <v>186</v>
      </c>
      <c r="O191" s="87" t="s">
        <v>2500</v>
      </c>
      <c r="P191" s="91">
        <f t="shared" si="17"/>
        <v>0</v>
      </c>
      <c r="Q191" s="87" t="str">
        <f>IF(Paramétrage!B4&lt;'CTRL Nombres'!K191,"Pas de contrôle",IF(VALUE(F191)=P191,"OK","Attention, vous ne devez pas saisir plus de 2 chiffres après la virgule dans le tableau 1"))</f>
        <v>Pas de contrôle</v>
      </c>
      <c r="R191" s="87">
        <f t="shared" si="13"/>
        <v>0</v>
      </c>
    </row>
    <row r="192" spans="1:18" x14ac:dyDescent="0.2">
      <c r="A192" s="88">
        <f t="shared" si="14"/>
        <v>2025</v>
      </c>
      <c r="B192" s="117">
        <v>1</v>
      </c>
      <c r="C192" s="88">
        <f t="shared" si="15"/>
        <v>1</v>
      </c>
      <c r="D192" s="87" t="str">
        <f t="shared" si="16"/>
        <v>0691775E</v>
      </c>
      <c r="E192" s="89" t="s">
        <v>1567</v>
      </c>
      <c r="F192" s="92">
        <f>IF(ISBLANK(Tableau1!N41),0,Tableau1!N41)</f>
        <v>0</v>
      </c>
      <c r="G192" s="90" t="s">
        <v>36</v>
      </c>
      <c r="H192" s="90" t="s">
        <v>36</v>
      </c>
      <c r="I192" s="115" t="s">
        <v>122</v>
      </c>
      <c r="J192" s="90" t="s">
        <v>36</v>
      </c>
      <c r="K192" s="118">
        <v>3</v>
      </c>
      <c r="L192" s="88">
        <v>21</v>
      </c>
      <c r="M192" s="88">
        <v>8</v>
      </c>
      <c r="N192" s="87" t="s">
        <v>315</v>
      </c>
      <c r="O192" s="87" t="s">
        <v>2649</v>
      </c>
      <c r="P192" s="91">
        <f t="shared" si="17"/>
        <v>0</v>
      </c>
      <c r="Q192" s="87" t="str">
        <f>IF(Paramétrage!B4&lt;'CTRL Nombres'!K192,"Pas de contrôle",IF(VALUE(F192)=P192,"OK","Attention, vous ne devez pas saisir plus de 2 chiffres après la virgule dans le tableau 1"))</f>
        <v>Pas de contrôle</v>
      </c>
      <c r="R192" s="87">
        <f t="shared" si="13"/>
        <v>0</v>
      </c>
    </row>
    <row r="193" spans="1:18" x14ac:dyDescent="0.2">
      <c r="A193" s="88">
        <f t="shared" si="14"/>
        <v>2025</v>
      </c>
      <c r="B193" s="117">
        <v>1</v>
      </c>
      <c r="C193" s="88">
        <f t="shared" si="15"/>
        <v>1</v>
      </c>
      <c r="D193" s="87" t="str">
        <f t="shared" si="16"/>
        <v>0691775E</v>
      </c>
      <c r="E193" s="89" t="s">
        <v>1568</v>
      </c>
      <c r="F193" s="92">
        <f>IF(ISBLANK(Tableau1!O41),0,Tableau1!O41)</f>
        <v>0</v>
      </c>
      <c r="G193" s="90" t="s">
        <v>36</v>
      </c>
      <c r="H193" s="90" t="s">
        <v>36</v>
      </c>
      <c r="I193" s="115" t="s">
        <v>122</v>
      </c>
      <c r="J193" s="90" t="s">
        <v>36</v>
      </c>
      <c r="K193" s="118">
        <v>3</v>
      </c>
      <c r="L193" s="88">
        <v>21</v>
      </c>
      <c r="M193" s="88">
        <v>9</v>
      </c>
      <c r="N193" s="87" t="s">
        <v>317</v>
      </c>
      <c r="O193" s="87" t="s">
        <v>2650</v>
      </c>
      <c r="P193" s="91">
        <f t="shared" si="17"/>
        <v>0</v>
      </c>
      <c r="Q193" s="87" t="str">
        <f>IF(Paramétrage!B4&lt;'CTRL Nombres'!K193,"Pas de contrôle",IF(VALUE(F193)=P193,"OK","Attention, vous ne devez pas saisir plus de 2 chiffres après la virgule dans le tableau 1"))</f>
        <v>Pas de contrôle</v>
      </c>
      <c r="R193" s="87">
        <f t="shared" si="13"/>
        <v>0</v>
      </c>
    </row>
    <row r="194" spans="1:18" x14ac:dyDescent="0.2">
      <c r="A194" s="88">
        <f t="shared" si="14"/>
        <v>2025</v>
      </c>
      <c r="B194" s="117">
        <v>1</v>
      </c>
      <c r="C194" s="88">
        <f t="shared" si="15"/>
        <v>1</v>
      </c>
      <c r="D194" s="87" t="str">
        <f t="shared" si="16"/>
        <v>0691775E</v>
      </c>
      <c r="E194" s="89" t="s">
        <v>1569</v>
      </c>
      <c r="F194" s="92">
        <f>IF(ISBLANK(Tableau1!P41),0,Tableau1!P41)</f>
        <v>0</v>
      </c>
      <c r="G194" s="90" t="s">
        <v>36</v>
      </c>
      <c r="H194" s="90" t="s">
        <v>36</v>
      </c>
      <c r="I194" s="115" t="s">
        <v>122</v>
      </c>
      <c r="J194" s="90" t="s">
        <v>36</v>
      </c>
      <c r="K194" s="118">
        <v>3</v>
      </c>
      <c r="L194" s="88">
        <v>21</v>
      </c>
      <c r="M194" s="88">
        <v>10</v>
      </c>
      <c r="N194" s="87" t="s">
        <v>319</v>
      </c>
      <c r="O194" s="87" t="s">
        <v>2651</v>
      </c>
      <c r="P194" s="91">
        <f t="shared" si="17"/>
        <v>0</v>
      </c>
      <c r="Q194" s="87" t="str">
        <f>IF(Paramétrage!B4&lt;'CTRL Nombres'!K194,"Pas de contrôle",IF(VALUE(F194)=P194,"OK","Attention, vous ne devez pas saisir plus de 2 chiffres après la virgule dans le tableau 1"))</f>
        <v>Pas de contrôle</v>
      </c>
      <c r="R194" s="87">
        <f t="shared" si="13"/>
        <v>0</v>
      </c>
    </row>
    <row r="195" spans="1:18" x14ac:dyDescent="0.2">
      <c r="A195" s="88">
        <f t="shared" si="14"/>
        <v>2025</v>
      </c>
      <c r="B195" s="117">
        <v>1</v>
      </c>
      <c r="C195" s="88">
        <f t="shared" si="15"/>
        <v>1</v>
      </c>
      <c r="D195" s="87" t="str">
        <f t="shared" si="16"/>
        <v>0691775E</v>
      </c>
      <c r="E195" s="89" t="s">
        <v>1571</v>
      </c>
      <c r="F195" s="92">
        <f>IF(ISBLANK(Tableau1!R41),0,Tableau1!R41)</f>
        <v>0</v>
      </c>
      <c r="G195" s="90" t="s">
        <v>36</v>
      </c>
      <c r="H195" s="90" t="s">
        <v>36</v>
      </c>
      <c r="I195" s="115" t="s">
        <v>122</v>
      </c>
      <c r="J195" s="90" t="s">
        <v>36</v>
      </c>
      <c r="K195" s="118">
        <v>3</v>
      </c>
      <c r="L195" s="88">
        <v>21</v>
      </c>
      <c r="M195" s="88">
        <v>12</v>
      </c>
      <c r="N195" s="87" t="s">
        <v>255</v>
      </c>
      <c r="O195" s="87" t="s">
        <v>2652</v>
      </c>
      <c r="P195" s="91">
        <f t="shared" si="17"/>
        <v>0</v>
      </c>
      <c r="Q195" s="87" t="str">
        <f>IF(Paramétrage!B4&lt;'CTRL Nombres'!K195,"Pas de contrôle",IF(VALUE(F195)=P195,"OK","Attention, vous ne devez pas saisir plus de 2 chiffres après la virgule dans le tableau 1"))</f>
        <v>Pas de contrôle</v>
      </c>
      <c r="R195" s="87">
        <f t="shared" si="13"/>
        <v>0</v>
      </c>
    </row>
    <row r="196" spans="1:18" x14ac:dyDescent="0.2">
      <c r="A196" s="88">
        <f t="shared" si="14"/>
        <v>2025</v>
      </c>
      <c r="B196" s="117">
        <v>1</v>
      </c>
      <c r="C196" s="88">
        <f t="shared" si="15"/>
        <v>1</v>
      </c>
      <c r="D196" s="87" t="str">
        <f t="shared" si="16"/>
        <v>0691775E</v>
      </c>
      <c r="E196" s="89" t="s">
        <v>1572</v>
      </c>
      <c r="F196" s="92">
        <f>IF(ISBLANK(Tableau1!S41),0,Tableau1!S41)</f>
        <v>0</v>
      </c>
      <c r="G196" s="90" t="s">
        <v>36</v>
      </c>
      <c r="H196" s="90" t="s">
        <v>36</v>
      </c>
      <c r="I196" s="90" t="s">
        <v>36</v>
      </c>
      <c r="J196" s="115" t="s">
        <v>122</v>
      </c>
      <c r="K196" s="118">
        <v>4</v>
      </c>
      <c r="L196" s="88">
        <v>21</v>
      </c>
      <c r="M196" s="88">
        <v>13</v>
      </c>
      <c r="N196" s="87" t="s">
        <v>323</v>
      </c>
      <c r="O196" s="87" t="s">
        <v>2692</v>
      </c>
      <c r="P196" s="91">
        <f t="shared" si="17"/>
        <v>0</v>
      </c>
      <c r="Q196" s="87" t="str">
        <f>IF(Paramétrage!B4&lt;'CTRL Nombres'!K196,"Pas de contrôle",IF(VALUE(F196)=P196,"OK","Attention, vous ne devez pas saisir plus de 2 chiffres après la virgule dans le tableau 1"))</f>
        <v>Pas de contrôle</v>
      </c>
      <c r="R196" s="87">
        <f t="shared" si="13"/>
        <v>0</v>
      </c>
    </row>
    <row r="197" spans="1:18" x14ac:dyDescent="0.2">
      <c r="A197" s="88">
        <f t="shared" si="14"/>
        <v>2025</v>
      </c>
      <c r="B197" s="117">
        <v>1</v>
      </c>
      <c r="C197" s="88">
        <f t="shared" si="15"/>
        <v>1</v>
      </c>
      <c r="D197" s="87" t="str">
        <f t="shared" si="16"/>
        <v>0691775E</v>
      </c>
      <c r="E197" s="89" t="s">
        <v>1573</v>
      </c>
      <c r="F197" s="92">
        <f>IF(ISBLANK(Tableau1!T41),0,Tableau1!T41)</f>
        <v>0</v>
      </c>
      <c r="G197" s="90" t="s">
        <v>36</v>
      </c>
      <c r="H197" s="90" t="s">
        <v>36</v>
      </c>
      <c r="I197" s="90" t="s">
        <v>36</v>
      </c>
      <c r="J197" s="115" t="s">
        <v>122</v>
      </c>
      <c r="K197" s="118">
        <v>4</v>
      </c>
      <c r="L197" s="88">
        <v>21</v>
      </c>
      <c r="M197" s="88">
        <v>14</v>
      </c>
      <c r="N197" s="87" t="s">
        <v>326</v>
      </c>
      <c r="O197" s="87" t="s">
        <v>2693</v>
      </c>
      <c r="P197" s="91">
        <f t="shared" si="17"/>
        <v>0</v>
      </c>
      <c r="Q197" s="87" t="str">
        <f>IF(Paramétrage!B4&lt;'CTRL Nombres'!K197,"Pas de contrôle",IF(VALUE(F197)=P197,"OK","Attention, vous ne devez pas saisir plus de 2 chiffres après la virgule dans le tableau 1"))</f>
        <v>Pas de contrôle</v>
      </c>
      <c r="R197" s="87">
        <f t="shared" si="13"/>
        <v>0</v>
      </c>
    </row>
    <row r="198" spans="1:18" x14ac:dyDescent="0.2">
      <c r="A198" s="88">
        <f t="shared" si="14"/>
        <v>2025</v>
      </c>
      <c r="B198" s="117">
        <v>1</v>
      </c>
      <c r="C198" s="88">
        <f t="shared" si="15"/>
        <v>1</v>
      </c>
      <c r="D198" s="87" t="str">
        <f t="shared" si="16"/>
        <v>0691775E</v>
      </c>
      <c r="E198" s="89" t="s">
        <v>1574</v>
      </c>
      <c r="F198" s="92">
        <f>IF(ISBLANK(Tableau1!U41),0,Tableau1!U41)</f>
        <v>0</v>
      </c>
      <c r="G198" s="90" t="s">
        <v>36</v>
      </c>
      <c r="H198" s="90" t="s">
        <v>36</v>
      </c>
      <c r="I198" s="90" t="s">
        <v>36</v>
      </c>
      <c r="J198" s="115" t="s">
        <v>122</v>
      </c>
      <c r="K198" s="118">
        <v>4</v>
      </c>
      <c r="L198" s="88">
        <v>21</v>
      </c>
      <c r="M198" s="88">
        <v>15</v>
      </c>
      <c r="N198" s="87" t="s">
        <v>329</v>
      </c>
      <c r="O198" s="87" t="s">
        <v>2694</v>
      </c>
      <c r="P198" s="91">
        <f t="shared" si="17"/>
        <v>0</v>
      </c>
      <c r="Q198" s="87" t="str">
        <f>IF(Paramétrage!B4&lt;'CTRL Nombres'!K198,"Pas de contrôle",IF(VALUE(F198)=P198,"OK","Attention, vous ne devez pas saisir plus de 2 chiffres après la virgule dans le tableau 1"))</f>
        <v>Pas de contrôle</v>
      </c>
      <c r="R198" s="87">
        <f t="shared" si="13"/>
        <v>0</v>
      </c>
    </row>
    <row r="199" spans="1:18" x14ac:dyDescent="0.2">
      <c r="A199" s="88">
        <f t="shared" si="14"/>
        <v>2025</v>
      </c>
      <c r="B199" s="117">
        <v>1</v>
      </c>
      <c r="C199" s="88">
        <f t="shared" si="15"/>
        <v>1</v>
      </c>
      <c r="D199" s="87" t="str">
        <f t="shared" si="16"/>
        <v>0691775E</v>
      </c>
      <c r="E199" s="89" t="s">
        <v>1576</v>
      </c>
      <c r="F199" s="92">
        <f>IF(ISBLANK(Tableau1!W41),0,Tableau1!W41)</f>
        <v>0</v>
      </c>
      <c r="G199" s="90" t="s">
        <v>36</v>
      </c>
      <c r="H199" s="90" t="s">
        <v>36</v>
      </c>
      <c r="I199" s="90" t="s">
        <v>36</v>
      </c>
      <c r="J199" s="115" t="s">
        <v>122</v>
      </c>
      <c r="K199" s="118">
        <v>4</v>
      </c>
      <c r="L199" s="88">
        <v>21</v>
      </c>
      <c r="M199" s="88">
        <v>17</v>
      </c>
      <c r="N199" s="87" t="s">
        <v>332</v>
      </c>
      <c r="O199" s="87" t="s">
        <v>2695</v>
      </c>
      <c r="P199" s="91">
        <f t="shared" si="17"/>
        <v>0</v>
      </c>
      <c r="Q199" s="87" t="str">
        <f>IF(Paramétrage!B4&lt;'CTRL Nombres'!K199,"Pas de contrôle",IF(VALUE(F199)=P199,"OK","Attention, vous ne devez pas saisir plus de 2 chiffres après la virgule dans le tableau 1"))</f>
        <v>Pas de contrôle</v>
      </c>
      <c r="R199" s="87">
        <f t="shared" si="13"/>
        <v>0</v>
      </c>
    </row>
    <row r="200" spans="1:18" x14ac:dyDescent="0.2">
      <c r="A200" s="88">
        <f t="shared" si="14"/>
        <v>2025</v>
      </c>
      <c r="B200" s="117">
        <v>1</v>
      </c>
      <c r="C200" s="88">
        <f t="shared" si="15"/>
        <v>1</v>
      </c>
      <c r="D200" s="87" t="str">
        <f t="shared" si="16"/>
        <v>0691775E</v>
      </c>
      <c r="E200" s="89" t="s">
        <v>557</v>
      </c>
      <c r="F200" s="92">
        <f>IF(ISBLANK(Tableau1!G48),0,Tableau1!G48)</f>
        <v>37.08</v>
      </c>
      <c r="G200" s="115" t="s">
        <v>122</v>
      </c>
      <c r="H200" s="90" t="s">
        <v>36</v>
      </c>
      <c r="I200" s="90" t="s">
        <v>36</v>
      </c>
      <c r="J200" s="90" t="s">
        <v>36</v>
      </c>
      <c r="K200" s="118">
        <v>1</v>
      </c>
      <c r="L200" s="88">
        <v>28</v>
      </c>
      <c r="M200" s="88">
        <v>1</v>
      </c>
      <c r="N200" s="87" t="s">
        <v>558</v>
      </c>
      <c r="O200" s="87" t="s">
        <v>559</v>
      </c>
      <c r="P200" s="91">
        <f t="shared" si="17"/>
        <v>37.08</v>
      </c>
      <c r="Q200" s="87" t="str">
        <f>IF(Paramétrage!B4&lt;'CTRL Nombres'!K200,"Pas de contrôle",IF(VALUE(F200)=P200,"OK","Attention, vous ne devez pas saisir plus de 2 chiffres après la virgule dans le tableau 1"))</f>
        <v>OK</v>
      </c>
      <c r="R200" s="87">
        <f t="shared" si="13"/>
        <v>0</v>
      </c>
    </row>
    <row r="201" spans="1:18" x14ac:dyDescent="0.2">
      <c r="A201" s="88">
        <f t="shared" si="14"/>
        <v>2025</v>
      </c>
      <c r="B201" s="117">
        <v>1</v>
      </c>
      <c r="C201" s="88">
        <f t="shared" si="15"/>
        <v>1</v>
      </c>
      <c r="D201" s="87" t="str">
        <f t="shared" si="16"/>
        <v>0691775E</v>
      </c>
      <c r="E201" s="89" t="s">
        <v>560</v>
      </c>
      <c r="F201" s="92">
        <f>IF(ISBLANK(Tableau1!H48),0,Tableau1!H48)</f>
        <v>37.08</v>
      </c>
      <c r="G201" s="115" t="s">
        <v>122</v>
      </c>
      <c r="H201" s="90" t="s">
        <v>36</v>
      </c>
      <c r="I201" s="90" t="s">
        <v>36</v>
      </c>
      <c r="J201" s="90" t="s">
        <v>36</v>
      </c>
      <c r="K201" s="118">
        <v>1</v>
      </c>
      <c r="L201" s="88">
        <v>28</v>
      </c>
      <c r="M201" s="88">
        <v>2</v>
      </c>
      <c r="N201" s="87" t="s">
        <v>561</v>
      </c>
      <c r="O201" s="87" t="s">
        <v>562</v>
      </c>
      <c r="P201" s="91">
        <f t="shared" si="17"/>
        <v>37.08</v>
      </c>
      <c r="Q201" s="87" t="str">
        <f>IF(Paramétrage!B4&lt;'CTRL Nombres'!K201,"Pas de contrôle",IF(VALUE(F201)=P201,"OK","Attention, vous ne devez pas saisir plus de 2 chiffres après la virgule dans le tableau 1"))</f>
        <v>OK</v>
      </c>
      <c r="R201" s="87">
        <f t="shared" si="13"/>
        <v>0</v>
      </c>
    </row>
    <row r="202" spans="1:18" x14ac:dyDescent="0.2">
      <c r="A202" s="88">
        <f t="shared" si="14"/>
        <v>2025</v>
      </c>
      <c r="B202" s="117">
        <v>1</v>
      </c>
      <c r="C202" s="88">
        <f t="shared" si="15"/>
        <v>1</v>
      </c>
      <c r="D202" s="87" t="str">
        <f t="shared" si="16"/>
        <v>0691775E</v>
      </c>
      <c r="E202" s="89" t="s">
        <v>563</v>
      </c>
      <c r="F202" s="92">
        <f>IF(ISBLANK(Tableau1!M48),0,Tableau1!M48)</f>
        <v>51</v>
      </c>
      <c r="G202" s="115" t="s">
        <v>122</v>
      </c>
      <c r="H202" s="90" t="s">
        <v>36</v>
      </c>
      <c r="I202" s="90" t="s">
        <v>36</v>
      </c>
      <c r="J202" s="90" t="s">
        <v>36</v>
      </c>
      <c r="K202" s="118">
        <v>1</v>
      </c>
      <c r="L202" s="88">
        <v>28</v>
      </c>
      <c r="M202" s="88">
        <v>7</v>
      </c>
      <c r="N202" s="87" t="s">
        <v>564</v>
      </c>
      <c r="O202" s="87" t="s">
        <v>565</v>
      </c>
      <c r="P202" s="91">
        <f t="shared" si="17"/>
        <v>51</v>
      </c>
      <c r="Q202" s="87" t="str">
        <f>IF(Paramétrage!B4&lt;'CTRL Nombres'!K202,"Pas de contrôle",IF(VALUE(F202)=P202,"OK","Attention, vous ne devez pas saisir plus de 2 chiffres après la virgule dans le tableau 1"))</f>
        <v>OK</v>
      </c>
      <c r="R202" s="87">
        <f t="shared" si="13"/>
        <v>0</v>
      </c>
    </row>
    <row r="203" spans="1:18" x14ac:dyDescent="0.2">
      <c r="A203" s="88">
        <f t="shared" si="14"/>
        <v>2025</v>
      </c>
      <c r="B203" s="117">
        <v>1</v>
      </c>
      <c r="C203" s="88">
        <f t="shared" si="15"/>
        <v>1</v>
      </c>
      <c r="D203" s="87" t="str">
        <f t="shared" si="16"/>
        <v>0691775E</v>
      </c>
      <c r="E203" s="89" t="s">
        <v>566</v>
      </c>
      <c r="F203" s="92">
        <f>IF(ISBLANK(Tableau1!R48),0,Tableau1!R48)</f>
        <v>51</v>
      </c>
      <c r="G203" s="115" t="s">
        <v>122</v>
      </c>
      <c r="H203" s="90" t="s">
        <v>36</v>
      </c>
      <c r="I203" s="90" t="s">
        <v>36</v>
      </c>
      <c r="J203" s="90" t="s">
        <v>36</v>
      </c>
      <c r="K203" s="118">
        <v>1</v>
      </c>
      <c r="L203" s="88">
        <v>28</v>
      </c>
      <c r="M203" s="88">
        <v>12</v>
      </c>
      <c r="N203" s="87" t="s">
        <v>567</v>
      </c>
      <c r="O203" s="87" t="s">
        <v>568</v>
      </c>
      <c r="P203" s="91">
        <f t="shared" si="17"/>
        <v>51</v>
      </c>
      <c r="Q203" s="87" t="str">
        <f>IF(Paramétrage!B4&lt;'CTRL Nombres'!K203,"Pas de contrôle",IF(VALUE(F203)=P203,"OK","Attention, vous ne devez pas saisir plus de 2 chiffres après la virgule dans le tableau 1"))</f>
        <v>OK</v>
      </c>
      <c r="R203" s="87">
        <f t="shared" si="13"/>
        <v>0</v>
      </c>
    </row>
    <row r="204" spans="1:18" x14ac:dyDescent="0.2">
      <c r="A204" s="88">
        <f t="shared" si="14"/>
        <v>2025</v>
      </c>
      <c r="B204" s="117">
        <v>1</v>
      </c>
      <c r="C204" s="88">
        <f t="shared" si="15"/>
        <v>1</v>
      </c>
      <c r="D204" s="87" t="str">
        <f t="shared" si="16"/>
        <v>0691775E</v>
      </c>
      <c r="E204" s="89" t="s">
        <v>569</v>
      </c>
      <c r="F204" s="92">
        <f>IF(ISBLANK(Tableau1!V48),0,Tableau1!V48)</f>
        <v>53</v>
      </c>
      <c r="G204" s="115" t="s">
        <v>122</v>
      </c>
      <c r="H204" s="90" t="s">
        <v>36</v>
      </c>
      <c r="I204" s="90" t="s">
        <v>36</v>
      </c>
      <c r="J204" s="90" t="s">
        <v>36</v>
      </c>
      <c r="K204" s="118">
        <v>1</v>
      </c>
      <c r="L204" s="88">
        <v>28</v>
      </c>
      <c r="M204" s="88">
        <v>16</v>
      </c>
      <c r="N204" s="87" t="s">
        <v>570</v>
      </c>
      <c r="O204" s="87" t="s">
        <v>571</v>
      </c>
      <c r="P204" s="91">
        <f t="shared" si="17"/>
        <v>53</v>
      </c>
      <c r="Q204" s="87" t="str">
        <f>IF(Paramétrage!B4&lt;'CTRL Nombres'!K204,"Pas de contrôle",IF(VALUE(F204)=P204,"OK","Attention, vous ne devez pas saisir plus de 2 chiffres après la virgule dans le tableau 1"))</f>
        <v>OK</v>
      </c>
      <c r="R204" s="87">
        <f t="shared" si="13"/>
        <v>0</v>
      </c>
    </row>
    <row r="205" spans="1:18" x14ac:dyDescent="0.2">
      <c r="A205" s="88">
        <f t="shared" si="14"/>
        <v>2025</v>
      </c>
      <c r="B205" s="117">
        <v>1</v>
      </c>
      <c r="C205" s="88">
        <f t="shared" si="15"/>
        <v>1</v>
      </c>
      <c r="D205" s="87" t="str">
        <f t="shared" si="16"/>
        <v>0691775E</v>
      </c>
      <c r="E205" s="89" t="s">
        <v>572</v>
      </c>
      <c r="F205" s="92">
        <f>IF(ISBLANK(Tableau1!W48),0,Tableau1!W48)</f>
        <v>51</v>
      </c>
      <c r="G205" s="115" t="s">
        <v>122</v>
      </c>
      <c r="H205" s="90" t="s">
        <v>36</v>
      </c>
      <c r="I205" s="90" t="s">
        <v>36</v>
      </c>
      <c r="J205" s="90" t="s">
        <v>36</v>
      </c>
      <c r="K205" s="118">
        <v>1</v>
      </c>
      <c r="L205" s="88">
        <v>28</v>
      </c>
      <c r="M205" s="88">
        <v>17</v>
      </c>
      <c r="N205" s="87" t="s">
        <v>573</v>
      </c>
      <c r="O205" s="87" t="s">
        <v>574</v>
      </c>
      <c r="P205" s="91">
        <f t="shared" si="17"/>
        <v>51</v>
      </c>
      <c r="Q205" s="87" t="str">
        <f>IF(Paramétrage!B4&lt;'CTRL Nombres'!K205,"Pas de contrôle",IF(VALUE(F205)=P205,"OK","Attention, vous ne devez pas saisir plus de 2 chiffres après la virgule dans le tableau 1"))</f>
        <v>OK</v>
      </c>
      <c r="R205" s="87">
        <f t="shared" si="13"/>
        <v>0</v>
      </c>
    </row>
    <row r="206" spans="1:18" x14ac:dyDescent="0.2">
      <c r="A206" s="88">
        <f t="shared" si="14"/>
        <v>2025</v>
      </c>
      <c r="B206" s="117">
        <v>1</v>
      </c>
      <c r="C206" s="88">
        <f t="shared" si="15"/>
        <v>1</v>
      </c>
      <c r="D206" s="87" t="str">
        <f t="shared" si="16"/>
        <v>0691775E</v>
      </c>
      <c r="E206" s="89" t="s">
        <v>575</v>
      </c>
      <c r="F206" s="92">
        <f>IF(ISBLANK(Tableau1!G49),0,Tableau1!G49)</f>
        <v>53</v>
      </c>
      <c r="G206" s="115" t="s">
        <v>122</v>
      </c>
      <c r="H206" s="90" t="s">
        <v>36</v>
      </c>
      <c r="I206" s="90" t="s">
        <v>36</v>
      </c>
      <c r="J206" s="90" t="s">
        <v>36</v>
      </c>
      <c r="K206" s="118">
        <v>1</v>
      </c>
      <c r="L206" s="88">
        <v>29</v>
      </c>
      <c r="M206" s="88">
        <v>1</v>
      </c>
      <c r="N206" s="87" t="s">
        <v>576</v>
      </c>
      <c r="O206" s="87" t="s">
        <v>577</v>
      </c>
      <c r="P206" s="91">
        <f t="shared" si="17"/>
        <v>53</v>
      </c>
      <c r="Q206" s="87" t="str">
        <f>IF(Paramétrage!B4&lt;'CTRL Nombres'!K206,"Pas de contrôle",IF(VALUE(F206)=P206,"OK","Attention, vous ne devez pas saisir plus de 2 chiffres après la virgule dans le tableau 1"))</f>
        <v>OK</v>
      </c>
      <c r="R206" s="87">
        <f t="shared" si="13"/>
        <v>0</v>
      </c>
    </row>
    <row r="207" spans="1:18" x14ac:dyDescent="0.2">
      <c r="A207" s="88">
        <f t="shared" si="14"/>
        <v>2025</v>
      </c>
      <c r="B207" s="117">
        <v>1</v>
      </c>
      <c r="C207" s="88">
        <f t="shared" si="15"/>
        <v>1</v>
      </c>
      <c r="D207" s="87" t="str">
        <f t="shared" si="16"/>
        <v>0691775E</v>
      </c>
      <c r="E207" s="89" t="s">
        <v>578</v>
      </c>
      <c r="F207" s="92">
        <f>IF(ISBLANK(Tableau1!H49),0,Tableau1!H49)</f>
        <v>49.91</v>
      </c>
      <c r="G207" s="115" t="s">
        <v>122</v>
      </c>
      <c r="H207" s="90" t="s">
        <v>36</v>
      </c>
      <c r="I207" s="90" t="s">
        <v>36</v>
      </c>
      <c r="J207" s="90" t="s">
        <v>36</v>
      </c>
      <c r="K207" s="118">
        <v>1</v>
      </c>
      <c r="L207" s="88">
        <v>29</v>
      </c>
      <c r="M207" s="88">
        <v>2</v>
      </c>
      <c r="N207" s="87" t="s">
        <v>579</v>
      </c>
      <c r="O207" s="87" t="s">
        <v>580</v>
      </c>
      <c r="P207" s="91">
        <f t="shared" si="17"/>
        <v>49.91</v>
      </c>
      <c r="Q207" s="87" t="str">
        <f>IF(Paramétrage!B4&lt;'CTRL Nombres'!K207,"Pas de contrôle",IF(VALUE(F207)=P207,"OK","Attention, vous ne devez pas saisir plus de 2 chiffres après la virgule dans le tableau 1"))</f>
        <v>OK</v>
      </c>
      <c r="R207" s="87">
        <f t="shared" ref="R207:R270" si="18">IF(OR(Q207="Pas de contrôle",Q207 = "OK"),0,1)</f>
        <v>0</v>
      </c>
    </row>
    <row r="208" spans="1:18" x14ac:dyDescent="0.2">
      <c r="A208" s="88">
        <f t="shared" ref="A208:A271" si="19">A207</f>
        <v>2025</v>
      </c>
      <c r="B208" s="117">
        <v>1</v>
      </c>
      <c r="C208" s="88">
        <f t="shared" ref="C208:C271" si="20">C207</f>
        <v>1</v>
      </c>
      <c r="D208" s="87" t="str">
        <f t="shared" ref="D208:D271" si="21">D207</f>
        <v>0691775E</v>
      </c>
      <c r="E208" s="89" t="s">
        <v>1613</v>
      </c>
      <c r="F208" s="92">
        <f>IF(ISBLANK(Tableau1!M49),0,Tableau1!M49)</f>
        <v>0</v>
      </c>
      <c r="G208" s="90" t="s">
        <v>36</v>
      </c>
      <c r="H208" s="115" t="s">
        <v>122</v>
      </c>
      <c r="I208" s="90" t="s">
        <v>36</v>
      </c>
      <c r="J208" s="90" t="s">
        <v>36</v>
      </c>
      <c r="K208" s="118">
        <v>2</v>
      </c>
      <c r="L208" s="88">
        <v>29</v>
      </c>
      <c r="M208" s="88">
        <v>7</v>
      </c>
      <c r="N208" s="87" t="s">
        <v>187</v>
      </c>
      <c r="O208" s="87" t="s">
        <v>2501</v>
      </c>
      <c r="P208" s="91">
        <f t="shared" si="17"/>
        <v>0</v>
      </c>
      <c r="Q208" s="87" t="str">
        <f>IF(Paramétrage!B4&lt;'CTRL Nombres'!K208,"Pas de contrôle",IF(VALUE(F208)=P208,"OK","Attention, vous ne devez pas saisir plus de 2 chiffres après la virgule dans le tableau 1"))</f>
        <v>Pas de contrôle</v>
      </c>
      <c r="R208" s="87">
        <f t="shared" si="18"/>
        <v>0</v>
      </c>
    </row>
    <row r="209" spans="1:18" x14ac:dyDescent="0.2">
      <c r="A209" s="88">
        <f t="shared" si="19"/>
        <v>2025</v>
      </c>
      <c r="B209" s="117">
        <v>1</v>
      </c>
      <c r="C209" s="88">
        <f t="shared" si="20"/>
        <v>1</v>
      </c>
      <c r="D209" s="87" t="str">
        <f t="shared" si="21"/>
        <v>0691775E</v>
      </c>
      <c r="E209" s="89" t="s">
        <v>1614</v>
      </c>
      <c r="F209" s="92">
        <f>IF(ISBLANK(Tableau1!R49),0,Tableau1!R49)</f>
        <v>0</v>
      </c>
      <c r="G209" s="90" t="s">
        <v>36</v>
      </c>
      <c r="H209" s="115" t="s">
        <v>122</v>
      </c>
      <c r="I209" s="115" t="s">
        <v>122</v>
      </c>
      <c r="J209" s="90" t="s">
        <v>36</v>
      </c>
      <c r="K209" s="118">
        <v>2</v>
      </c>
      <c r="L209" s="88">
        <v>29</v>
      </c>
      <c r="M209" s="88">
        <v>12</v>
      </c>
      <c r="N209" s="87" t="s">
        <v>2502</v>
      </c>
      <c r="O209" s="87" t="s">
        <v>2503</v>
      </c>
      <c r="P209" s="91">
        <f t="shared" si="17"/>
        <v>0</v>
      </c>
      <c r="Q209" s="87" t="str">
        <f>IF(Paramétrage!B4&lt;'CTRL Nombres'!K209,"Pas de contrôle",IF(VALUE(F209)=P209,"OK","Attention, vous ne devez pas saisir plus de 2 chiffres après la virgule dans le tableau 1"))</f>
        <v>Pas de contrôle</v>
      </c>
      <c r="R209" s="87">
        <f t="shared" si="18"/>
        <v>0</v>
      </c>
    </row>
    <row r="210" spans="1:18" x14ac:dyDescent="0.2">
      <c r="A210" s="88">
        <f t="shared" si="19"/>
        <v>2025</v>
      </c>
      <c r="B210" s="117">
        <v>1</v>
      </c>
      <c r="C210" s="88">
        <f t="shared" si="20"/>
        <v>1</v>
      </c>
      <c r="D210" s="87" t="str">
        <f t="shared" si="21"/>
        <v>0691775E</v>
      </c>
      <c r="E210" s="89" t="s">
        <v>1615</v>
      </c>
      <c r="F210" s="92">
        <f>IF(ISBLANK(Tableau1!V49),0,Tableau1!V49)</f>
        <v>0</v>
      </c>
      <c r="G210" s="90" t="s">
        <v>36</v>
      </c>
      <c r="H210" s="115" t="s">
        <v>122</v>
      </c>
      <c r="I210" s="115" t="s">
        <v>122</v>
      </c>
      <c r="J210" s="115" t="s">
        <v>122</v>
      </c>
      <c r="K210" s="118">
        <v>2</v>
      </c>
      <c r="L210" s="88">
        <v>29</v>
      </c>
      <c r="M210" s="88">
        <v>16</v>
      </c>
      <c r="N210" s="87" t="s">
        <v>2504</v>
      </c>
      <c r="O210" s="87" t="s">
        <v>2505</v>
      </c>
      <c r="P210" s="91">
        <f t="shared" si="17"/>
        <v>0</v>
      </c>
      <c r="Q210" s="87" t="str">
        <f>IF(Paramétrage!B4&lt;'CTRL Nombres'!K210,"Pas de contrôle",IF(VALUE(F210)=P210,"OK","Attention, vous ne devez pas saisir plus de 2 chiffres après la virgule dans le tableau 1"))</f>
        <v>Pas de contrôle</v>
      </c>
      <c r="R210" s="87">
        <f t="shared" si="18"/>
        <v>0</v>
      </c>
    </row>
    <row r="211" spans="1:18" x14ac:dyDescent="0.2">
      <c r="A211" s="88">
        <f t="shared" si="19"/>
        <v>2025</v>
      </c>
      <c r="B211" s="117">
        <v>1</v>
      </c>
      <c r="C211" s="88">
        <f t="shared" si="20"/>
        <v>1</v>
      </c>
      <c r="D211" s="87" t="str">
        <f t="shared" si="21"/>
        <v>0691775E</v>
      </c>
      <c r="E211" s="89" t="s">
        <v>1616</v>
      </c>
      <c r="F211" s="92">
        <f>IF(ISBLANK(Tableau1!W49),0,Tableau1!W49)</f>
        <v>0</v>
      </c>
      <c r="G211" s="90" t="s">
        <v>36</v>
      </c>
      <c r="H211" s="115" t="s">
        <v>122</v>
      </c>
      <c r="I211" s="115" t="s">
        <v>122</v>
      </c>
      <c r="J211" s="115" t="s">
        <v>122</v>
      </c>
      <c r="K211" s="118">
        <v>2</v>
      </c>
      <c r="L211" s="88">
        <v>29</v>
      </c>
      <c r="M211" s="88">
        <v>17</v>
      </c>
      <c r="N211" s="87" t="s">
        <v>2506</v>
      </c>
      <c r="O211" s="87" t="s">
        <v>2507</v>
      </c>
      <c r="P211" s="91">
        <f t="shared" si="17"/>
        <v>0</v>
      </c>
      <c r="Q211" s="87" t="str">
        <f>IF(Paramétrage!B4&lt;'CTRL Nombres'!K211,"Pas de contrôle",IF(VALUE(F211)=P211,"OK","Attention, vous ne devez pas saisir plus de 2 chiffres après la virgule dans le tableau 1"))</f>
        <v>Pas de contrôle</v>
      </c>
      <c r="R211" s="87">
        <f t="shared" si="18"/>
        <v>0</v>
      </c>
    </row>
    <row r="212" spans="1:18" x14ac:dyDescent="0.2">
      <c r="A212" s="88">
        <f t="shared" si="19"/>
        <v>2025</v>
      </c>
      <c r="B212" s="117">
        <v>1</v>
      </c>
      <c r="C212" s="88">
        <f t="shared" si="20"/>
        <v>1</v>
      </c>
      <c r="D212" s="87" t="str">
        <f t="shared" si="21"/>
        <v>0691775E</v>
      </c>
      <c r="E212" s="89" t="s">
        <v>1617</v>
      </c>
      <c r="F212" s="92">
        <f>IF(ISBLANK(Tableau1!G50),0,Tableau1!G50)</f>
        <v>0</v>
      </c>
      <c r="G212" s="90" t="s">
        <v>36</v>
      </c>
      <c r="H212" s="115" t="s">
        <v>122</v>
      </c>
      <c r="I212" s="90" t="s">
        <v>36</v>
      </c>
      <c r="J212" s="90" t="s">
        <v>36</v>
      </c>
      <c r="K212" s="118">
        <v>2</v>
      </c>
      <c r="L212" s="88">
        <v>30</v>
      </c>
      <c r="M212" s="88">
        <v>1</v>
      </c>
      <c r="N212" s="87" t="s">
        <v>2508</v>
      </c>
      <c r="O212" s="87" t="s">
        <v>2509</v>
      </c>
      <c r="P212" s="91">
        <f t="shared" si="17"/>
        <v>0</v>
      </c>
      <c r="Q212" s="87" t="str">
        <f>IF(Paramétrage!B4&lt;'CTRL Nombres'!K212,"Pas de contrôle",IF(VALUE(F212)=P212,"OK","Attention, vous ne devez pas saisir plus de 2 chiffres après la virgule dans le tableau 1"))</f>
        <v>Pas de contrôle</v>
      </c>
      <c r="R212" s="87">
        <f t="shared" si="18"/>
        <v>0</v>
      </c>
    </row>
    <row r="213" spans="1:18" x14ac:dyDescent="0.2">
      <c r="A213" s="88">
        <f t="shared" si="19"/>
        <v>2025</v>
      </c>
      <c r="B213" s="117">
        <v>1</v>
      </c>
      <c r="C213" s="88">
        <f t="shared" si="20"/>
        <v>1</v>
      </c>
      <c r="D213" s="87" t="str">
        <f t="shared" si="21"/>
        <v>0691775E</v>
      </c>
      <c r="E213" s="89" t="s">
        <v>1618</v>
      </c>
      <c r="F213" s="92">
        <f>IF(ISBLANK(Tableau1!H50),0,Tableau1!H50)</f>
        <v>0</v>
      </c>
      <c r="G213" s="90" t="s">
        <v>36</v>
      </c>
      <c r="H213" s="115" t="s">
        <v>122</v>
      </c>
      <c r="I213" s="90" t="s">
        <v>36</v>
      </c>
      <c r="J213" s="90" t="s">
        <v>36</v>
      </c>
      <c r="K213" s="118">
        <v>2</v>
      </c>
      <c r="L213" s="88">
        <v>30</v>
      </c>
      <c r="M213" s="88">
        <v>2</v>
      </c>
      <c r="N213" s="87" t="s">
        <v>2510</v>
      </c>
      <c r="O213" s="87" t="s">
        <v>2511</v>
      </c>
      <c r="P213" s="91">
        <f t="shared" si="17"/>
        <v>0</v>
      </c>
      <c r="Q213" s="87" t="str">
        <f>IF(Paramétrage!B4&lt;'CTRL Nombres'!K213,"Pas de contrôle",IF(VALUE(F213)=P213,"OK","Attention, vous ne devez pas saisir plus de 2 chiffres après la virgule dans le tableau 1"))</f>
        <v>Pas de contrôle</v>
      </c>
      <c r="R213" s="87">
        <f t="shared" si="18"/>
        <v>0</v>
      </c>
    </row>
    <row r="214" spans="1:18" x14ac:dyDescent="0.2">
      <c r="A214" s="88">
        <f t="shared" si="19"/>
        <v>2025</v>
      </c>
      <c r="B214" s="117">
        <v>1</v>
      </c>
      <c r="C214" s="88">
        <f t="shared" si="20"/>
        <v>1</v>
      </c>
      <c r="D214" s="87" t="str">
        <f t="shared" si="21"/>
        <v>0691775E</v>
      </c>
      <c r="E214" s="89" t="s">
        <v>1619</v>
      </c>
      <c r="F214" s="92">
        <f>IF(ISBLANK(Tableau1!M50),0,Tableau1!M50)</f>
        <v>0</v>
      </c>
      <c r="G214" s="90" t="s">
        <v>36</v>
      </c>
      <c r="H214" s="115" t="s">
        <v>122</v>
      </c>
      <c r="I214" s="90" t="s">
        <v>36</v>
      </c>
      <c r="J214" s="90" t="s">
        <v>36</v>
      </c>
      <c r="K214" s="118">
        <v>2</v>
      </c>
      <c r="L214" s="88">
        <v>30</v>
      </c>
      <c r="M214" s="88">
        <v>7</v>
      </c>
      <c r="N214" s="87" t="s">
        <v>188</v>
      </c>
      <c r="O214" s="87" t="s">
        <v>2512</v>
      </c>
      <c r="P214" s="91">
        <f t="shared" si="17"/>
        <v>0</v>
      </c>
      <c r="Q214" s="87" t="str">
        <f>IF(Paramétrage!B4&lt;'CTRL Nombres'!K214,"Pas de contrôle",IF(VALUE(F214)=P214,"OK","Attention, vous ne devez pas saisir plus de 2 chiffres après la virgule dans le tableau 1"))</f>
        <v>Pas de contrôle</v>
      </c>
      <c r="R214" s="87">
        <f t="shared" si="18"/>
        <v>0</v>
      </c>
    </row>
    <row r="215" spans="1:18" x14ac:dyDescent="0.2">
      <c r="A215" s="88">
        <f t="shared" si="19"/>
        <v>2025</v>
      </c>
      <c r="B215" s="117">
        <v>1</v>
      </c>
      <c r="C215" s="88">
        <f t="shared" si="20"/>
        <v>1</v>
      </c>
      <c r="D215" s="87" t="str">
        <f t="shared" si="21"/>
        <v>0691775E</v>
      </c>
      <c r="E215" s="89" t="s">
        <v>1620</v>
      </c>
      <c r="F215" s="92">
        <f>IF(ISBLANK(Tableau1!R50),0,Tableau1!R50)</f>
        <v>0</v>
      </c>
      <c r="G215" s="90" t="s">
        <v>36</v>
      </c>
      <c r="H215" s="90" t="s">
        <v>36</v>
      </c>
      <c r="I215" s="115" t="s">
        <v>122</v>
      </c>
      <c r="J215" s="90" t="s">
        <v>36</v>
      </c>
      <c r="K215" s="118">
        <v>3</v>
      </c>
      <c r="L215" s="88">
        <v>30</v>
      </c>
      <c r="M215" s="88">
        <v>12</v>
      </c>
      <c r="N215" s="87" t="s">
        <v>256</v>
      </c>
      <c r="O215" s="87" t="s">
        <v>2653</v>
      </c>
      <c r="P215" s="91">
        <f t="shared" si="17"/>
        <v>0</v>
      </c>
      <c r="Q215" s="87" t="str">
        <f>IF(Paramétrage!B4&lt;'CTRL Nombres'!K215,"Pas de contrôle",IF(VALUE(F215)=P215,"OK","Attention, vous ne devez pas saisir plus de 2 chiffres après la virgule dans le tableau 1"))</f>
        <v>Pas de contrôle</v>
      </c>
      <c r="R215" s="87">
        <f t="shared" si="18"/>
        <v>0</v>
      </c>
    </row>
    <row r="216" spans="1:18" x14ac:dyDescent="0.2">
      <c r="A216" s="88">
        <f t="shared" si="19"/>
        <v>2025</v>
      </c>
      <c r="B216" s="117">
        <v>1</v>
      </c>
      <c r="C216" s="88">
        <f t="shared" si="20"/>
        <v>1</v>
      </c>
      <c r="D216" s="87" t="str">
        <f t="shared" si="21"/>
        <v>0691775E</v>
      </c>
      <c r="E216" s="89" t="s">
        <v>1621</v>
      </c>
      <c r="F216" s="92">
        <f>IF(ISBLANK(Tableau1!V50),0,Tableau1!V50)</f>
        <v>0</v>
      </c>
      <c r="G216" s="90" t="s">
        <v>36</v>
      </c>
      <c r="H216" s="90" t="s">
        <v>36</v>
      </c>
      <c r="I216" s="90" t="s">
        <v>36</v>
      </c>
      <c r="J216" s="115" t="s">
        <v>122</v>
      </c>
      <c r="K216" s="118">
        <v>4</v>
      </c>
      <c r="L216" s="88">
        <v>30</v>
      </c>
      <c r="M216" s="88">
        <v>16</v>
      </c>
      <c r="N216" s="87" t="s">
        <v>581</v>
      </c>
      <c r="O216" s="87" t="s">
        <v>2696</v>
      </c>
      <c r="P216" s="91">
        <f t="shared" si="17"/>
        <v>0</v>
      </c>
      <c r="Q216" s="87" t="str">
        <f>IF(Paramétrage!B4&lt;'CTRL Nombres'!K216,"Pas de contrôle",IF(VALUE(F216)=P216,"OK","Attention, vous ne devez pas saisir plus de 2 chiffres après la virgule dans le tableau 1"))</f>
        <v>Pas de contrôle</v>
      </c>
      <c r="R216" s="87">
        <f t="shared" si="18"/>
        <v>0</v>
      </c>
    </row>
    <row r="217" spans="1:18" x14ac:dyDescent="0.2">
      <c r="A217" s="88">
        <f t="shared" si="19"/>
        <v>2025</v>
      </c>
      <c r="B217" s="117">
        <v>1</v>
      </c>
      <c r="C217" s="88">
        <f t="shared" si="20"/>
        <v>1</v>
      </c>
      <c r="D217" s="87" t="str">
        <f t="shared" si="21"/>
        <v>0691775E</v>
      </c>
      <c r="E217" s="89" t="s">
        <v>1622</v>
      </c>
      <c r="F217" s="92">
        <f>IF(ISBLANK(Tableau1!W50),0,Tableau1!W50)</f>
        <v>0</v>
      </c>
      <c r="G217" s="90" t="s">
        <v>36</v>
      </c>
      <c r="H217" s="90" t="s">
        <v>36</v>
      </c>
      <c r="I217" s="90" t="s">
        <v>36</v>
      </c>
      <c r="J217" s="115" t="s">
        <v>122</v>
      </c>
      <c r="K217" s="118">
        <v>4</v>
      </c>
      <c r="L217" s="88">
        <v>30</v>
      </c>
      <c r="M217" s="88">
        <v>17</v>
      </c>
      <c r="N217" s="87" t="s">
        <v>434</v>
      </c>
      <c r="O217" s="87" t="s">
        <v>2697</v>
      </c>
      <c r="P217" s="91">
        <f t="shared" si="17"/>
        <v>0</v>
      </c>
      <c r="Q217" s="87" t="str">
        <f>IF(Paramétrage!B4&lt;'CTRL Nombres'!K217,"Pas de contrôle",IF(VALUE(F217)=P217,"OK","Attention, vous ne devez pas saisir plus de 2 chiffres après la virgule dans le tableau 1"))</f>
        <v>Pas de contrôle</v>
      </c>
      <c r="R217" s="87">
        <f t="shared" si="18"/>
        <v>0</v>
      </c>
    </row>
    <row r="218" spans="1:18" x14ac:dyDescent="0.2">
      <c r="A218" s="88">
        <f t="shared" si="19"/>
        <v>2025</v>
      </c>
      <c r="B218" s="117">
        <v>1</v>
      </c>
      <c r="C218" s="88">
        <f t="shared" si="20"/>
        <v>1</v>
      </c>
      <c r="D218" s="87" t="str">
        <f t="shared" si="21"/>
        <v>0691775E</v>
      </c>
      <c r="E218" s="89" t="s">
        <v>582</v>
      </c>
      <c r="F218" s="92">
        <f>IF(ISBLANK(Tableau1!G51),0,Tableau1!G51)</f>
        <v>265</v>
      </c>
      <c r="G218" s="115" t="s">
        <v>122</v>
      </c>
      <c r="H218" s="90" t="s">
        <v>36</v>
      </c>
      <c r="I218" s="90" t="s">
        <v>36</v>
      </c>
      <c r="J218" s="90" t="s">
        <v>36</v>
      </c>
      <c r="K218" s="118">
        <v>1</v>
      </c>
      <c r="L218" s="88">
        <v>31</v>
      </c>
      <c r="M218" s="88">
        <v>1</v>
      </c>
      <c r="N218" s="87" t="s">
        <v>583</v>
      </c>
      <c r="O218" s="87" t="s">
        <v>584</v>
      </c>
      <c r="P218" s="91">
        <f t="shared" si="17"/>
        <v>265</v>
      </c>
      <c r="Q218" s="87" t="str">
        <f>IF(Paramétrage!B4&lt;'CTRL Nombres'!K218,"Pas de contrôle",IF(VALUE(F218)=P218,"OK","Attention, vous ne devez pas saisir plus de 2 chiffres après la virgule dans le tableau 1"))</f>
        <v>OK</v>
      </c>
      <c r="R218" s="87">
        <f t="shared" si="18"/>
        <v>0</v>
      </c>
    </row>
    <row r="219" spans="1:18" x14ac:dyDescent="0.2">
      <c r="A219" s="88">
        <f t="shared" si="19"/>
        <v>2025</v>
      </c>
      <c r="B219" s="117">
        <v>1</v>
      </c>
      <c r="C219" s="88">
        <f t="shared" si="20"/>
        <v>1</v>
      </c>
      <c r="D219" s="87" t="str">
        <f t="shared" si="21"/>
        <v>0691775E</v>
      </c>
      <c r="E219" s="89" t="s">
        <v>585</v>
      </c>
      <c r="F219" s="92">
        <f>IF(ISBLANK(Tableau1!H51),0,Tableau1!H51)</f>
        <v>243.92</v>
      </c>
      <c r="G219" s="115" t="s">
        <v>122</v>
      </c>
      <c r="H219" s="90" t="s">
        <v>36</v>
      </c>
      <c r="I219" s="90" t="s">
        <v>36</v>
      </c>
      <c r="J219" s="90" t="s">
        <v>36</v>
      </c>
      <c r="K219" s="118">
        <v>1</v>
      </c>
      <c r="L219" s="88">
        <v>31</v>
      </c>
      <c r="M219" s="88">
        <v>2</v>
      </c>
      <c r="N219" s="87" t="s">
        <v>586</v>
      </c>
      <c r="O219" s="87" t="s">
        <v>587</v>
      </c>
      <c r="P219" s="91">
        <f t="shared" si="17"/>
        <v>243.92</v>
      </c>
      <c r="Q219" s="87" t="str">
        <f>IF(Paramétrage!B4&lt;'CTRL Nombres'!K219,"Pas de contrôle",IF(VALUE(F219)=P219,"OK","Attention, vous ne devez pas saisir plus de 2 chiffres après la virgule dans le tableau 1"))</f>
        <v>OK</v>
      </c>
      <c r="R219" s="87">
        <f t="shared" si="18"/>
        <v>0</v>
      </c>
    </row>
    <row r="220" spans="1:18" x14ac:dyDescent="0.2">
      <c r="A220" s="88">
        <f t="shared" si="19"/>
        <v>2025</v>
      </c>
      <c r="B220" s="117">
        <v>1</v>
      </c>
      <c r="C220" s="88">
        <f t="shared" si="20"/>
        <v>1</v>
      </c>
      <c r="D220" s="87" t="str">
        <f t="shared" si="21"/>
        <v>0691775E</v>
      </c>
      <c r="E220" s="89" t="s">
        <v>588</v>
      </c>
      <c r="F220" s="92">
        <f>IF(ISBLANK(Tableau1!M51),0,Tableau1!M51)</f>
        <v>245</v>
      </c>
      <c r="G220" s="115" t="s">
        <v>122</v>
      </c>
      <c r="H220" s="90" t="s">
        <v>36</v>
      </c>
      <c r="I220" s="90" t="s">
        <v>36</v>
      </c>
      <c r="J220" s="90" t="s">
        <v>36</v>
      </c>
      <c r="K220" s="118">
        <v>1</v>
      </c>
      <c r="L220" s="88">
        <v>31</v>
      </c>
      <c r="M220" s="88">
        <v>7</v>
      </c>
      <c r="N220" s="87" t="s">
        <v>445</v>
      </c>
      <c r="O220" s="87" t="s">
        <v>589</v>
      </c>
      <c r="P220" s="91">
        <f t="shared" si="17"/>
        <v>245</v>
      </c>
      <c r="Q220" s="87" t="str">
        <f>IF(Paramétrage!B4&lt;'CTRL Nombres'!K220,"Pas de contrôle",IF(VALUE(F220)=P220,"OK","Attention, vous ne devez pas saisir plus de 2 chiffres après la virgule dans le tableau 1"))</f>
        <v>OK</v>
      </c>
      <c r="R220" s="87">
        <f t="shared" si="18"/>
        <v>0</v>
      </c>
    </row>
    <row r="221" spans="1:18" x14ac:dyDescent="0.2">
      <c r="A221" s="88">
        <f t="shared" si="19"/>
        <v>2025</v>
      </c>
      <c r="B221" s="117">
        <v>1</v>
      </c>
      <c r="C221" s="88">
        <f t="shared" si="20"/>
        <v>1</v>
      </c>
      <c r="D221" s="87" t="str">
        <f t="shared" si="21"/>
        <v>0691775E</v>
      </c>
      <c r="E221" s="89" t="s">
        <v>590</v>
      </c>
      <c r="F221" s="92">
        <f>IF(ISBLANK(Tableau1!R51),0,Tableau1!R51)</f>
        <v>250</v>
      </c>
      <c r="G221" s="115" t="s">
        <v>122</v>
      </c>
      <c r="H221" s="90" t="s">
        <v>36</v>
      </c>
      <c r="I221" s="90" t="s">
        <v>36</v>
      </c>
      <c r="J221" s="90" t="s">
        <v>36</v>
      </c>
      <c r="K221" s="118">
        <v>1</v>
      </c>
      <c r="L221" s="88">
        <v>31</v>
      </c>
      <c r="M221" s="88">
        <v>12</v>
      </c>
      <c r="N221" s="87" t="s">
        <v>446</v>
      </c>
      <c r="O221" s="87" t="s">
        <v>591</v>
      </c>
      <c r="P221" s="91">
        <f t="shared" si="17"/>
        <v>250</v>
      </c>
      <c r="Q221" s="87" t="str">
        <f>IF(Paramétrage!B4&lt;'CTRL Nombres'!K221,"Pas de contrôle",IF(VALUE(F221)=P221,"OK","Attention, vous ne devez pas saisir plus de 2 chiffres après la virgule dans le tableau 1"))</f>
        <v>OK</v>
      </c>
      <c r="R221" s="87">
        <f t="shared" si="18"/>
        <v>0</v>
      </c>
    </row>
    <row r="222" spans="1:18" x14ac:dyDescent="0.2">
      <c r="A222" s="88">
        <f t="shared" si="19"/>
        <v>2025</v>
      </c>
      <c r="B222" s="117">
        <v>1</v>
      </c>
      <c r="C222" s="88">
        <f t="shared" si="20"/>
        <v>1</v>
      </c>
      <c r="D222" s="87" t="str">
        <f t="shared" si="21"/>
        <v>0691775E</v>
      </c>
      <c r="E222" s="89" t="s">
        <v>592</v>
      </c>
      <c r="F222" s="92">
        <f>IF(ISBLANK(Tableau1!V51),0,Tableau1!V51)</f>
        <v>267</v>
      </c>
      <c r="G222" s="115" t="s">
        <v>122</v>
      </c>
      <c r="H222" s="90" t="s">
        <v>36</v>
      </c>
      <c r="I222" s="90" t="s">
        <v>36</v>
      </c>
      <c r="J222" s="90" t="s">
        <v>36</v>
      </c>
      <c r="K222" s="118">
        <v>1</v>
      </c>
      <c r="L222" s="88">
        <v>31</v>
      </c>
      <c r="M222" s="88">
        <v>16</v>
      </c>
      <c r="N222" s="87" t="s">
        <v>593</v>
      </c>
      <c r="O222" s="87" t="s">
        <v>594</v>
      </c>
      <c r="P222" s="91">
        <f t="shared" si="17"/>
        <v>267</v>
      </c>
      <c r="Q222" s="87" t="str">
        <f>IF(Paramétrage!B4&lt;'CTRL Nombres'!K222,"Pas de contrôle",IF(VALUE(F222)=P222,"OK","Attention, vous ne devez pas saisir plus de 2 chiffres après la virgule dans le tableau 1"))</f>
        <v>OK</v>
      </c>
      <c r="R222" s="87">
        <f t="shared" si="18"/>
        <v>0</v>
      </c>
    </row>
    <row r="223" spans="1:18" x14ac:dyDescent="0.2">
      <c r="A223" s="88">
        <f t="shared" si="19"/>
        <v>2025</v>
      </c>
      <c r="B223" s="117">
        <v>1</v>
      </c>
      <c r="C223" s="88">
        <f t="shared" si="20"/>
        <v>1</v>
      </c>
      <c r="D223" s="87" t="str">
        <f t="shared" si="21"/>
        <v>0691775E</v>
      </c>
      <c r="E223" s="89" t="s">
        <v>595</v>
      </c>
      <c r="F223" s="92">
        <f>IF(ISBLANK(Tableau1!W51),0,Tableau1!W51)</f>
        <v>253</v>
      </c>
      <c r="G223" s="115" t="s">
        <v>122</v>
      </c>
      <c r="H223" s="90" t="s">
        <v>36</v>
      </c>
      <c r="I223" s="90" t="s">
        <v>36</v>
      </c>
      <c r="J223" s="90" t="s">
        <v>36</v>
      </c>
      <c r="K223" s="118">
        <v>1</v>
      </c>
      <c r="L223" s="88">
        <v>31</v>
      </c>
      <c r="M223" s="88">
        <v>17</v>
      </c>
      <c r="N223" s="87" t="s">
        <v>268</v>
      </c>
      <c r="O223" s="87" t="s">
        <v>596</v>
      </c>
      <c r="P223" s="91">
        <f t="shared" si="17"/>
        <v>253</v>
      </c>
      <c r="Q223" s="87" t="str">
        <f>IF(Paramétrage!B4&lt;'CTRL Nombres'!K223,"Pas de contrôle",IF(VALUE(F223)=P223,"OK","Attention, vous ne devez pas saisir plus de 2 chiffres après la virgule dans le tableau 1"))</f>
        <v>OK</v>
      </c>
      <c r="R223" s="87">
        <f t="shared" si="18"/>
        <v>0</v>
      </c>
    </row>
    <row r="224" spans="1:18" x14ac:dyDescent="0.2">
      <c r="A224" s="88">
        <f t="shared" si="19"/>
        <v>2025</v>
      </c>
      <c r="B224" s="117">
        <v>1</v>
      </c>
      <c r="C224" s="88">
        <f t="shared" si="20"/>
        <v>1</v>
      </c>
      <c r="D224" s="87" t="str">
        <f t="shared" si="21"/>
        <v>0691775E</v>
      </c>
      <c r="E224" s="89" t="s">
        <v>597</v>
      </c>
      <c r="F224" s="92">
        <f>IF(ISBLANK(Tableau1!G52),0,Tableau1!G52)</f>
        <v>255.7</v>
      </c>
      <c r="G224" s="115" t="s">
        <v>122</v>
      </c>
      <c r="H224" s="90" t="s">
        <v>36</v>
      </c>
      <c r="I224" s="90" t="s">
        <v>36</v>
      </c>
      <c r="J224" s="90" t="s">
        <v>36</v>
      </c>
      <c r="K224" s="118">
        <v>1</v>
      </c>
      <c r="L224" s="88">
        <v>32</v>
      </c>
      <c r="M224" s="88">
        <v>1</v>
      </c>
      <c r="N224" s="87" t="s">
        <v>598</v>
      </c>
      <c r="O224" s="87" t="s">
        <v>599</v>
      </c>
      <c r="P224" s="91">
        <f t="shared" si="17"/>
        <v>255.7</v>
      </c>
      <c r="Q224" s="87" t="str">
        <f>IF(Paramétrage!B4&lt;'CTRL Nombres'!K224,"Pas de contrôle",IF(VALUE(F224)=P224,"OK","Attention, vous ne devez pas saisir plus de 2 chiffres après la virgule dans le tableau 1"))</f>
        <v>OK</v>
      </c>
      <c r="R224" s="87">
        <f t="shared" si="18"/>
        <v>0</v>
      </c>
    </row>
    <row r="225" spans="1:18" x14ac:dyDescent="0.2">
      <c r="A225" s="88">
        <f t="shared" si="19"/>
        <v>2025</v>
      </c>
      <c r="B225" s="117">
        <v>1</v>
      </c>
      <c r="C225" s="88">
        <f t="shared" si="20"/>
        <v>1</v>
      </c>
      <c r="D225" s="87" t="str">
        <f t="shared" si="21"/>
        <v>0691775E</v>
      </c>
      <c r="E225" s="89" t="s">
        <v>600</v>
      </c>
      <c r="F225" s="92">
        <f>IF(ISBLANK(Tableau1!H52),0,Tableau1!H52)</f>
        <v>246.48</v>
      </c>
      <c r="G225" s="115" t="s">
        <v>122</v>
      </c>
      <c r="H225" s="90" t="s">
        <v>36</v>
      </c>
      <c r="I225" s="90" t="s">
        <v>36</v>
      </c>
      <c r="J225" s="90" t="s">
        <v>36</v>
      </c>
      <c r="K225" s="118">
        <v>1</v>
      </c>
      <c r="L225" s="88">
        <v>32</v>
      </c>
      <c r="M225" s="88">
        <v>2</v>
      </c>
      <c r="N225" s="87" t="s">
        <v>601</v>
      </c>
      <c r="O225" s="87" t="s">
        <v>602</v>
      </c>
      <c r="P225" s="91">
        <f t="shared" si="17"/>
        <v>246.48</v>
      </c>
      <c r="Q225" s="87" t="str">
        <f>IF(Paramétrage!B4&lt;'CTRL Nombres'!K225,"Pas de contrôle",IF(VALUE(F225)=P225,"OK","Attention, vous ne devez pas saisir plus de 2 chiffres après la virgule dans le tableau 1"))</f>
        <v>OK</v>
      </c>
      <c r="R225" s="87">
        <f t="shared" si="18"/>
        <v>0</v>
      </c>
    </row>
    <row r="226" spans="1:18" x14ac:dyDescent="0.2">
      <c r="A226" s="88">
        <f t="shared" si="19"/>
        <v>2025</v>
      </c>
      <c r="B226" s="117">
        <v>1</v>
      </c>
      <c r="C226" s="88">
        <f t="shared" si="20"/>
        <v>1</v>
      </c>
      <c r="D226" s="87" t="str">
        <f t="shared" si="21"/>
        <v>0691775E</v>
      </c>
      <c r="E226" s="89" t="s">
        <v>1623</v>
      </c>
      <c r="F226" s="92">
        <f>IF(ISBLANK(Tableau1!M52),0,Tableau1!M52)</f>
        <v>0</v>
      </c>
      <c r="G226" s="90" t="s">
        <v>36</v>
      </c>
      <c r="H226" s="115" t="s">
        <v>122</v>
      </c>
      <c r="I226" s="90" t="s">
        <v>36</v>
      </c>
      <c r="J226" s="90" t="s">
        <v>36</v>
      </c>
      <c r="K226" s="118">
        <v>2</v>
      </c>
      <c r="L226" s="88">
        <v>32</v>
      </c>
      <c r="M226" s="88">
        <v>7</v>
      </c>
      <c r="N226" s="87" t="s">
        <v>2464</v>
      </c>
      <c r="O226" s="87" t="s">
        <v>2513</v>
      </c>
      <c r="P226" s="91">
        <f t="shared" si="17"/>
        <v>0</v>
      </c>
      <c r="Q226" s="87" t="str">
        <f>IF(Paramétrage!B4&lt;'CTRL Nombres'!K226,"Pas de contrôle",IF(VALUE(F226)=P226,"OK","Attention, vous ne devez pas saisir plus de 2 chiffres après la virgule dans le tableau 1"))</f>
        <v>Pas de contrôle</v>
      </c>
      <c r="R226" s="87">
        <f t="shared" si="18"/>
        <v>0</v>
      </c>
    </row>
    <row r="227" spans="1:18" x14ac:dyDescent="0.2">
      <c r="A227" s="88">
        <f t="shared" si="19"/>
        <v>2025</v>
      </c>
      <c r="B227" s="117">
        <v>1</v>
      </c>
      <c r="C227" s="88">
        <f t="shared" si="20"/>
        <v>1</v>
      </c>
      <c r="D227" s="87" t="str">
        <f t="shared" si="21"/>
        <v>0691775E</v>
      </c>
      <c r="E227" s="89" t="s">
        <v>1624</v>
      </c>
      <c r="F227" s="92">
        <f>IF(ISBLANK(Tableau1!R52),0,Tableau1!R52)</f>
        <v>0</v>
      </c>
      <c r="G227" s="90" t="s">
        <v>36</v>
      </c>
      <c r="H227" s="115" t="s">
        <v>122</v>
      </c>
      <c r="I227" s="115" t="s">
        <v>122</v>
      </c>
      <c r="J227" s="90" t="s">
        <v>36</v>
      </c>
      <c r="K227" s="118">
        <v>2</v>
      </c>
      <c r="L227" s="88">
        <v>32</v>
      </c>
      <c r="M227" s="88">
        <v>12</v>
      </c>
      <c r="N227" s="87" t="s">
        <v>2466</v>
      </c>
      <c r="O227" s="87" t="s">
        <v>2514</v>
      </c>
      <c r="P227" s="91">
        <f t="shared" ref="P227:P290" si="22">ROUND(F227,2)</f>
        <v>0</v>
      </c>
      <c r="Q227" s="87" t="str">
        <f>IF(Paramétrage!B4&lt;'CTRL Nombres'!K227,"Pas de contrôle",IF(VALUE(F227)=P227,"OK","Attention, vous ne devez pas saisir plus de 2 chiffres après la virgule dans le tableau 1"))</f>
        <v>Pas de contrôle</v>
      </c>
      <c r="R227" s="87">
        <f t="shared" si="18"/>
        <v>0</v>
      </c>
    </row>
    <row r="228" spans="1:18" x14ac:dyDescent="0.2">
      <c r="A228" s="88">
        <f t="shared" si="19"/>
        <v>2025</v>
      </c>
      <c r="B228" s="117">
        <v>1</v>
      </c>
      <c r="C228" s="88">
        <f t="shared" si="20"/>
        <v>1</v>
      </c>
      <c r="D228" s="87" t="str">
        <f t="shared" si="21"/>
        <v>0691775E</v>
      </c>
      <c r="E228" s="89" t="s">
        <v>1625</v>
      </c>
      <c r="F228" s="92">
        <f>IF(ISBLANK(Tableau1!V52),0,Tableau1!V52)</f>
        <v>0</v>
      </c>
      <c r="G228" s="90" t="s">
        <v>36</v>
      </c>
      <c r="H228" s="115" t="s">
        <v>122</v>
      </c>
      <c r="I228" s="115" t="s">
        <v>122</v>
      </c>
      <c r="J228" s="115" t="s">
        <v>122</v>
      </c>
      <c r="K228" s="118">
        <v>2</v>
      </c>
      <c r="L228" s="88">
        <v>32</v>
      </c>
      <c r="M228" s="88">
        <v>16</v>
      </c>
      <c r="N228" s="87" t="s">
        <v>189</v>
      </c>
      <c r="O228" s="87" t="s">
        <v>2515</v>
      </c>
      <c r="P228" s="91">
        <f t="shared" si="22"/>
        <v>0</v>
      </c>
      <c r="Q228" s="87" t="str">
        <f>IF(Paramétrage!B4&lt;'CTRL Nombres'!K228,"Pas de contrôle",IF(VALUE(F228)=P228,"OK","Attention, vous ne devez pas saisir plus de 2 chiffres après la virgule dans le tableau 1"))</f>
        <v>Pas de contrôle</v>
      </c>
      <c r="R228" s="87">
        <f t="shared" si="18"/>
        <v>0</v>
      </c>
    </row>
    <row r="229" spans="1:18" x14ac:dyDescent="0.2">
      <c r="A229" s="88">
        <f t="shared" si="19"/>
        <v>2025</v>
      </c>
      <c r="B229" s="117">
        <v>1</v>
      </c>
      <c r="C229" s="88">
        <f t="shared" si="20"/>
        <v>1</v>
      </c>
      <c r="D229" s="87" t="str">
        <f t="shared" si="21"/>
        <v>0691775E</v>
      </c>
      <c r="E229" s="89" t="s">
        <v>1626</v>
      </c>
      <c r="F229" s="92">
        <f>IF(ISBLANK(Tableau1!W52),0,Tableau1!W52)</f>
        <v>0</v>
      </c>
      <c r="G229" s="90" t="s">
        <v>36</v>
      </c>
      <c r="H229" s="115" t="s">
        <v>122</v>
      </c>
      <c r="I229" s="115" t="s">
        <v>122</v>
      </c>
      <c r="J229" s="115" t="s">
        <v>122</v>
      </c>
      <c r="K229" s="118">
        <v>2</v>
      </c>
      <c r="L229" s="88">
        <v>32</v>
      </c>
      <c r="M229" s="88">
        <v>17</v>
      </c>
      <c r="N229" s="87" t="s">
        <v>190</v>
      </c>
      <c r="O229" s="87" t="s">
        <v>2516</v>
      </c>
      <c r="P229" s="91">
        <f t="shared" si="22"/>
        <v>0</v>
      </c>
      <c r="Q229" s="87" t="str">
        <f>IF(Paramétrage!B4&lt;'CTRL Nombres'!K229,"Pas de contrôle",IF(VALUE(F229)=P229,"OK","Attention, vous ne devez pas saisir plus de 2 chiffres après la virgule dans le tableau 1"))</f>
        <v>Pas de contrôle</v>
      </c>
      <c r="R229" s="87">
        <f t="shared" si="18"/>
        <v>0</v>
      </c>
    </row>
    <row r="230" spans="1:18" x14ac:dyDescent="0.2">
      <c r="A230" s="88">
        <f t="shared" si="19"/>
        <v>2025</v>
      </c>
      <c r="B230" s="117">
        <v>1</v>
      </c>
      <c r="C230" s="88">
        <f t="shared" si="20"/>
        <v>1</v>
      </c>
      <c r="D230" s="87" t="str">
        <f t="shared" si="21"/>
        <v>0691775E</v>
      </c>
      <c r="E230" s="89" t="s">
        <v>1627</v>
      </c>
      <c r="F230" s="92">
        <f>IF(ISBLANK(Tableau1!G53),0,Tableau1!G53)</f>
        <v>0</v>
      </c>
      <c r="G230" s="90" t="s">
        <v>36</v>
      </c>
      <c r="H230" s="114" t="s">
        <v>122</v>
      </c>
      <c r="I230" s="90" t="s">
        <v>36</v>
      </c>
      <c r="J230" s="90" t="s">
        <v>36</v>
      </c>
      <c r="K230" s="118">
        <v>2</v>
      </c>
      <c r="L230" s="88">
        <v>33</v>
      </c>
      <c r="M230" s="88">
        <v>1</v>
      </c>
      <c r="N230" s="87" t="s">
        <v>2517</v>
      </c>
      <c r="O230" s="87" t="s">
        <v>2518</v>
      </c>
      <c r="P230" s="91">
        <f t="shared" si="22"/>
        <v>0</v>
      </c>
      <c r="Q230" s="87" t="str">
        <f>IF(Paramétrage!B4&lt;'CTRL Nombres'!K230,"Pas de contrôle",IF(VALUE(F230)=P230,"OK","Attention, vous ne devez pas saisir plus de 2 chiffres après la virgule dans le tableau 1"))</f>
        <v>Pas de contrôle</v>
      </c>
      <c r="R230" s="87">
        <f t="shared" si="18"/>
        <v>0</v>
      </c>
    </row>
    <row r="231" spans="1:18" x14ac:dyDescent="0.2">
      <c r="A231" s="88">
        <f t="shared" si="19"/>
        <v>2025</v>
      </c>
      <c r="B231" s="117">
        <v>1</v>
      </c>
      <c r="C231" s="88">
        <f t="shared" si="20"/>
        <v>1</v>
      </c>
      <c r="D231" s="87" t="str">
        <f t="shared" si="21"/>
        <v>0691775E</v>
      </c>
      <c r="E231" s="89" t="s">
        <v>1628</v>
      </c>
      <c r="F231" s="92">
        <f>IF(ISBLANK(Tableau1!H53),0,Tableau1!H53)</f>
        <v>0</v>
      </c>
      <c r="G231" s="90" t="s">
        <v>36</v>
      </c>
      <c r="H231" s="114" t="s">
        <v>122</v>
      </c>
      <c r="I231" s="90" t="s">
        <v>36</v>
      </c>
      <c r="J231" s="90" t="s">
        <v>36</v>
      </c>
      <c r="K231" s="118">
        <v>2</v>
      </c>
      <c r="L231" s="88">
        <v>33</v>
      </c>
      <c r="M231" s="88">
        <v>2</v>
      </c>
      <c r="N231" s="87" t="s">
        <v>2129</v>
      </c>
      <c r="O231" s="87" t="s">
        <v>2519</v>
      </c>
      <c r="P231" s="91">
        <f t="shared" si="22"/>
        <v>0</v>
      </c>
      <c r="Q231" s="87" t="str">
        <f>IF(Paramétrage!B4&lt;'CTRL Nombres'!K231,"Pas de contrôle",IF(VALUE(F231)=P231,"OK","Attention, vous ne devez pas saisir plus de 2 chiffres après la virgule dans le tableau 1"))</f>
        <v>Pas de contrôle</v>
      </c>
      <c r="R231" s="87">
        <f t="shared" si="18"/>
        <v>0</v>
      </c>
    </row>
    <row r="232" spans="1:18" x14ac:dyDescent="0.2">
      <c r="A232" s="88">
        <f t="shared" si="19"/>
        <v>2025</v>
      </c>
      <c r="B232" s="117">
        <v>1</v>
      </c>
      <c r="C232" s="88">
        <f t="shared" si="20"/>
        <v>1</v>
      </c>
      <c r="D232" s="87" t="str">
        <f t="shared" si="21"/>
        <v>0691775E</v>
      </c>
      <c r="E232" s="89" t="s">
        <v>1629</v>
      </c>
      <c r="F232" s="92">
        <f>IF(ISBLANK(Tableau1!M53),0,Tableau1!M53)</f>
        <v>0</v>
      </c>
      <c r="G232" s="90" t="s">
        <v>36</v>
      </c>
      <c r="H232" s="114" t="s">
        <v>122</v>
      </c>
      <c r="I232" s="90" t="s">
        <v>36</v>
      </c>
      <c r="J232" s="90" t="s">
        <v>36</v>
      </c>
      <c r="K232" s="118">
        <v>2</v>
      </c>
      <c r="L232" s="88">
        <v>33</v>
      </c>
      <c r="M232" s="88">
        <v>7</v>
      </c>
      <c r="N232" s="87" t="s">
        <v>191</v>
      </c>
      <c r="O232" s="87" t="s">
        <v>2520</v>
      </c>
      <c r="P232" s="91">
        <f t="shared" si="22"/>
        <v>0</v>
      </c>
      <c r="Q232" s="87" t="str">
        <f>IF(Paramétrage!B4&lt;'CTRL Nombres'!K232,"Pas de contrôle",IF(VALUE(F232)=P232,"OK","Attention, vous ne devez pas saisir plus de 2 chiffres après la virgule dans le tableau 1"))</f>
        <v>Pas de contrôle</v>
      </c>
      <c r="R232" s="87">
        <f t="shared" si="18"/>
        <v>0</v>
      </c>
    </row>
    <row r="233" spans="1:18" x14ac:dyDescent="0.2">
      <c r="A233" s="88">
        <f t="shared" si="19"/>
        <v>2025</v>
      </c>
      <c r="B233" s="117">
        <v>1</v>
      </c>
      <c r="C233" s="88">
        <f t="shared" si="20"/>
        <v>1</v>
      </c>
      <c r="D233" s="87" t="str">
        <f t="shared" si="21"/>
        <v>0691775E</v>
      </c>
      <c r="E233" s="89" t="s">
        <v>1630</v>
      </c>
      <c r="F233" s="92">
        <f>IF(ISBLANK(Tableau1!R53),0,Tableau1!R53)</f>
        <v>0</v>
      </c>
      <c r="G233" s="90" t="s">
        <v>36</v>
      </c>
      <c r="H233" s="90" t="s">
        <v>36</v>
      </c>
      <c r="I233" s="115" t="s">
        <v>122</v>
      </c>
      <c r="J233" s="90" t="s">
        <v>36</v>
      </c>
      <c r="K233" s="118">
        <v>3</v>
      </c>
      <c r="L233" s="88">
        <v>33</v>
      </c>
      <c r="M233" s="88">
        <v>12</v>
      </c>
      <c r="N233" s="87" t="s">
        <v>257</v>
      </c>
      <c r="O233" s="87" t="s">
        <v>2654</v>
      </c>
      <c r="P233" s="91">
        <f t="shared" si="22"/>
        <v>0</v>
      </c>
      <c r="Q233" s="87" t="str">
        <f>IF(Paramétrage!B4&lt;'CTRL Nombres'!K233,"Pas de contrôle",IF(VALUE(F233)=P233,"OK","Attention, vous ne devez pas saisir plus de 2 chiffres après la virgule dans le tableau 1"))</f>
        <v>Pas de contrôle</v>
      </c>
      <c r="R233" s="87">
        <f t="shared" si="18"/>
        <v>0</v>
      </c>
    </row>
    <row r="234" spans="1:18" x14ac:dyDescent="0.2">
      <c r="A234" s="88">
        <f t="shared" si="19"/>
        <v>2025</v>
      </c>
      <c r="B234" s="117">
        <v>1</v>
      </c>
      <c r="C234" s="88">
        <f t="shared" si="20"/>
        <v>1</v>
      </c>
      <c r="D234" s="87" t="str">
        <f t="shared" si="21"/>
        <v>0691775E</v>
      </c>
      <c r="E234" s="89" t="s">
        <v>1631</v>
      </c>
      <c r="F234" s="92">
        <f>IF(ISBLANK(Tableau1!V53),0,Tableau1!V53)</f>
        <v>0</v>
      </c>
      <c r="G234" s="90" t="s">
        <v>36</v>
      </c>
      <c r="H234" s="90" t="s">
        <v>36</v>
      </c>
      <c r="I234" s="90" t="s">
        <v>36</v>
      </c>
      <c r="J234" s="115" t="s">
        <v>122</v>
      </c>
      <c r="K234" s="118">
        <v>4</v>
      </c>
      <c r="L234" s="88">
        <v>33</v>
      </c>
      <c r="M234" s="88">
        <v>16</v>
      </c>
      <c r="N234" s="87" t="s">
        <v>603</v>
      </c>
      <c r="O234" s="87" t="s">
        <v>2698</v>
      </c>
      <c r="P234" s="91">
        <f t="shared" si="22"/>
        <v>0</v>
      </c>
      <c r="Q234" s="87" t="str">
        <f>IF(Paramétrage!B4&lt;'CTRL Nombres'!K234,"Pas de contrôle",IF(VALUE(F234)=P234,"OK","Attention, vous ne devez pas saisir plus de 2 chiffres après la virgule dans le tableau 1"))</f>
        <v>Pas de contrôle</v>
      </c>
      <c r="R234" s="87">
        <f t="shared" si="18"/>
        <v>0</v>
      </c>
    </row>
    <row r="235" spans="1:18" x14ac:dyDescent="0.2">
      <c r="A235" s="88">
        <f t="shared" si="19"/>
        <v>2025</v>
      </c>
      <c r="B235" s="117">
        <v>1</v>
      </c>
      <c r="C235" s="88">
        <f t="shared" si="20"/>
        <v>1</v>
      </c>
      <c r="D235" s="87" t="str">
        <f t="shared" si="21"/>
        <v>0691775E</v>
      </c>
      <c r="E235" s="89" t="s">
        <v>1632</v>
      </c>
      <c r="F235" s="92">
        <f>IF(ISBLANK(Tableau1!W53),0,Tableau1!W53)</f>
        <v>0</v>
      </c>
      <c r="G235" s="90" t="s">
        <v>36</v>
      </c>
      <c r="H235" s="90" t="s">
        <v>36</v>
      </c>
      <c r="I235" s="90" t="s">
        <v>36</v>
      </c>
      <c r="J235" s="115" t="s">
        <v>122</v>
      </c>
      <c r="K235" s="118">
        <v>4</v>
      </c>
      <c r="L235" s="88">
        <v>33</v>
      </c>
      <c r="M235" s="88">
        <v>17</v>
      </c>
      <c r="N235" s="87" t="s">
        <v>457</v>
      </c>
      <c r="O235" s="87" t="s">
        <v>2699</v>
      </c>
      <c r="P235" s="91">
        <f t="shared" si="22"/>
        <v>0</v>
      </c>
      <c r="Q235" s="87" t="str">
        <f>IF(Paramétrage!B4&lt;'CTRL Nombres'!K235,"Pas de contrôle",IF(VALUE(F235)=P235,"OK","Attention, vous ne devez pas saisir plus de 2 chiffres après la virgule dans le tableau 1"))</f>
        <v>Pas de contrôle</v>
      </c>
      <c r="R235" s="87">
        <f t="shared" si="18"/>
        <v>0</v>
      </c>
    </row>
    <row r="236" spans="1:18" x14ac:dyDescent="0.2">
      <c r="A236" s="88">
        <f t="shared" si="19"/>
        <v>2025</v>
      </c>
      <c r="B236" s="117">
        <v>1</v>
      </c>
      <c r="C236" s="88">
        <f t="shared" si="20"/>
        <v>1</v>
      </c>
      <c r="D236" s="87" t="str">
        <f t="shared" si="21"/>
        <v>0691775E</v>
      </c>
      <c r="E236" s="89" t="s">
        <v>604</v>
      </c>
      <c r="F236" s="92">
        <f>IF(ISBLANK(Tableau1!G54),0,Tableau1!G54)</f>
        <v>0</v>
      </c>
      <c r="G236" s="115" t="s">
        <v>122</v>
      </c>
      <c r="H236" s="90" t="s">
        <v>36</v>
      </c>
      <c r="I236" s="90" t="s">
        <v>36</v>
      </c>
      <c r="J236" s="90" t="s">
        <v>36</v>
      </c>
      <c r="K236" s="118">
        <v>1</v>
      </c>
      <c r="L236" s="88">
        <v>34</v>
      </c>
      <c r="M236" s="88">
        <v>1</v>
      </c>
      <c r="N236" s="87" t="s">
        <v>605</v>
      </c>
      <c r="O236" s="87" t="s">
        <v>606</v>
      </c>
      <c r="P236" s="91">
        <f t="shared" si="22"/>
        <v>0</v>
      </c>
      <c r="Q236" s="87" t="str">
        <f>IF(Paramétrage!B4&lt;'CTRL Nombres'!K236,"Pas de contrôle",IF(VALUE(F236)=P236,"OK","Attention, vous ne devez pas saisir plus de 2 chiffres après la virgule dans le tableau 1"))</f>
        <v>OK</v>
      </c>
      <c r="R236" s="87">
        <f t="shared" si="18"/>
        <v>0</v>
      </c>
    </row>
    <row r="237" spans="1:18" x14ac:dyDescent="0.2">
      <c r="A237" s="88">
        <f t="shared" si="19"/>
        <v>2025</v>
      </c>
      <c r="B237" s="117">
        <v>1</v>
      </c>
      <c r="C237" s="88">
        <f t="shared" si="20"/>
        <v>1</v>
      </c>
      <c r="D237" s="87" t="str">
        <f t="shared" si="21"/>
        <v>0691775E</v>
      </c>
      <c r="E237" s="89" t="s">
        <v>607</v>
      </c>
      <c r="F237" s="92">
        <f>IF(ISBLANK(Tableau1!H54),0,Tableau1!H54)</f>
        <v>0</v>
      </c>
      <c r="G237" s="115" t="s">
        <v>122</v>
      </c>
      <c r="H237" s="90" t="s">
        <v>36</v>
      </c>
      <c r="I237" s="90" t="s">
        <v>36</v>
      </c>
      <c r="J237" s="90" t="s">
        <v>36</v>
      </c>
      <c r="K237" s="118">
        <v>1</v>
      </c>
      <c r="L237" s="88">
        <v>34</v>
      </c>
      <c r="M237" s="88">
        <v>2</v>
      </c>
      <c r="N237" s="87" t="s">
        <v>608</v>
      </c>
      <c r="O237" s="87" t="s">
        <v>609</v>
      </c>
      <c r="P237" s="91">
        <f t="shared" si="22"/>
        <v>0</v>
      </c>
      <c r="Q237" s="87" t="str">
        <f>IF(Paramétrage!B4&lt;'CTRL Nombres'!K237,"Pas de contrôle",IF(VALUE(F237)=P237,"OK","Attention, vous ne devez pas saisir plus de 2 chiffres après la virgule dans le tableau 1"))</f>
        <v>OK</v>
      </c>
      <c r="R237" s="87">
        <f t="shared" si="18"/>
        <v>0</v>
      </c>
    </row>
    <row r="238" spans="1:18" x14ac:dyDescent="0.2">
      <c r="A238" s="88">
        <f t="shared" si="19"/>
        <v>2025</v>
      </c>
      <c r="B238" s="117">
        <v>1</v>
      </c>
      <c r="C238" s="88">
        <f t="shared" si="20"/>
        <v>1</v>
      </c>
      <c r="D238" s="87" t="str">
        <f t="shared" si="21"/>
        <v>0691775E</v>
      </c>
      <c r="E238" s="89" t="s">
        <v>610</v>
      </c>
      <c r="F238" s="92">
        <f>IF(ISBLANK(Tableau1!I54),0,Tableau1!I54)</f>
        <v>0</v>
      </c>
      <c r="G238" s="115" t="s">
        <v>122</v>
      </c>
      <c r="H238" s="90" t="s">
        <v>36</v>
      </c>
      <c r="I238" s="90" t="s">
        <v>36</v>
      </c>
      <c r="J238" s="90" t="s">
        <v>36</v>
      </c>
      <c r="K238" s="118">
        <v>1</v>
      </c>
      <c r="L238" s="88">
        <v>34</v>
      </c>
      <c r="M238" s="88">
        <v>3</v>
      </c>
      <c r="N238" s="87" t="s">
        <v>611</v>
      </c>
      <c r="O238" s="87" t="s">
        <v>612</v>
      </c>
      <c r="P238" s="91">
        <f t="shared" si="22"/>
        <v>0</v>
      </c>
      <c r="Q238" s="87" t="str">
        <f>IF(Paramétrage!B4&lt;'CTRL Nombres'!K238,"Pas de contrôle",IF(VALUE(F238)=P238,"OK","Attention, vous ne devez pas saisir plus de 2 chiffres après la virgule dans le tableau 1"))</f>
        <v>OK</v>
      </c>
      <c r="R238" s="87">
        <f t="shared" si="18"/>
        <v>0</v>
      </c>
    </row>
    <row r="239" spans="1:18" x14ac:dyDescent="0.2">
      <c r="A239" s="88">
        <f t="shared" si="19"/>
        <v>2025</v>
      </c>
      <c r="B239" s="117">
        <v>1</v>
      </c>
      <c r="C239" s="88">
        <f t="shared" si="20"/>
        <v>1</v>
      </c>
      <c r="D239" s="87" t="str">
        <f t="shared" si="21"/>
        <v>0691775E</v>
      </c>
      <c r="E239" s="89" t="s">
        <v>613</v>
      </c>
      <c r="F239" s="92">
        <f>IF(ISBLANK(Tableau1!J54),0,Tableau1!J54)</f>
        <v>0</v>
      </c>
      <c r="G239" s="115" t="s">
        <v>122</v>
      </c>
      <c r="H239" s="90" t="s">
        <v>36</v>
      </c>
      <c r="I239" s="90" t="s">
        <v>36</v>
      </c>
      <c r="J239" s="90" t="s">
        <v>36</v>
      </c>
      <c r="K239" s="118">
        <v>1</v>
      </c>
      <c r="L239" s="88">
        <v>34</v>
      </c>
      <c r="M239" s="88">
        <v>4</v>
      </c>
      <c r="N239" s="87" t="s">
        <v>614</v>
      </c>
      <c r="O239" s="87" t="s">
        <v>615</v>
      </c>
      <c r="P239" s="91">
        <f t="shared" si="22"/>
        <v>0</v>
      </c>
      <c r="Q239" s="87" t="str">
        <f>IF(Paramétrage!B4&lt;'CTRL Nombres'!K239,"Pas de contrôle",IF(VALUE(F239)=P239,"OK","Attention, vous ne devez pas saisir plus de 2 chiffres après la virgule dans le tableau 1"))</f>
        <v>OK</v>
      </c>
      <c r="R239" s="87">
        <f t="shared" si="18"/>
        <v>0</v>
      </c>
    </row>
    <row r="240" spans="1:18" x14ac:dyDescent="0.2">
      <c r="A240" s="88">
        <f t="shared" si="19"/>
        <v>2025</v>
      </c>
      <c r="B240" s="117">
        <v>1</v>
      </c>
      <c r="C240" s="88">
        <f t="shared" si="20"/>
        <v>1</v>
      </c>
      <c r="D240" s="87" t="str">
        <f t="shared" si="21"/>
        <v>0691775E</v>
      </c>
      <c r="E240" s="89" t="s">
        <v>616</v>
      </c>
      <c r="F240" s="92">
        <f>IF(ISBLANK(Tableau1!K54),0,Tableau1!K54)</f>
        <v>0</v>
      </c>
      <c r="G240" s="115" t="s">
        <v>122</v>
      </c>
      <c r="H240" s="90" t="s">
        <v>36</v>
      </c>
      <c r="I240" s="90" t="s">
        <v>36</v>
      </c>
      <c r="J240" s="90" t="s">
        <v>36</v>
      </c>
      <c r="K240" s="118">
        <v>1</v>
      </c>
      <c r="L240" s="88">
        <v>34</v>
      </c>
      <c r="M240" s="88">
        <v>5</v>
      </c>
      <c r="N240" s="87" t="s">
        <v>617</v>
      </c>
      <c r="O240" s="87" t="s">
        <v>618</v>
      </c>
      <c r="P240" s="91">
        <f t="shared" si="22"/>
        <v>0</v>
      </c>
      <c r="Q240" s="87" t="str">
        <f>IF(Paramétrage!B4&lt;'CTRL Nombres'!K240,"Pas de contrôle",IF(VALUE(F240)=P240,"OK","Attention, vous ne devez pas saisir plus de 2 chiffres après la virgule dans le tableau 1"))</f>
        <v>OK</v>
      </c>
      <c r="R240" s="87">
        <f t="shared" si="18"/>
        <v>0</v>
      </c>
    </row>
    <row r="241" spans="1:18" x14ac:dyDescent="0.2">
      <c r="A241" s="88">
        <f t="shared" si="19"/>
        <v>2025</v>
      </c>
      <c r="B241" s="117">
        <v>1</v>
      </c>
      <c r="C241" s="88">
        <f t="shared" si="20"/>
        <v>1</v>
      </c>
      <c r="D241" s="87" t="str">
        <f t="shared" si="21"/>
        <v>0691775E</v>
      </c>
      <c r="E241" s="89" t="s">
        <v>619</v>
      </c>
      <c r="F241" s="92">
        <f>IF(ISBLANK(Tableau1!M54),0,Tableau1!M54)</f>
        <v>0</v>
      </c>
      <c r="G241" s="115" t="s">
        <v>122</v>
      </c>
      <c r="H241" s="90" t="s">
        <v>36</v>
      </c>
      <c r="I241" s="90" t="s">
        <v>36</v>
      </c>
      <c r="J241" s="90" t="s">
        <v>36</v>
      </c>
      <c r="K241" s="118">
        <v>1</v>
      </c>
      <c r="L241" s="88">
        <v>34</v>
      </c>
      <c r="M241" s="88">
        <v>7</v>
      </c>
      <c r="N241" s="87" t="s">
        <v>468</v>
      </c>
      <c r="O241" s="87" t="s">
        <v>620</v>
      </c>
      <c r="P241" s="91">
        <f t="shared" si="22"/>
        <v>0</v>
      </c>
      <c r="Q241" s="87" t="str">
        <f>IF(Paramétrage!B4&lt;'CTRL Nombres'!K241,"Pas de contrôle",IF(VALUE(F241)=P241,"OK","Attention, vous ne devez pas saisir plus de 2 chiffres après la virgule dans le tableau 1"))</f>
        <v>OK</v>
      </c>
      <c r="R241" s="87">
        <f t="shared" si="18"/>
        <v>0</v>
      </c>
    </row>
    <row r="242" spans="1:18" x14ac:dyDescent="0.2">
      <c r="A242" s="88">
        <f t="shared" si="19"/>
        <v>2025</v>
      </c>
      <c r="B242" s="117">
        <v>1</v>
      </c>
      <c r="C242" s="88">
        <f t="shared" si="20"/>
        <v>1</v>
      </c>
      <c r="D242" s="87" t="str">
        <f t="shared" si="21"/>
        <v>0691775E</v>
      </c>
      <c r="E242" s="89" t="s">
        <v>621</v>
      </c>
      <c r="F242" s="92">
        <f>IF(ISBLANK(Tableau1!N54),0,Tableau1!N54)</f>
        <v>0</v>
      </c>
      <c r="G242" s="115" t="s">
        <v>122</v>
      </c>
      <c r="H242" s="90" t="s">
        <v>36</v>
      </c>
      <c r="I242" s="90" t="s">
        <v>36</v>
      </c>
      <c r="J242" s="90" t="s">
        <v>36</v>
      </c>
      <c r="K242" s="118">
        <v>1</v>
      </c>
      <c r="L242" s="88">
        <v>34</v>
      </c>
      <c r="M242" s="88">
        <v>8</v>
      </c>
      <c r="N242" s="87" t="s">
        <v>622</v>
      </c>
      <c r="O242" s="87" t="s">
        <v>623</v>
      </c>
      <c r="P242" s="91">
        <f t="shared" si="22"/>
        <v>0</v>
      </c>
      <c r="Q242" s="87" t="str">
        <f>IF(Paramétrage!B4&lt;'CTRL Nombres'!K242,"Pas de contrôle",IF(VALUE(F242)=P242,"OK","Attention, vous ne devez pas saisir plus de 2 chiffres après la virgule dans le tableau 1"))</f>
        <v>OK</v>
      </c>
      <c r="R242" s="87">
        <f t="shared" si="18"/>
        <v>0</v>
      </c>
    </row>
    <row r="243" spans="1:18" x14ac:dyDescent="0.2">
      <c r="A243" s="88">
        <f t="shared" si="19"/>
        <v>2025</v>
      </c>
      <c r="B243" s="117">
        <v>1</v>
      </c>
      <c r="C243" s="88">
        <f t="shared" si="20"/>
        <v>1</v>
      </c>
      <c r="D243" s="87" t="str">
        <f t="shared" si="21"/>
        <v>0691775E</v>
      </c>
      <c r="E243" s="89" t="s">
        <v>624</v>
      </c>
      <c r="F243" s="92">
        <f>IF(ISBLANK(Tableau1!O54),0,Tableau1!O54)</f>
        <v>0</v>
      </c>
      <c r="G243" s="115" t="s">
        <v>122</v>
      </c>
      <c r="H243" s="90" t="s">
        <v>36</v>
      </c>
      <c r="I243" s="90" t="s">
        <v>36</v>
      </c>
      <c r="J243" s="90" t="s">
        <v>36</v>
      </c>
      <c r="K243" s="118">
        <v>1</v>
      </c>
      <c r="L243" s="88">
        <v>34</v>
      </c>
      <c r="M243" s="88">
        <v>9</v>
      </c>
      <c r="N243" s="87" t="s">
        <v>625</v>
      </c>
      <c r="O243" s="87" t="s">
        <v>626</v>
      </c>
      <c r="P243" s="91">
        <f t="shared" si="22"/>
        <v>0</v>
      </c>
      <c r="Q243" s="87" t="str">
        <f>IF(Paramétrage!B4&lt;'CTRL Nombres'!K243,"Pas de contrôle",IF(VALUE(F243)=P243,"OK","Attention, vous ne devez pas saisir plus de 2 chiffres après la virgule dans le tableau 1"))</f>
        <v>OK</v>
      </c>
      <c r="R243" s="87">
        <f t="shared" si="18"/>
        <v>0</v>
      </c>
    </row>
    <row r="244" spans="1:18" x14ac:dyDescent="0.2">
      <c r="A244" s="88">
        <f t="shared" si="19"/>
        <v>2025</v>
      </c>
      <c r="B244" s="117">
        <v>1</v>
      </c>
      <c r="C244" s="88">
        <f t="shared" si="20"/>
        <v>1</v>
      </c>
      <c r="D244" s="87" t="str">
        <f t="shared" si="21"/>
        <v>0691775E</v>
      </c>
      <c r="E244" s="89" t="s">
        <v>627</v>
      </c>
      <c r="F244" s="92">
        <f>IF(ISBLANK(Tableau1!P54),0,Tableau1!P54)</f>
        <v>0</v>
      </c>
      <c r="G244" s="115" t="s">
        <v>122</v>
      </c>
      <c r="H244" s="90" t="s">
        <v>36</v>
      </c>
      <c r="I244" s="90" t="s">
        <v>36</v>
      </c>
      <c r="J244" s="90" t="s">
        <v>36</v>
      </c>
      <c r="K244" s="118">
        <v>1</v>
      </c>
      <c r="L244" s="88">
        <v>34</v>
      </c>
      <c r="M244" s="88">
        <v>10</v>
      </c>
      <c r="N244" s="87" t="s">
        <v>628</v>
      </c>
      <c r="O244" s="87" t="s">
        <v>629</v>
      </c>
      <c r="P244" s="91">
        <f t="shared" si="22"/>
        <v>0</v>
      </c>
      <c r="Q244" s="87" t="str">
        <f>IF(Paramétrage!B4&lt;'CTRL Nombres'!K244,"Pas de contrôle",IF(VALUE(F244)=P244,"OK","Attention, vous ne devez pas saisir plus de 2 chiffres après la virgule dans le tableau 1"))</f>
        <v>OK</v>
      </c>
      <c r="R244" s="87">
        <f t="shared" si="18"/>
        <v>0</v>
      </c>
    </row>
    <row r="245" spans="1:18" x14ac:dyDescent="0.2">
      <c r="A245" s="88">
        <f t="shared" si="19"/>
        <v>2025</v>
      </c>
      <c r="B245" s="117">
        <v>1</v>
      </c>
      <c r="C245" s="88">
        <f t="shared" si="20"/>
        <v>1</v>
      </c>
      <c r="D245" s="87" t="str">
        <f t="shared" si="21"/>
        <v>0691775E</v>
      </c>
      <c r="E245" s="89" t="s">
        <v>630</v>
      </c>
      <c r="F245" s="92">
        <f>IF(ISBLANK(Tableau1!R54),0,Tableau1!R54)</f>
        <v>0</v>
      </c>
      <c r="G245" s="115" t="s">
        <v>122</v>
      </c>
      <c r="H245" s="90" t="s">
        <v>36</v>
      </c>
      <c r="I245" s="90" t="s">
        <v>36</v>
      </c>
      <c r="J245" s="90" t="s">
        <v>36</v>
      </c>
      <c r="K245" s="118">
        <v>1</v>
      </c>
      <c r="L245" s="88">
        <v>34</v>
      </c>
      <c r="M245" s="88">
        <v>12</v>
      </c>
      <c r="N245" s="87" t="s">
        <v>469</v>
      </c>
      <c r="O245" s="87" t="s">
        <v>631</v>
      </c>
      <c r="P245" s="91">
        <f t="shared" si="22"/>
        <v>0</v>
      </c>
      <c r="Q245" s="87" t="str">
        <f>IF(Paramétrage!B4&lt;'CTRL Nombres'!K245,"Pas de contrôle",IF(VALUE(F245)=P245,"OK","Attention, vous ne devez pas saisir plus de 2 chiffres après la virgule dans le tableau 1"))</f>
        <v>OK</v>
      </c>
      <c r="R245" s="87">
        <f t="shared" si="18"/>
        <v>0</v>
      </c>
    </row>
    <row r="246" spans="1:18" x14ac:dyDescent="0.2">
      <c r="A246" s="88">
        <f t="shared" si="19"/>
        <v>2025</v>
      </c>
      <c r="B246" s="117">
        <v>1</v>
      </c>
      <c r="C246" s="88">
        <f t="shared" si="20"/>
        <v>1</v>
      </c>
      <c r="D246" s="87" t="str">
        <f t="shared" si="21"/>
        <v>0691775E</v>
      </c>
      <c r="E246" s="89" t="s">
        <v>632</v>
      </c>
      <c r="F246" s="92">
        <f>IF(ISBLANK(Tableau1!S54),0,Tableau1!S54)</f>
        <v>0</v>
      </c>
      <c r="G246" s="115" t="s">
        <v>122</v>
      </c>
      <c r="H246" s="90" t="s">
        <v>36</v>
      </c>
      <c r="I246" s="90" t="s">
        <v>36</v>
      </c>
      <c r="J246" s="90" t="s">
        <v>36</v>
      </c>
      <c r="K246" s="118">
        <v>1</v>
      </c>
      <c r="L246" s="88">
        <v>34</v>
      </c>
      <c r="M246" s="88">
        <v>13</v>
      </c>
      <c r="N246" s="87" t="s">
        <v>633</v>
      </c>
      <c r="O246" s="87" t="s">
        <v>634</v>
      </c>
      <c r="P246" s="91">
        <f t="shared" si="22"/>
        <v>0</v>
      </c>
      <c r="Q246" s="87" t="str">
        <f>IF(Paramétrage!B4&lt;'CTRL Nombres'!K246,"Pas de contrôle",IF(VALUE(F246)=P246,"OK","Attention, vous ne devez pas saisir plus de 2 chiffres après la virgule dans le tableau 1"))</f>
        <v>OK</v>
      </c>
      <c r="R246" s="87">
        <f t="shared" si="18"/>
        <v>0</v>
      </c>
    </row>
    <row r="247" spans="1:18" x14ac:dyDescent="0.2">
      <c r="A247" s="88">
        <f t="shared" si="19"/>
        <v>2025</v>
      </c>
      <c r="B247" s="117">
        <v>1</v>
      </c>
      <c r="C247" s="88">
        <f t="shared" si="20"/>
        <v>1</v>
      </c>
      <c r="D247" s="87" t="str">
        <f t="shared" si="21"/>
        <v>0691775E</v>
      </c>
      <c r="E247" s="89" t="s">
        <v>635</v>
      </c>
      <c r="F247" s="92">
        <f>IF(ISBLANK(Tableau1!T54),0,Tableau1!T54)</f>
        <v>0</v>
      </c>
      <c r="G247" s="115" t="s">
        <v>122</v>
      </c>
      <c r="H247" s="90" t="s">
        <v>36</v>
      </c>
      <c r="I247" s="90" t="s">
        <v>36</v>
      </c>
      <c r="J247" s="90" t="s">
        <v>36</v>
      </c>
      <c r="K247" s="118">
        <v>1</v>
      </c>
      <c r="L247" s="88">
        <v>34</v>
      </c>
      <c r="M247" s="88">
        <v>14</v>
      </c>
      <c r="N247" s="87" t="s">
        <v>636</v>
      </c>
      <c r="O247" s="87" t="s">
        <v>637</v>
      </c>
      <c r="P247" s="91">
        <f t="shared" si="22"/>
        <v>0</v>
      </c>
      <c r="Q247" s="87" t="str">
        <f>IF(Paramétrage!B4&lt;'CTRL Nombres'!K247,"Pas de contrôle",IF(VALUE(F247)=P247,"OK","Attention, vous ne devez pas saisir plus de 2 chiffres après la virgule dans le tableau 1"))</f>
        <v>OK</v>
      </c>
      <c r="R247" s="87">
        <f t="shared" si="18"/>
        <v>0</v>
      </c>
    </row>
    <row r="248" spans="1:18" x14ac:dyDescent="0.2">
      <c r="A248" s="88">
        <f t="shared" si="19"/>
        <v>2025</v>
      </c>
      <c r="B248" s="117">
        <v>1</v>
      </c>
      <c r="C248" s="88">
        <f t="shared" si="20"/>
        <v>1</v>
      </c>
      <c r="D248" s="87" t="str">
        <f t="shared" si="21"/>
        <v>0691775E</v>
      </c>
      <c r="E248" s="89" t="s">
        <v>638</v>
      </c>
      <c r="F248" s="92">
        <f>IF(ISBLANK(Tableau1!U54),0,Tableau1!U54)</f>
        <v>0</v>
      </c>
      <c r="G248" s="115" t="s">
        <v>122</v>
      </c>
      <c r="H248" s="90" t="s">
        <v>36</v>
      </c>
      <c r="I248" s="90" t="s">
        <v>36</v>
      </c>
      <c r="J248" s="90" t="s">
        <v>36</v>
      </c>
      <c r="K248" s="118">
        <v>1</v>
      </c>
      <c r="L248" s="88">
        <v>34</v>
      </c>
      <c r="M248" s="88">
        <v>15</v>
      </c>
      <c r="N248" s="87" t="s">
        <v>639</v>
      </c>
      <c r="O248" s="87" t="s">
        <v>640</v>
      </c>
      <c r="P248" s="91">
        <f t="shared" si="22"/>
        <v>0</v>
      </c>
      <c r="Q248" s="87" t="str">
        <f>IF(Paramétrage!B4&lt;'CTRL Nombres'!K248,"Pas de contrôle",IF(VALUE(F248)=P248,"OK","Attention, vous ne devez pas saisir plus de 2 chiffres après la virgule dans le tableau 1"))</f>
        <v>OK</v>
      </c>
      <c r="R248" s="87">
        <f t="shared" si="18"/>
        <v>0</v>
      </c>
    </row>
    <row r="249" spans="1:18" x14ac:dyDescent="0.2">
      <c r="A249" s="88">
        <f t="shared" si="19"/>
        <v>2025</v>
      </c>
      <c r="B249" s="117">
        <v>1</v>
      </c>
      <c r="C249" s="88">
        <f t="shared" si="20"/>
        <v>1</v>
      </c>
      <c r="D249" s="87" t="str">
        <f t="shared" si="21"/>
        <v>0691775E</v>
      </c>
      <c r="E249" s="89" t="s">
        <v>641</v>
      </c>
      <c r="F249" s="92">
        <f>IF(ISBLANK(Tableau1!W54),0,Tableau1!W54)</f>
        <v>0</v>
      </c>
      <c r="G249" s="115" t="s">
        <v>122</v>
      </c>
      <c r="H249" s="90" t="s">
        <v>36</v>
      </c>
      <c r="I249" s="90" t="s">
        <v>36</v>
      </c>
      <c r="J249" s="90" t="s">
        <v>36</v>
      </c>
      <c r="K249" s="118">
        <v>1</v>
      </c>
      <c r="L249" s="88">
        <v>34</v>
      </c>
      <c r="M249" s="88">
        <v>17</v>
      </c>
      <c r="N249" s="87" t="s">
        <v>470</v>
      </c>
      <c r="O249" s="87" t="s">
        <v>642</v>
      </c>
      <c r="P249" s="91">
        <f t="shared" si="22"/>
        <v>0</v>
      </c>
      <c r="Q249" s="87" t="str">
        <f>IF(Paramétrage!B4&lt;'CTRL Nombres'!K249,"Pas de contrôle",IF(VALUE(F249)=P249,"OK","Attention, vous ne devez pas saisir plus de 2 chiffres après la virgule dans le tableau 1"))</f>
        <v>OK</v>
      </c>
      <c r="R249" s="87">
        <f t="shared" si="18"/>
        <v>0</v>
      </c>
    </row>
    <row r="250" spans="1:18" x14ac:dyDescent="0.2">
      <c r="A250" s="88">
        <f t="shared" si="19"/>
        <v>2025</v>
      </c>
      <c r="B250" s="117">
        <v>1</v>
      </c>
      <c r="C250" s="88">
        <f t="shared" si="20"/>
        <v>1</v>
      </c>
      <c r="D250" s="87" t="str">
        <f t="shared" si="21"/>
        <v>0691775E</v>
      </c>
      <c r="E250" s="89" t="s">
        <v>643</v>
      </c>
      <c r="F250" s="92">
        <f>IF(ISBLANK(Tableau1!G55),0,Tableau1!G55)</f>
        <v>0</v>
      </c>
      <c r="G250" s="115" t="s">
        <v>122</v>
      </c>
      <c r="H250" s="90" t="s">
        <v>36</v>
      </c>
      <c r="I250" s="90" t="s">
        <v>36</v>
      </c>
      <c r="J250" s="90" t="s">
        <v>36</v>
      </c>
      <c r="K250" s="118">
        <v>1</v>
      </c>
      <c r="L250" s="88">
        <v>35</v>
      </c>
      <c r="M250" s="88">
        <v>1</v>
      </c>
      <c r="N250" s="87" t="s">
        <v>644</v>
      </c>
      <c r="O250" s="87" t="s">
        <v>645</v>
      </c>
      <c r="P250" s="91">
        <f t="shared" si="22"/>
        <v>0</v>
      </c>
      <c r="Q250" s="87" t="str">
        <f>IF(Paramétrage!B4&lt;'CTRL Nombres'!K250,"Pas de contrôle",IF(VALUE(F250)=P250,"OK","Attention, vous ne devez pas saisir plus de 2 chiffres après la virgule dans le tableau 1"))</f>
        <v>OK</v>
      </c>
      <c r="R250" s="87">
        <f t="shared" si="18"/>
        <v>0</v>
      </c>
    </row>
    <row r="251" spans="1:18" x14ac:dyDescent="0.2">
      <c r="A251" s="88">
        <f t="shared" si="19"/>
        <v>2025</v>
      </c>
      <c r="B251" s="117">
        <v>1</v>
      </c>
      <c r="C251" s="88">
        <f t="shared" si="20"/>
        <v>1</v>
      </c>
      <c r="D251" s="87" t="str">
        <f t="shared" si="21"/>
        <v>0691775E</v>
      </c>
      <c r="E251" s="89" t="s">
        <v>646</v>
      </c>
      <c r="F251" s="92">
        <f>IF(ISBLANK(Tableau1!H55),0,Tableau1!H55)</f>
        <v>0</v>
      </c>
      <c r="G251" s="115" t="s">
        <v>122</v>
      </c>
      <c r="H251" s="90" t="s">
        <v>36</v>
      </c>
      <c r="I251" s="90" t="s">
        <v>36</v>
      </c>
      <c r="J251" s="90" t="s">
        <v>36</v>
      </c>
      <c r="K251" s="118">
        <v>1</v>
      </c>
      <c r="L251" s="88">
        <v>35</v>
      </c>
      <c r="M251" s="88">
        <v>2</v>
      </c>
      <c r="N251" s="87" t="s">
        <v>647</v>
      </c>
      <c r="O251" s="87" t="s">
        <v>648</v>
      </c>
      <c r="P251" s="91">
        <f t="shared" si="22"/>
        <v>0</v>
      </c>
      <c r="Q251" s="87" t="str">
        <f>IF(Paramétrage!B4&lt;'CTRL Nombres'!K251,"Pas de contrôle",IF(VALUE(F251)=P251,"OK","Attention, vous ne devez pas saisir plus de 2 chiffres après la virgule dans le tableau 1"))</f>
        <v>OK</v>
      </c>
      <c r="R251" s="87">
        <f t="shared" si="18"/>
        <v>0</v>
      </c>
    </row>
    <row r="252" spans="1:18" x14ac:dyDescent="0.2">
      <c r="A252" s="88">
        <f t="shared" si="19"/>
        <v>2025</v>
      </c>
      <c r="B252" s="117">
        <v>1</v>
      </c>
      <c r="C252" s="88">
        <f t="shared" si="20"/>
        <v>1</v>
      </c>
      <c r="D252" s="87" t="str">
        <f t="shared" si="21"/>
        <v>0691775E</v>
      </c>
      <c r="E252" s="89" t="s">
        <v>1636</v>
      </c>
      <c r="F252" s="92">
        <f>IF(ISBLANK(Tableau1!I55),0,Tableau1!I55)</f>
        <v>0</v>
      </c>
      <c r="G252" s="90" t="s">
        <v>36</v>
      </c>
      <c r="H252" s="115" t="s">
        <v>122</v>
      </c>
      <c r="I252" s="90" t="s">
        <v>36</v>
      </c>
      <c r="J252" s="90" t="s">
        <v>36</v>
      </c>
      <c r="K252" s="118">
        <v>2</v>
      </c>
      <c r="L252" s="88">
        <v>35</v>
      </c>
      <c r="M252" s="88">
        <v>3</v>
      </c>
      <c r="N252" s="87" t="s">
        <v>2521</v>
      </c>
      <c r="O252" s="87" t="s">
        <v>2522</v>
      </c>
      <c r="P252" s="91">
        <f t="shared" si="22"/>
        <v>0</v>
      </c>
      <c r="Q252" s="87" t="str">
        <f>IF(Paramétrage!B4&lt;'CTRL Nombres'!K252,"Pas de contrôle",IF(VALUE(F252)=P252,"OK","Attention, vous ne devez pas saisir plus de 2 chiffres après la virgule dans le tableau 1"))</f>
        <v>Pas de contrôle</v>
      </c>
      <c r="R252" s="87">
        <f t="shared" si="18"/>
        <v>0</v>
      </c>
    </row>
    <row r="253" spans="1:18" x14ac:dyDescent="0.2">
      <c r="A253" s="88">
        <f t="shared" si="19"/>
        <v>2025</v>
      </c>
      <c r="B253" s="117">
        <v>1</v>
      </c>
      <c r="C253" s="88">
        <f t="shared" si="20"/>
        <v>1</v>
      </c>
      <c r="D253" s="87" t="str">
        <f t="shared" si="21"/>
        <v>0691775E</v>
      </c>
      <c r="E253" s="89" t="s">
        <v>1637</v>
      </c>
      <c r="F253" s="92">
        <f>IF(ISBLANK(Tableau1!J55),0,Tableau1!J55)</f>
        <v>0</v>
      </c>
      <c r="G253" s="90" t="s">
        <v>36</v>
      </c>
      <c r="H253" s="115" t="s">
        <v>122</v>
      </c>
      <c r="I253" s="90" t="s">
        <v>36</v>
      </c>
      <c r="J253" s="90" t="s">
        <v>36</v>
      </c>
      <c r="K253" s="118">
        <v>2</v>
      </c>
      <c r="L253" s="88">
        <v>35</v>
      </c>
      <c r="M253" s="88">
        <v>4</v>
      </c>
      <c r="N253" s="87" t="s">
        <v>649</v>
      </c>
      <c r="O253" s="87" t="s">
        <v>2523</v>
      </c>
      <c r="P253" s="91">
        <f t="shared" si="22"/>
        <v>0</v>
      </c>
      <c r="Q253" s="87" t="str">
        <f>IF(Paramétrage!B4&lt;'CTRL Nombres'!K253,"Pas de contrôle",IF(VALUE(F253)=P253,"OK","Attention, vous ne devez pas saisir plus de 2 chiffres après la virgule dans le tableau 1"))</f>
        <v>Pas de contrôle</v>
      </c>
      <c r="R253" s="87">
        <f t="shared" si="18"/>
        <v>0</v>
      </c>
    </row>
    <row r="254" spans="1:18" x14ac:dyDescent="0.2">
      <c r="A254" s="88">
        <f t="shared" si="19"/>
        <v>2025</v>
      </c>
      <c r="B254" s="117">
        <v>1</v>
      </c>
      <c r="C254" s="88">
        <f t="shared" si="20"/>
        <v>1</v>
      </c>
      <c r="D254" s="87" t="str">
        <f t="shared" si="21"/>
        <v>0691775E</v>
      </c>
      <c r="E254" s="89" t="s">
        <v>1638</v>
      </c>
      <c r="F254" s="92">
        <f>IF(ISBLANK(Tableau1!K55),0,Tableau1!K55)</f>
        <v>0</v>
      </c>
      <c r="G254" s="90" t="s">
        <v>36</v>
      </c>
      <c r="H254" s="115" t="s">
        <v>122</v>
      </c>
      <c r="I254" s="90" t="s">
        <v>36</v>
      </c>
      <c r="J254" s="90" t="s">
        <v>36</v>
      </c>
      <c r="K254" s="118">
        <v>2</v>
      </c>
      <c r="L254" s="88">
        <v>35</v>
      </c>
      <c r="M254" s="88">
        <v>5</v>
      </c>
      <c r="N254" s="87" t="s">
        <v>650</v>
      </c>
      <c r="O254" s="87" t="s">
        <v>2524</v>
      </c>
      <c r="P254" s="91">
        <f t="shared" si="22"/>
        <v>0</v>
      </c>
      <c r="Q254" s="87" t="str">
        <f>IF(Paramétrage!B4&lt;'CTRL Nombres'!K254,"Pas de contrôle",IF(VALUE(F254)=P254,"OK","Attention, vous ne devez pas saisir plus de 2 chiffres après la virgule dans le tableau 1"))</f>
        <v>Pas de contrôle</v>
      </c>
      <c r="R254" s="87">
        <f t="shared" si="18"/>
        <v>0</v>
      </c>
    </row>
    <row r="255" spans="1:18" x14ac:dyDescent="0.2">
      <c r="A255" s="88">
        <f t="shared" si="19"/>
        <v>2025</v>
      </c>
      <c r="B255" s="117">
        <v>1</v>
      </c>
      <c r="C255" s="88">
        <f t="shared" si="20"/>
        <v>1</v>
      </c>
      <c r="D255" s="87" t="str">
        <f t="shared" si="21"/>
        <v>0691775E</v>
      </c>
      <c r="E255" s="89" t="s">
        <v>1640</v>
      </c>
      <c r="F255" s="92">
        <f>IF(ISBLANK(Tableau1!M55),0,Tableau1!M55)</f>
        <v>0</v>
      </c>
      <c r="G255" s="90" t="s">
        <v>36</v>
      </c>
      <c r="H255" s="115" t="s">
        <v>122</v>
      </c>
      <c r="I255" s="90" t="s">
        <v>36</v>
      </c>
      <c r="J255" s="90" t="s">
        <v>36</v>
      </c>
      <c r="K255" s="118">
        <v>2</v>
      </c>
      <c r="L255" s="88">
        <v>35</v>
      </c>
      <c r="M255" s="88">
        <v>7</v>
      </c>
      <c r="N255" s="87" t="s">
        <v>475</v>
      </c>
      <c r="O255" s="87" t="s">
        <v>651</v>
      </c>
      <c r="P255" s="91">
        <f t="shared" si="22"/>
        <v>0</v>
      </c>
      <c r="Q255" s="87" t="str">
        <f>IF(Paramétrage!B4&lt;'CTRL Nombres'!K255,"Pas de contrôle",IF(VALUE(F255)=P255,"OK","Attention, vous ne devez pas saisir plus de 2 chiffres après la virgule dans le tableau 1"))</f>
        <v>Pas de contrôle</v>
      </c>
      <c r="R255" s="87">
        <f t="shared" si="18"/>
        <v>0</v>
      </c>
    </row>
    <row r="256" spans="1:18" x14ac:dyDescent="0.2">
      <c r="A256" s="88">
        <f t="shared" si="19"/>
        <v>2025</v>
      </c>
      <c r="B256" s="117">
        <v>1</v>
      </c>
      <c r="C256" s="88">
        <f t="shared" si="20"/>
        <v>1</v>
      </c>
      <c r="D256" s="87" t="str">
        <f t="shared" si="21"/>
        <v>0691775E</v>
      </c>
      <c r="E256" s="89" t="s">
        <v>1641</v>
      </c>
      <c r="F256" s="92">
        <f>IF(ISBLANK(Tableau1!N55),0,Tableau1!N55)</f>
        <v>0</v>
      </c>
      <c r="G256" s="90" t="s">
        <v>36</v>
      </c>
      <c r="H256" s="115" t="s">
        <v>122</v>
      </c>
      <c r="I256" s="115" t="s">
        <v>122</v>
      </c>
      <c r="J256" s="90" t="s">
        <v>36</v>
      </c>
      <c r="K256" s="118">
        <v>2</v>
      </c>
      <c r="L256" s="88">
        <v>35</v>
      </c>
      <c r="M256" s="88">
        <v>8</v>
      </c>
      <c r="N256" s="87" t="s">
        <v>652</v>
      </c>
      <c r="O256" s="87" t="s">
        <v>2525</v>
      </c>
      <c r="P256" s="91">
        <f t="shared" si="22"/>
        <v>0</v>
      </c>
      <c r="Q256" s="87" t="str">
        <f>IF(Paramétrage!B4&lt;'CTRL Nombres'!K256,"Pas de contrôle",IF(VALUE(F256)=P256,"OK","Attention, vous ne devez pas saisir plus de 2 chiffres après la virgule dans le tableau 1"))</f>
        <v>Pas de contrôle</v>
      </c>
      <c r="R256" s="87">
        <f t="shared" si="18"/>
        <v>0</v>
      </c>
    </row>
    <row r="257" spans="1:18" x14ac:dyDescent="0.2">
      <c r="A257" s="88">
        <f t="shared" si="19"/>
        <v>2025</v>
      </c>
      <c r="B257" s="117">
        <v>1</v>
      </c>
      <c r="C257" s="88">
        <f t="shared" si="20"/>
        <v>1</v>
      </c>
      <c r="D257" s="87" t="str">
        <f t="shared" si="21"/>
        <v>0691775E</v>
      </c>
      <c r="E257" s="89" t="s">
        <v>1642</v>
      </c>
      <c r="F257" s="92">
        <f>IF(ISBLANK(Tableau1!O55),0,Tableau1!O55)</f>
        <v>0</v>
      </c>
      <c r="G257" s="90" t="s">
        <v>36</v>
      </c>
      <c r="H257" s="115" t="s">
        <v>122</v>
      </c>
      <c r="I257" s="115" t="s">
        <v>122</v>
      </c>
      <c r="J257" s="90" t="s">
        <v>36</v>
      </c>
      <c r="K257" s="118">
        <v>2</v>
      </c>
      <c r="L257" s="88">
        <v>35</v>
      </c>
      <c r="M257" s="88">
        <v>9</v>
      </c>
      <c r="N257" s="87" t="s">
        <v>2526</v>
      </c>
      <c r="O257" s="87" t="s">
        <v>2527</v>
      </c>
      <c r="P257" s="91">
        <f t="shared" si="22"/>
        <v>0</v>
      </c>
      <c r="Q257" s="87" t="str">
        <f>IF(Paramétrage!B4&lt;'CTRL Nombres'!K257,"Pas de contrôle",IF(VALUE(F257)=P257,"OK","Attention, vous ne devez pas saisir plus de 2 chiffres après la virgule dans le tableau 1"))</f>
        <v>Pas de contrôle</v>
      </c>
      <c r="R257" s="87">
        <f t="shared" si="18"/>
        <v>0</v>
      </c>
    </row>
    <row r="258" spans="1:18" x14ac:dyDescent="0.2">
      <c r="A258" s="88">
        <f t="shared" si="19"/>
        <v>2025</v>
      </c>
      <c r="B258" s="117">
        <v>1</v>
      </c>
      <c r="C258" s="88">
        <f t="shared" si="20"/>
        <v>1</v>
      </c>
      <c r="D258" s="87" t="str">
        <f t="shared" si="21"/>
        <v>0691775E</v>
      </c>
      <c r="E258" s="89" t="s">
        <v>1643</v>
      </c>
      <c r="F258" s="92">
        <f>IF(ISBLANK(Tableau1!P55),0,Tableau1!P55)</f>
        <v>0</v>
      </c>
      <c r="G258" s="90" t="s">
        <v>36</v>
      </c>
      <c r="H258" s="115" t="s">
        <v>122</v>
      </c>
      <c r="I258" s="115" t="s">
        <v>122</v>
      </c>
      <c r="J258" s="90" t="s">
        <v>36</v>
      </c>
      <c r="K258" s="118">
        <v>2</v>
      </c>
      <c r="L258" s="88">
        <v>35</v>
      </c>
      <c r="M258" s="88">
        <v>10</v>
      </c>
      <c r="N258" s="87" t="s">
        <v>653</v>
      </c>
      <c r="O258" s="87" t="s">
        <v>2528</v>
      </c>
      <c r="P258" s="91">
        <f t="shared" si="22"/>
        <v>0</v>
      </c>
      <c r="Q258" s="87" t="str">
        <f>IF(Paramétrage!B4&lt;'CTRL Nombres'!K258,"Pas de contrôle",IF(VALUE(F258)=P258,"OK","Attention, vous ne devez pas saisir plus de 2 chiffres après la virgule dans le tableau 1"))</f>
        <v>Pas de contrôle</v>
      </c>
      <c r="R258" s="87">
        <f t="shared" si="18"/>
        <v>0</v>
      </c>
    </row>
    <row r="259" spans="1:18" x14ac:dyDescent="0.2">
      <c r="A259" s="88">
        <f t="shared" si="19"/>
        <v>2025</v>
      </c>
      <c r="B259" s="117">
        <v>1</v>
      </c>
      <c r="C259" s="88">
        <f t="shared" si="20"/>
        <v>1</v>
      </c>
      <c r="D259" s="87" t="str">
        <f t="shared" si="21"/>
        <v>0691775E</v>
      </c>
      <c r="E259" s="89" t="s">
        <v>1645</v>
      </c>
      <c r="F259" s="92">
        <f>IF(ISBLANK(Tableau1!R55),0,Tableau1!R55)</f>
        <v>0</v>
      </c>
      <c r="G259" s="90" t="s">
        <v>36</v>
      </c>
      <c r="H259" s="115" t="s">
        <v>122</v>
      </c>
      <c r="I259" s="115" t="s">
        <v>122</v>
      </c>
      <c r="J259" s="90" t="s">
        <v>36</v>
      </c>
      <c r="K259" s="118">
        <v>2</v>
      </c>
      <c r="L259" s="88">
        <v>35</v>
      </c>
      <c r="M259" s="88">
        <v>12</v>
      </c>
      <c r="N259" s="87" t="s">
        <v>476</v>
      </c>
      <c r="O259" s="87" t="s">
        <v>654</v>
      </c>
      <c r="P259" s="91">
        <f t="shared" si="22"/>
        <v>0</v>
      </c>
      <c r="Q259" s="87" t="str">
        <f>IF(Paramétrage!B4&lt;'CTRL Nombres'!K259,"Pas de contrôle",IF(VALUE(F259)=P259,"OK","Attention, vous ne devez pas saisir plus de 2 chiffres après la virgule dans le tableau 1"))</f>
        <v>Pas de contrôle</v>
      </c>
      <c r="R259" s="87">
        <f t="shared" si="18"/>
        <v>0</v>
      </c>
    </row>
    <row r="260" spans="1:18" x14ac:dyDescent="0.2">
      <c r="A260" s="88">
        <f t="shared" si="19"/>
        <v>2025</v>
      </c>
      <c r="B260" s="117">
        <v>1</v>
      </c>
      <c r="C260" s="88">
        <f t="shared" si="20"/>
        <v>1</v>
      </c>
      <c r="D260" s="87" t="str">
        <f t="shared" si="21"/>
        <v>0691775E</v>
      </c>
      <c r="E260" s="89" t="s">
        <v>1646</v>
      </c>
      <c r="F260" s="92">
        <f>IF(ISBLANK(Tableau1!S55),0,Tableau1!S55)</f>
        <v>0</v>
      </c>
      <c r="G260" s="90" t="s">
        <v>36</v>
      </c>
      <c r="H260" s="115" t="s">
        <v>122</v>
      </c>
      <c r="I260" s="115" t="s">
        <v>122</v>
      </c>
      <c r="J260" s="115" t="s">
        <v>122</v>
      </c>
      <c r="K260" s="118">
        <v>2</v>
      </c>
      <c r="L260" s="88">
        <v>35</v>
      </c>
      <c r="M260" s="88">
        <v>13</v>
      </c>
      <c r="N260" s="87" t="s">
        <v>2529</v>
      </c>
      <c r="O260" s="87" t="s">
        <v>2530</v>
      </c>
      <c r="P260" s="91">
        <f t="shared" si="22"/>
        <v>0</v>
      </c>
      <c r="Q260" s="87" t="str">
        <f>IF(Paramétrage!B4&lt;'CTRL Nombres'!K260,"Pas de contrôle",IF(VALUE(F260)=P260,"OK","Attention, vous ne devez pas saisir plus de 2 chiffres après la virgule dans le tableau 1"))</f>
        <v>Pas de contrôle</v>
      </c>
      <c r="R260" s="87">
        <f t="shared" si="18"/>
        <v>0</v>
      </c>
    </row>
    <row r="261" spans="1:18" x14ac:dyDescent="0.2">
      <c r="A261" s="88">
        <f t="shared" si="19"/>
        <v>2025</v>
      </c>
      <c r="B261" s="117">
        <v>1</v>
      </c>
      <c r="C261" s="88">
        <f t="shared" si="20"/>
        <v>1</v>
      </c>
      <c r="D261" s="87" t="str">
        <f t="shared" si="21"/>
        <v>0691775E</v>
      </c>
      <c r="E261" s="89" t="s">
        <v>1647</v>
      </c>
      <c r="F261" s="92">
        <f>IF(ISBLANK(Tableau1!T55),0,Tableau1!T55)</f>
        <v>0</v>
      </c>
      <c r="G261" s="90" t="s">
        <v>36</v>
      </c>
      <c r="H261" s="115" t="s">
        <v>122</v>
      </c>
      <c r="I261" s="115" t="s">
        <v>122</v>
      </c>
      <c r="J261" s="115" t="s">
        <v>122</v>
      </c>
      <c r="K261" s="118">
        <v>2</v>
      </c>
      <c r="L261" s="88">
        <v>35</v>
      </c>
      <c r="M261" s="88">
        <v>14</v>
      </c>
      <c r="N261" s="87" t="s">
        <v>2531</v>
      </c>
      <c r="O261" s="87" t="s">
        <v>2532</v>
      </c>
      <c r="P261" s="91">
        <f t="shared" si="22"/>
        <v>0</v>
      </c>
      <c r="Q261" s="87" t="str">
        <f>IF(Paramétrage!B4&lt;'CTRL Nombres'!K261,"Pas de contrôle",IF(VALUE(F261)=P261,"OK","Attention, vous ne devez pas saisir plus de 2 chiffres après la virgule dans le tableau 1"))</f>
        <v>Pas de contrôle</v>
      </c>
      <c r="R261" s="87">
        <f t="shared" si="18"/>
        <v>0</v>
      </c>
    </row>
    <row r="262" spans="1:18" x14ac:dyDescent="0.2">
      <c r="A262" s="88">
        <f t="shared" si="19"/>
        <v>2025</v>
      </c>
      <c r="B262" s="117">
        <v>1</v>
      </c>
      <c r="C262" s="88">
        <f t="shared" si="20"/>
        <v>1</v>
      </c>
      <c r="D262" s="87" t="str">
        <f t="shared" si="21"/>
        <v>0691775E</v>
      </c>
      <c r="E262" s="89" t="s">
        <v>1648</v>
      </c>
      <c r="F262" s="92">
        <f>IF(ISBLANK(Tableau1!U55),0,Tableau1!U55)</f>
        <v>0</v>
      </c>
      <c r="G262" s="90" t="s">
        <v>36</v>
      </c>
      <c r="H262" s="115" t="s">
        <v>122</v>
      </c>
      <c r="I262" s="115" t="s">
        <v>122</v>
      </c>
      <c r="J262" s="115" t="s">
        <v>122</v>
      </c>
      <c r="K262" s="118">
        <v>2</v>
      </c>
      <c r="L262" s="88">
        <v>35</v>
      </c>
      <c r="M262" s="88">
        <v>15</v>
      </c>
      <c r="N262" s="87" t="s">
        <v>2533</v>
      </c>
      <c r="O262" s="87" t="s">
        <v>2534</v>
      </c>
      <c r="P262" s="91">
        <f t="shared" si="22"/>
        <v>0</v>
      </c>
      <c r="Q262" s="87" t="str">
        <f>IF(Paramétrage!B4&lt;'CTRL Nombres'!K262,"Pas de contrôle",IF(VALUE(F262)=P262,"OK","Attention, vous ne devez pas saisir plus de 2 chiffres après la virgule dans le tableau 1"))</f>
        <v>Pas de contrôle</v>
      </c>
      <c r="R262" s="87">
        <f t="shared" si="18"/>
        <v>0</v>
      </c>
    </row>
    <row r="263" spans="1:18" x14ac:dyDescent="0.2">
      <c r="A263" s="88">
        <f t="shared" si="19"/>
        <v>2025</v>
      </c>
      <c r="B263" s="117">
        <v>1</v>
      </c>
      <c r="C263" s="88">
        <f t="shared" si="20"/>
        <v>1</v>
      </c>
      <c r="D263" s="87" t="str">
        <f t="shared" si="21"/>
        <v>0691775E</v>
      </c>
      <c r="E263" s="89" t="s">
        <v>1650</v>
      </c>
      <c r="F263" s="92">
        <f>IF(ISBLANK(Tableau1!W55),0,Tableau1!W55)</f>
        <v>0</v>
      </c>
      <c r="G263" s="90" t="s">
        <v>36</v>
      </c>
      <c r="H263" s="115" t="s">
        <v>122</v>
      </c>
      <c r="I263" s="115" t="s">
        <v>122</v>
      </c>
      <c r="J263" s="115" t="s">
        <v>122</v>
      </c>
      <c r="K263" s="118">
        <v>2</v>
      </c>
      <c r="L263" s="88">
        <v>35</v>
      </c>
      <c r="M263" s="88">
        <v>17</v>
      </c>
      <c r="N263" s="87" t="s">
        <v>2535</v>
      </c>
      <c r="O263" s="87" t="s">
        <v>2536</v>
      </c>
      <c r="P263" s="91">
        <f t="shared" si="22"/>
        <v>0</v>
      </c>
      <c r="Q263" s="87" t="str">
        <f>IF(Paramétrage!B4&lt;'CTRL Nombres'!K263,"Pas de contrôle",IF(VALUE(F263)=P263,"OK","Attention, vous ne devez pas saisir plus de 2 chiffres après la virgule dans le tableau 1"))</f>
        <v>Pas de contrôle</v>
      </c>
      <c r="R263" s="87">
        <f t="shared" si="18"/>
        <v>0</v>
      </c>
    </row>
    <row r="264" spans="1:18" x14ac:dyDescent="0.2">
      <c r="A264" s="88">
        <f t="shared" si="19"/>
        <v>2025</v>
      </c>
      <c r="B264" s="117">
        <v>1</v>
      </c>
      <c r="C264" s="88">
        <f t="shared" si="20"/>
        <v>1</v>
      </c>
      <c r="D264" s="87" t="str">
        <f t="shared" si="21"/>
        <v>0691775E</v>
      </c>
      <c r="E264" s="89" t="s">
        <v>1651</v>
      </c>
      <c r="F264" s="92">
        <f>IF(ISBLANK(Tableau1!G56),0,Tableau1!G56)</f>
        <v>0</v>
      </c>
      <c r="G264" s="90" t="s">
        <v>36</v>
      </c>
      <c r="H264" s="114" t="s">
        <v>122</v>
      </c>
      <c r="I264" s="90" t="s">
        <v>36</v>
      </c>
      <c r="J264" s="90" t="s">
        <v>36</v>
      </c>
      <c r="K264" s="118">
        <v>2</v>
      </c>
      <c r="L264" s="88">
        <v>36</v>
      </c>
      <c r="M264" s="88">
        <v>1</v>
      </c>
      <c r="N264" s="87" t="s">
        <v>2537</v>
      </c>
      <c r="O264" s="87" t="s">
        <v>2538</v>
      </c>
      <c r="P264" s="91">
        <f t="shared" si="22"/>
        <v>0</v>
      </c>
      <c r="Q264" s="87" t="str">
        <f>IF(Paramétrage!B4&lt;'CTRL Nombres'!K264,"Pas de contrôle",IF(VALUE(F264)=P264,"OK","Attention, vous ne devez pas saisir plus de 2 chiffres après la virgule dans le tableau 1"))</f>
        <v>Pas de contrôle</v>
      </c>
      <c r="R264" s="87">
        <f t="shared" si="18"/>
        <v>0</v>
      </c>
    </row>
    <row r="265" spans="1:18" x14ac:dyDescent="0.2">
      <c r="A265" s="88">
        <f t="shared" si="19"/>
        <v>2025</v>
      </c>
      <c r="B265" s="117">
        <v>1</v>
      </c>
      <c r="C265" s="88">
        <f t="shared" si="20"/>
        <v>1</v>
      </c>
      <c r="D265" s="87" t="str">
        <f t="shared" si="21"/>
        <v>0691775E</v>
      </c>
      <c r="E265" s="89" t="s">
        <v>1652</v>
      </c>
      <c r="F265" s="92">
        <f>IF(ISBLANK(Tableau1!H56),0,Tableau1!H56)</f>
        <v>0</v>
      </c>
      <c r="G265" s="90" t="s">
        <v>36</v>
      </c>
      <c r="H265" s="114" t="s">
        <v>122</v>
      </c>
      <c r="I265" s="90" t="s">
        <v>36</v>
      </c>
      <c r="J265" s="90" t="s">
        <v>36</v>
      </c>
      <c r="K265" s="118">
        <v>2</v>
      </c>
      <c r="L265" s="88">
        <v>36</v>
      </c>
      <c r="M265" s="88">
        <v>2</v>
      </c>
      <c r="N265" s="87" t="s">
        <v>2128</v>
      </c>
      <c r="O265" s="87" t="s">
        <v>2539</v>
      </c>
      <c r="P265" s="91">
        <f t="shared" si="22"/>
        <v>0</v>
      </c>
      <c r="Q265" s="87" t="str">
        <f>IF(Paramétrage!B4&lt;'CTRL Nombres'!K265,"Pas de contrôle",IF(VALUE(F265)=P265,"OK","Attention, vous ne devez pas saisir plus de 2 chiffres après la virgule dans le tableau 1"))</f>
        <v>Pas de contrôle</v>
      </c>
      <c r="R265" s="87">
        <f t="shared" si="18"/>
        <v>0</v>
      </c>
    </row>
    <row r="266" spans="1:18" x14ac:dyDescent="0.2">
      <c r="A266" s="88">
        <f t="shared" si="19"/>
        <v>2025</v>
      </c>
      <c r="B266" s="117">
        <v>1</v>
      </c>
      <c r="C266" s="88">
        <f t="shared" si="20"/>
        <v>1</v>
      </c>
      <c r="D266" s="87" t="str">
        <f t="shared" si="21"/>
        <v>0691775E</v>
      </c>
      <c r="E266" s="89" t="s">
        <v>1653</v>
      </c>
      <c r="F266" s="92">
        <f>IF(ISBLANK(Tableau1!I56),0,Tableau1!I56)</f>
        <v>0</v>
      </c>
      <c r="G266" s="90" t="s">
        <v>36</v>
      </c>
      <c r="H266" s="114" t="s">
        <v>122</v>
      </c>
      <c r="I266" s="90" t="s">
        <v>36</v>
      </c>
      <c r="J266" s="90" t="s">
        <v>36</v>
      </c>
      <c r="K266" s="118">
        <v>2</v>
      </c>
      <c r="L266" s="88">
        <v>36</v>
      </c>
      <c r="M266" s="88">
        <v>3</v>
      </c>
      <c r="N266" s="87" t="s">
        <v>2540</v>
      </c>
      <c r="O266" s="87" t="s">
        <v>2541</v>
      </c>
      <c r="P266" s="91">
        <f t="shared" si="22"/>
        <v>0</v>
      </c>
      <c r="Q266" s="87" t="str">
        <f>IF(Paramétrage!B4&lt;'CTRL Nombres'!K266,"Pas de contrôle",IF(VALUE(F266)=P266,"OK","Attention, vous ne devez pas saisir plus de 2 chiffres après la virgule dans le tableau 1"))</f>
        <v>Pas de contrôle</v>
      </c>
      <c r="R266" s="87">
        <f t="shared" si="18"/>
        <v>0</v>
      </c>
    </row>
    <row r="267" spans="1:18" x14ac:dyDescent="0.2">
      <c r="A267" s="88">
        <f t="shared" si="19"/>
        <v>2025</v>
      </c>
      <c r="B267" s="117">
        <v>1</v>
      </c>
      <c r="C267" s="88">
        <f t="shared" si="20"/>
        <v>1</v>
      </c>
      <c r="D267" s="87" t="str">
        <f t="shared" si="21"/>
        <v>0691775E</v>
      </c>
      <c r="E267" s="89" t="s">
        <v>1654</v>
      </c>
      <c r="F267" s="92">
        <f>IF(ISBLANK(Tableau1!J56),0,Tableau1!J56)</f>
        <v>0</v>
      </c>
      <c r="G267" s="90" t="s">
        <v>36</v>
      </c>
      <c r="H267" s="114" t="s">
        <v>122</v>
      </c>
      <c r="I267" s="90" t="s">
        <v>36</v>
      </c>
      <c r="J267" s="90" t="s">
        <v>36</v>
      </c>
      <c r="K267" s="118">
        <v>2</v>
      </c>
      <c r="L267" s="88">
        <v>36</v>
      </c>
      <c r="M267" s="88">
        <v>4</v>
      </c>
      <c r="N267" s="87" t="s">
        <v>655</v>
      </c>
      <c r="O267" s="87" t="s">
        <v>2542</v>
      </c>
      <c r="P267" s="91">
        <f t="shared" si="22"/>
        <v>0</v>
      </c>
      <c r="Q267" s="87" t="str">
        <f>IF(Paramétrage!B4&lt;'CTRL Nombres'!K267,"Pas de contrôle",IF(VALUE(F267)=P267,"OK","Attention, vous ne devez pas saisir plus de 2 chiffres après la virgule dans le tableau 1"))</f>
        <v>Pas de contrôle</v>
      </c>
      <c r="R267" s="87">
        <f t="shared" si="18"/>
        <v>0</v>
      </c>
    </row>
    <row r="268" spans="1:18" x14ac:dyDescent="0.2">
      <c r="A268" s="88">
        <f t="shared" si="19"/>
        <v>2025</v>
      </c>
      <c r="B268" s="117">
        <v>1</v>
      </c>
      <c r="C268" s="88">
        <f t="shared" si="20"/>
        <v>1</v>
      </c>
      <c r="D268" s="87" t="str">
        <f t="shared" si="21"/>
        <v>0691775E</v>
      </c>
      <c r="E268" s="89" t="s">
        <v>1655</v>
      </c>
      <c r="F268" s="92">
        <f>IF(ISBLANK(Tableau1!K56),0,Tableau1!K56)</f>
        <v>0</v>
      </c>
      <c r="G268" s="90" t="s">
        <v>36</v>
      </c>
      <c r="H268" s="114" t="s">
        <v>122</v>
      </c>
      <c r="I268" s="90" t="s">
        <v>36</v>
      </c>
      <c r="J268" s="90" t="s">
        <v>36</v>
      </c>
      <c r="K268" s="118">
        <v>2</v>
      </c>
      <c r="L268" s="88">
        <v>36</v>
      </c>
      <c r="M268" s="88">
        <v>5</v>
      </c>
      <c r="N268" s="87" t="s">
        <v>656</v>
      </c>
      <c r="O268" s="87" t="s">
        <v>2543</v>
      </c>
      <c r="P268" s="91">
        <f t="shared" si="22"/>
        <v>0</v>
      </c>
      <c r="Q268" s="87" t="str">
        <f>IF(Paramétrage!B4&lt;'CTRL Nombres'!K268,"Pas de contrôle",IF(VALUE(F268)=P268,"OK","Attention, vous ne devez pas saisir plus de 2 chiffres après la virgule dans le tableau 1"))</f>
        <v>Pas de contrôle</v>
      </c>
      <c r="R268" s="87">
        <f t="shared" si="18"/>
        <v>0</v>
      </c>
    </row>
    <row r="269" spans="1:18" x14ac:dyDescent="0.2">
      <c r="A269" s="88">
        <f t="shared" si="19"/>
        <v>2025</v>
      </c>
      <c r="B269" s="117">
        <v>1</v>
      </c>
      <c r="C269" s="88">
        <f t="shared" si="20"/>
        <v>1</v>
      </c>
      <c r="D269" s="87" t="str">
        <f t="shared" si="21"/>
        <v>0691775E</v>
      </c>
      <c r="E269" s="89" t="s">
        <v>1657</v>
      </c>
      <c r="F269" s="92">
        <f>IF(ISBLANK(Tableau1!M56),0,Tableau1!M56)</f>
        <v>0</v>
      </c>
      <c r="G269" s="90" t="s">
        <v>36</v>
      </c>
      <c r="H269" s="114" t="s">
        <v>122</v>
      </c>
      <c r="I269" s="90" t="s">
        <v>36</v>
      </c>
      <c r="J269" s="90" t="s">
        <v>36</v>
      </c>
      <c r="K269" s="118">
        <v>2</v>
      </c>
      <c r="L269" s="88">
        <v>36</v>
      </c>
      <c r="M269" s="88">
        <v>7</v>
      </c>
      <c r="N269" s="87" t="s">
        <v>485</v>
      </c>
      <c r="O269" s="87" t="s">
        <v>2544</v>
      </c>
      <c r="P269" s="91">
        <f t="shared" si="22"/>
        <v>0</v>
      </c>
      <c r="Q269" s="87" t="str">
        <f>IF(Paramétrage!B4&lt;'CTRL Nombres'!K269,"Pas de contrôle",IF(VALUE(F269)=P269,"OK","Attention, vous ne devez pas saisir plus de 2 chiffres après la virgule dans le tableau 1"))</f>
        <v>Pas de contrôle</v>
      </c>
      <c r="R269" s="87">
        <f t="shared" si="18"/>
        <v>0</v>
      </c>
    </row>
    <row r="270" spans="1:18" x14ac:dyDescent="0.2">
      <c r="A270" s="88">
        <f t="shared" si="19"/>
        <v>2025</v>
      </c>
      <c r="B270" s="117">
        <v>1</v>
      </c>
      <c r="C270" s="88">
        <f t="shared" si="20"/>
        <v>1</v>
      </c>
      <c r="D270" s="87" t="str">
        <f t="shared" si="21"/>
        <v>0691775E</v>
      </c>
      <c r="E270" s="89" t="s">
        <v>1658</v>
      </c>
      <c r="F270" s="92">
        <f>IF(ISBLANK(Tableau1!N56),0,Tableau1!N56)</f>
        <v>0</v>
      </c>
      <c r="G270" s="90" t="s">
        <v>36</v>
      </c>
      <c r="H270" s="90" t="s">
        <v>36</v>
      </c>
      <c r="I270" s="115" t="s">
        <v>122</v>
      </c>
      <c r="J270" s="90" t="s">
        <v>36</v>
      </c>
      <c r="K270" s="118">
        <v>3</v>
      </c>
      <c r="L270" s="88">
        <v>36</v>
      </c>
      <c r="M270" s="88">
        <v>8</v>
      </c>
      <c r="N270" s="87" t="s">
        <v>657</v>
      </c>
      <c r="O270" s="87" t="s">
        <v>2655</v>
      </c>
      <c r="P270" s="91">
        <f t="shared" si="22"/>
        <v>0</v>
      </c>
      <c r="Q270" s="87" t="str">
        <f>IF(Paramétrage!B4&lt;'CTRL Nombres'!K270,"Pas de contrôle",IF(VALUE(F270)=P270,"OK","Attention, vous ne devez pas saisir plus de 2 chiffres après la virgule dans le tableau 1"))</f>
        <v>Pas de contrôle</v>
      </c>
      <c r="R270" s="87">
        <f t="shared" si="18"/>
        <v>0</v>
      </c>
    </row>
    <row r="271" spans="1:18" x14ac:dyDescent="0.2">
      <c r="A271" s="88">
        <f t="shared" si="19"/>
        <v>2025</v>
      </c>
      <c r="B271" s="117">
        <v>1</v>
      </c>
      <c r="C271" s="88">
        <f t="shared" si="20"/>
        <v>1</v>
      </c>
      <c r="D271" s="87" t="str">
        <f t="shared" si="21"/>
        <v>0691775E</v>
      </c>
      <c r="E271" s="89" t="s">
        <v>1659</v>
      </c>
      <c r="F271" s="92">
        <f>IF(ISBLANK(Tableau1!O56),0,Tableau1!O56)</f>
        <v>0</v>
      </c>
      <c r="G271" s="90" t="s">
        <v>36</v>
      </c>
      <c r="H271" s="90" t="s">
        <v>36</v>
      </c>
      <c r="I271" s="115" t="s">
        <v>122</v>
      </c>
      <c r="J271" s="90" t="s">
        <v>36</v>
      </c>
      <c r="K271" s="118">
        <v>3</v>
      </c>
      <c r="L271" s="88">
        <v>36</v>
      </c>
      <c r="M271" s="88">
        <v>9</v>
      </c>
      <c r="N271" s="87" t="s">
        <v>2656</v>
      </c>
      <c r="O271" s="87" t="s">
        <v>2657</v>
      </c>
      <c r="P271" s="91">
        <f t="shared" si="22"/>
        <v>0</v>
      </c>
      <c r="Q271" s="87" t="str">
        <f>IF(Paramétrage!B4&lt;'CTRL Nombres'!K271,"Pas de contrôle",IF(VALUE(F271)=P271,"OK","Attention, vous ne devez pas saisir plus de 2 chiffres après la virgule dans le tableau 1"))</f>
        <v>Pas de contrôle</v>
      </c>
      <c r="R271" s="87">
        <f t="shared" ref="R271:R334" si="23">IF(OR(Q271="Pas de contrôle",Q271 = "OK"),0,1)</f>
        <v>0</v>
      </c>
    </row>
    <row r="272" spans="1:18" x14ac:dyDescent="0.2">
      <c r="A272" s="88">
        <f t="shared" ref="A272:A335" si="24">A271</f>
        <v>2025</v>
      </c>
      <c r="B272" s="117">
        <v>1</v>
      </c>
      <c r="C272" s="88">
        <f t="shared" ref="C272:C335" si="25">C271</f>
        <v>1</v>
      </c>
      <c r="D272" s="87" t="str">
        <f t="shared" ref="D272:D335" si="26">D271</f>
        <v>0691775E</v>
      </c>
      <c r="E272" s="89" t="s">
        <v>1660</v>
      </c>
      <c r="F272" s="92">
        <f>IF(ISBLANK(Tableau1!P56),0,Tableau1!P56)</f>
        <v>0</v>
      </c>
      <c r="G272" s="90" t="s">
        <v>36</v>
      </c>
      <c r="H272" s="90" t="s">
        <v>36</v>
      </c>
      <c r="I272" s="115" t="s">
        <v>122</v>
      </c>
      <c r="J272" s="90" t="s">
        <v>36</v>
      </c>
      <c r="K272" s="118">
        <v>3</v>
      </c>
      <c r="L272" s="88">
        <v>36</v>
      </c>
      <c r="M272" s="88">
        <v>10</v>
      </c>
      <c r="N272" s="87" t="s">
        <v>658</v>
      </c>
      <c r="O272" s="87" t="s">
        <v>2658</v>
      </c>
      <c r="P272" s="91">
        <f t="shared" si="22"/>
        <v>0</v>
      </c>
      <c r="Q272" s="87" t="str">
        <f>IF(Paramétrage!B4&lt;'CTRL Nombres'!K272,"Pas de contrôle",IF(VALUE(F272)=P272,"OK","Attention, vous ne devez pas saisir plus de 2 chiffres après la virgule dans le tableau 1"))</f>
        <v>Pas de contrôle</v>
      </c>
      <c r="R272" s="87">
        <f t="shared" si="23"/>
        <v>0</v>
      </c>
    </row>
    <row r="273" spans="1:18" x14ac:dyDescent="0.2">
      <c r="A273" s="88">
        <f t="shared" si="24"/>
        <v>2025</v>
      </c>
      <c r="B273" s="117">
        <v>1</v>
      </c>
      <c r="C273" s="88">
        <f t="shared" si="25"/>
        <v>1</v>
      </c>
      <c r="D273" s="87" t="str">
        <f t="shared" si="26"/>
        <v>0691775E</v>
      </c>
      <c r="E273" s="89" t="s">
        <v>1662</v>
      </c>
      <c r="F273" s="92">
        <f>IF(ISBLANK(Tableau1!R56),0,Tableau1!R56)</f>
        <v>0</v>
      </c>
      <c r="G273" s="90" t="s">
        <v>36</v>
      </c>
      <c r="H273" s="90" t="s">
        <v>36</v>
      </c>
      <c r="I273" s="115" t="s">
        <v>122</v>
      </c>
      <c r="J273" s="90" t="s">
        <v>36</v>
      </c>
      <c r="K273" s="118">
        <v>3</v>
      </c>
      <c r="L273" s="88">
        <v>36</v>
      </c>
      <c r="M273" s="88">
        <v>12</v>
      </c>
      <c r="N273" s="87" t="s">
        <v>488</v>
      </c>
      <c r="O273" s="87" t="s">
        <v>2558</v>
      </c>
      <c r="P273" s="91">
        <f t="shared" si="22"/>
        <v>0</v>
      </c>
      <c r="Q273" s="87" t="str">
        <f>IF(Paramétrage!B4&lt;'CTRL Nombres'!K273,"Pas de contrôle",IF(VALUE(F273)=P273,"OK","Attention, vous ne devez pas saisir plus de 2 chiffres après la virgule dans le tableau 1"))</f>
        <v>Pas de contrôle</v>
      </c>
      <c r="R273" s="87">
        <f t="shared" si="23"/>
        <v>0</v>
      </c>
    </row>
    <row r="274" spans="1:18" x14ac:dyDescent="0.2">
      <c r="A274" s="88">
        <f t="shared" si="24"/>
        <v>2025</v>
      </c>
      <c r="B274" s="117">
        <v>1</v>
      </c>
      <c r="C274" s="88">
        <f t="shared" si="25"/>
        <v>1</v>
      </c>
      <c r="D274" s="87" t="str">
        <f t="shared" si="26"/>
        <v>0691775E</v>
      </c>
      <c r="E274" s="89" t="s">
        <v>1663</v>
      </c>
      <c r="F274" s="92">
        <f>IF(ISBLANK(Tableau1!S56),0,Tableau1!S56)</f>
        <v>0</v>
      </c>
      <c r="G274" s="90" t="s">
        <v>36</v>
      </c>
      <c r="H274" s="90" t="s">
        <v>36</v>
      </c>
      <c r="I274" s="90" t="s">
        <v>36</v>
      </c>
      <c r="J274" s="115" t="s">
        <v>122</v>
      </c>
      <c r="K274" s="118">
        <v>4</v>
      </c>
      <c r="L274" s="88">
        <v>36</v>
      </c>
      <c r="M274" s="88">
        <v>13</v>
      </c>
      <c r="N274" s="87" t="s">
        <v>2700</v>
      </c>
      <c r="O274" s="87" t="s">
        <v>2701</v>
      </c>
      <c r="P274" s="91">
        <f t="shared" si="22"/>
        <v>0</v>
      </c>
      <c r="Q274" s="87" t="str">
        <f>IF(Paramétrage!B4&lt;'CTRL Nombres'!K274,"Pas de contrôle",IF(VALUE(F274)=P274,"OK","Attention, vous ne devez pas saisir plus de 2 chiffres après la virgule dans le tableau 1"))</f>
        <v>Pas de contrôle</v>
      </c>
      <c r="R274" s="87">
        <f t="shared" si="23"/>
        <v>0</v>
      </c>
    </row>
    <row r="275" spans="1:18" x14ac:dyDescent="0.2">
      <c r="A275" s="88">
        <f t="shared" si="24"/>
        <v>2025</v>
      </c>
      <c r="B275" s="117">
        <v>1</v>
      </c>
      <c r="C275" s="88">
        <f t="shared" si="25"/>
        <v>1</v>
      </c>
      <c r="D275" s="87" t="str">
        <f t="shared" si="26"/>
        <v>0691775E</v>
      </c>
      <c r="E275" s="89" t="s">
        <v>1664</v>
      </c>
      <c r="F275" s="92">
        <f>IF(ISBLANK(Tableau1!T56),0,Tableau1!T56)</f>
        <v>0</v>
      </c>
      <c r="G275" s="90" t="s">
        <v>36</v>
      </c>
      <c r="H275" s="90" t="s">
        <v>36</v>
      </c>
      <c r="I275" s="90" t="s">
        <v>36</v>
      </c>
      <c r="J275" s="115" t="s">
        <v>122</v>
      </c>
      <c r="K275" s="118">
        <v>4</v>
      </c>
      <c r="L275" s="88">
        <v>36</v>
      </c>
      <c r="M275" s="88">
        <v>14</v>
      </c>
      <c r="N275" s="87" t="s">
        <v>2702</v>
      </c>
      <c r="O275" s="87" t="s">
        <v>2703</v>
      </c>
      <c r="P275" s="91">
        <f t="shared" si="22"/>
        <v>0</v>
      </c>
      <c r="Q275" s="87" t="str">
        <f>IF(Paramétrage!B4&lt;'CTRL Nombres'!K275,"Pas de contrôle",IF(VALUE(F275)=P275,"OK","Attention, vous ne devez pas saisir plus de 2 chiffres après la virgule dans le tableau 1"))</f>
        <v>Pas de contrôle</v>
      </c>
      <c r="R275" s="87">
        <f t="shared" si="23"/>
        <v>0</v>
      </c>
    </row>
    <row r="276" spans="1:18" x14ac:dyDescent="0.2">
      <c r="A276" s="88">
        <f t="shared" si="24"/>
        <v>2025</v>
      </c>
      <c r="B276" s="117">
        <v>1</v>
      </c>
      <c r="C276" s="88">
        <f t="shared" si="25"/>
        <v>1</v>
      </c>
      <c r="D276" s="87" t="str">
        <f t="shared" si="26"/>
        <v>0691775E</v>
      </c>
      <c r="E276" s="89" t="s">
        <v>1665</v>
      </c>
      <c r="F276" s="92">
        <f>IF(ISBLANK(Tableau1!U56),0,Tableau1!U56)</f>
        <v>0</v>
      </c>
      <c r="G276" s="90" t="s">
        <v>36</v>
      </c>
      <c r="H276" s="90" t="s">
        <v>36</v>
      </c>
      <c r="I276" s="90" t="s">
        <v>36</v>
      </c>
      <c r="J276" s="115" t="s">
        <v>122</v>
      </c>
      <c r="K276" s="118">
        <v>4</v>
      </c>
      <c r="L276" s="88">
        <v>36</v>
      </c>
      <c r="M276" s="88">
        <v>15</v>
      </c>
      <c r="N276" s="87" t="s">
        <v>2704</v>
      </c>
      <c r="O276" s="87" t="s">
        <v>2705</v>
      </c>
      <c r="P276" s="91">
        <f t="shared" si="22"/>
        <v>0</v>
      </c>
      <c r="Q276" s="87" t="str">
        <f>IF(Paramétrage!B4&lt;'CTRL Nombres'!K276,"Pas de contrôle",IF(VALUE(F276)=P276,"OK","Attention, vous ne devez pas saisir plus de 2 chiffres après la virgule dans le tableau 1"))</f>
        <v>Pas de contrôle</v>
      </c>
      <c r="R276" s="87">
        <f t="shared" si="23"/>
        <v>0</v>
      </c>
    </row>
    <row r="277" spans="1:18" x14ac:dyDescent="0.2">
      <c r="A277" s="88">
        <f t="shared" si="24"/>
        <v>2025</v>
      </c>
      <c r="B277" s="117">
        <v>1</v>
      </c>
      <c r="C277" s="88">
        <f t="shared" si="25"/>
        <v>1</v>
      </c>
      <c r="D277" s="87" t="str">
        <f t="shared" si="26"/>
        <v>0691775E</v>
      </c>
      <c r="E277" s="89" t="s">
        <v>1667</v>
      </c>
      <c r="F277" s="92">
        <f>IF(ISBLANK(Tableau1!W56),0,Tableau1!W56)</f>
        <v>0</v>
      </c>
      <c r="G277" s="90" t="s">
        <v>36</v>
      </c>
      <c r="H277" s="90" t="s">
        <v>36</v>
      </c>
      <c r="I277" s="90" t="s">
        <v>36</v>
      </c>
      <c r="J277" s="115" t="s">
        <v>122</v>
      </c>
      <c r="K277" s="118">
        <v>4</v>
      </c>
      <c r="L277" s="88">
        <v>36</v>
      </c>
      <c r="M277" s="88">
        <v>17</v>
      </c>
      <c r="N277" s="87" t="s">
        <v>491</v>
      </c>
      <c r="O277" s="87" t="s">
        <v>2706</v>
      </c>
      <c r="P277" s="91">
        <f t="shared" si="22"/>
        <v>0</v>
      </c>
      <c r="Q277" s="87" t="str">
        <f>IF(Paramétrage!B4&lt;'CTRL Nombres'!K277,"Pas de contrôle",IF(VALUE(F277)=P277,"OK","Attention, vous ne devez pas saisir plus de 2 chiffres après la virgule dans le tableau 1"))</f>
        <v>Pas de contrôle</v>
      </c>
      <c r="R277" s="87">
        <f t="shared" si="23"/>
        <v>0</v>
      </c>
    </row>
    <row r="278" spans="1:18" x14ac:dyDescent="0.2">
      <c r="A278" s="88">
        <f t="shared" si="24"/>
        <v>2025</v>
      </c>
      <c r="B278" s="117">
        <v>1</v>
      </c>
      <c r="C278" s="88">
        <f t="shared" si="25"/>
        <v>1</v>
      </c>
      <c r="D278" s="87" t="str">
        <f t="shared" si="26"/>
        <v>0691775E</v>
      </c>
      <c r="E278" s="89" t="s">
        <v>659</v>
      </c>
      <c r="F278" s="92">
        <f>IF(ISBLANK(Tableau1!G57),0,Tableau1!G57)</f>
        <v>0</v>
      </c>
      <c r="G278" s="115" t="s">
        <v>122</v>
      </c>
      <c r="H278" s="90" t="s">
        <v>36</v>
      </c>
      <c r="I278" s="90" t="s">
        <v>36</v>
      </c>
      <c r="J278" s="90" t="s">
        <v>36</v>
      </c>
      <c r="K278" s="118">
        <v>1</v>
      </c>
      <c r="L278" s="88">
        <v>37</v>
      </c>
      <c r="M278" s="88">
        <v>1</v>
      </c>
      <c r="N278" s="87" t="s">
        <v>660</v>
      </c>
      <c r="O278" s="87" t="s">
        <v>661</v>
      </c>
      <c r="P278" s="91">
        <f t="shared" si="22"/>
        <v>0</v>
      </c>
      <c r="Q278" s="87" t="str">
        <f>IF(Paramétrage!B4&lt;'CTRL Nombres'!K278,"Pas de contrôle",IF(VALUE(F278)=P278,"OK","Attention, vous ne devez pas saisir plus de 2 chiffres après la virgule dans le tableau 1"))</f>
        <v>OK</v>
      </c>
      <c r="R278" s="87">
        <f t="shared" si="23"/>
        <v>0</v>
      </c>
    </row>
    <row r="279" spans="1:18" x14ac:dyDescent="0.2">
      <c r="A279" s="88">
        <f t="shared" si="24"/>
        <v>2025</v>
      </c>
      <c r="B279" s="117">
        <v>1</v>
      </c>
      <c r="C279" s="88">
        <f t="shared" si="25"/>
        <v>1</v>
      </c>
      <c r="D279" s="87" t="str">
        <f t="shared" si="26"/>
        <v>0691775E</v>
      </c>
      <c r="E279" s="89" t="s">
        <v>662</v>
      </c>
      <c r="F279" s="92">
        <f>IF(ISBLANK(Tableau1!H57),0,Tableau1!H57)</f>
        <v>0</v>
      </c>
      <c r="G279" s="115" t="s">
        <v>122</v>
      </c>
      <c r="H279" s="90" t="s">
        <v>36</v>
      </c>
      <c r="I279" s="90" t="s">
        <v>36</v>
      </c>
      <c r="J279" s="90" t="s">
        <v>36</v>
      </c>
      <c r="K279" s="118">
        <v>1</v>
      </c>
      <c r="L279" s="88">
        <v>37</v>
      </c>
      <c r="M279" s="88">
        <v>2</v>
      </c>
      <c r="N279" s="87" t="s">
        <v>663</v>
      </c>
      <c r="O279" s="87" t="s">
        <v>664</v>
      </c>
      <c r="P279" s="91">
        <f t="shared" si="22"/>
        <v>0</v>
      </c>
      <c r="Q279" s="87" t="str">
        <f>IF(Paramétrage!B4&lt;'CTRL Nombres'!K279,"Pas de contrôle",IF(VALUE(F279)=P279,"OK","Attention, vous ne devez pas saisir plus de 2 chiffres après la virgule dans le tableau 1"))</f>
        <v>OK</v>
      </c>
      <c r="R279" s="87">
        <f t="shared" si="23"/>
        <v>0</v>
      </c>
    </row>
    <row r="280" spans="1:18" x14ac:dyDescent="0.2">
      <c r="A280" s="88">
        <f t="shared" si="24"/>
        <v>2025</v>
      </c>
      <c r="B280" s="117">
        <v>1</v>
      </c>
      <c r="C280" s="88">
        <f t="shared" si="25"/>
        <v>1</v>
      </c>
      <c r="D280" s="87" t="str">
        <f t="shared" si="26"/>
        <v>0691775E</v>
      </c>
      <c r="E280" s="89" t="s">
        <v>665</v>
      </c>
      <c r="F280" s="92">
        <f>IF(ISBLANK(Tableau1!M57),0,Tableau1!M57)</f>
        <v>0</v>
      </c>
      <c r="G280" s="115" t="s">
        <v>122</v>
      </c>
      <c r="H280" s="90" t="s">
        <v>36</v>
      </c>
      <c r="I280" s="90" t="s">
        <v>36</v>
      </c>
      <c r="J280" s="90" t="s">
        <v>36</v>
      </c>
      <c r="K280" s="118">
        <v>1</v>
      </c>
      <c r="L280" s="88">
        <v>37</v>
      </c>
      <c r="M280" s="88">
        <v>7</v>
      </c>
      <c r="N280" s="87" t="s">
        <v>502</v>
      </c>
      <c r="O280" s="87" t="s">
        <v>666</v>
      </c>
      <c r="P280" s="91">
        <f t="shared" si="22"/>
        <v>0</v>
      </c>
      <c r="Q280" s="87" t="str">
        <f>IF(Paramétrage!B4&lt;'CTRL Nombres'!K280,"Pas de contrôle",IF(VALUE(F280)=P280,"OK","Attention, vous ne devez pas saisir plus de 2 chiffres après la virgule dans le tableau 1"))</f>
        <v>OK</v>
      </c>
      <c r="R280" s="87">
        <f t="shared" si="23"/>
        <v>0</v>
      </c>
    </row>
    <row r="281" spans="1:18" x14ac:dyDescent="0.2">
      <c r="A281" s="88">
        <f t="shared" si="24"/>
        <v>2025</v>
      </c>
      <c r="B281" s="117">
        <v>1</v>
      </c>
      <c r="C281" s="88">
        <f t="shared" si="25"/>
        <v>1</v>
      </c>
      <c r="D281" s="87" t="str">
        <f t="shared" si="26"/>
        <v>0691775E</v>
      </c>
      <c r="E281" s="89" t="s">
        <v>667</v>
      </c>
      <c r="F281" s="92">
        <f>IF(ISBLANK(Tableau1!R57),0,Tableau1!R57)</f>
        <v>0</v>
      </c>
      <c r="G281" s="115" t="s">
        <v>122</v>
      </c>
      <c r="H281" s="90" t="s">
        <v>36</v>
      </c>
      <c r="I281" s="90" t="s">
        <v>36</v>
      </c>
      <c r="J281" s="90" t="s">
        <v>36</v>
      </c>
      <c r="K281" s="118">
        <v>1</v>
      </c>
      <c r="L281" s="88">
        <v>37</v>
      </c>
      <c r="M281" s="88">
        <v>12</v>
      </c>
      <c r="N281" s="87" t="s">
        <v>503</v>
      </c>
      <c r="O281" s="87" t="s">
        <v>668</v>
      </c>
      <c r="P281" s="91">
        <f t="shared" si="22"/>
        <v>0</v>
      </c>
      <c r="Q281" s="87" t="str">
        <f>IF(Paramétrage!B4&lt;'CTRL Nombres'!K281,"Pas de contrôle",IF(VALUE(F281)=P281,"OK","Attention, vous ne devez pas saisir plus de 2 chiffres après la virgule dans le tableau 1"))</f>
        <v>OK</v>
      </c>
      <c r="R281" s="87">
        <f t="shared" si="23"/>
        <v>0</v>
      </c>
    </row>
    <row r="282" spans="1:18" x14ac:dyDescent="0.2">
      <c r="A282" s="88">
        <f t="shared" si="24"/>
        <v>2025</v>
      </c>
      <c r="B282" s="117">
        <v>1</v>
      </c>
      <c r="C282" s="88">
        <f t="shared" si="25"/>
        <v>1</v>
      </c>
      <c r="D282" s="87" t="str">
        <f t="shared" si="26"/>
        <v>0691775E</v>
      </c>
      <c r="E282" s="89" t="s">
        <v>669</v>
      </c>
      <c r="F282" s="92">
        <f>IF(ISBLANK(Tableau1!V57),0,Tableau1!V57)</f>
        <v>0</v>
      </c>
      <c r="G282" s="115" t="s">
        <v>122</v>
      </c>
      <c r="H282" s="90" t="s">
        <v>36</v>
      </c>
      <c r="I282" s="90" t="s">
        <v>36</v>
      </c>
      <c r="J282" s="90" t="s">
        <v>36</v>
      </c>
      <c r="K282" s="118">
        <v>1</v>
      </c>
      <c r="L282" s="88">
        <v>37</v>
      </c>
      <c r="M282" s="88">
        <v>16</v>
      </c>
      <c r="N282" s="87" t="s">
        <v>670</v>
      </c>
      <c r="O282" s="87" t="s">
        <v>671</v>
      </c>
      <c r="P282" s="91">
        <f t="shared" si="22"/>
        <v>0</v>
      </c>
      <c r="Q282" s="87" t="str">
        <f>IF(Paramétrage!B4&lt;'CTRL Nombres'!K282,"Pas de contrôle",IF(VALUE(F282)=P282,"OK","Attention, vous ne devez pas saisir plus de 2 chiffres après la virgule dans le tableau 1"))</f>
        <v>OK</v>
      </c>
      <c r="R282" s="87">
        <f t="shared" si="23"/>
        <v>0</v>
      </c>
    </row>
    <row r="283" spans="1:18" x14ac:dyDescent="0.2">
      <c r="A283" s="88">
        <f t="shared" si="24"/>
        <v>2025</v>
      </c>
      <c r="B283" s="117">
        <v>1</v>
      </c>
      <c r="C283" s="88">
        <f t="shared" si="25"/>
        <v>1</v>
      </c>
      <c r="D283" s="87" t="str">
        <f t="shared" si="26"/>
        <v>0691775E</v>
      </c>
      <c r="E283" s="89" t="s">
        <v>672</v>
      </c>
      <c r="F283" s="92">
        <f>IF(ISBLANK(Tableau1!W57),0,Tableau1!W57)</f>
        <v>0</v>
      </c>
      <c r="G283" s="115" t="s">
        <v>122</v>
      </c>
      <c r="H283" s="90" t="s">
        <v>36</v>
      </c>
      <c r="I283" s="90" t="s">
        <v>36</v>
      </c>
      <c r="J283" s="90" t="s">
        <v>36</v>
      </c>
      <c r="K283" s="118">
        <v>1</v>
      </c>
      <c r="L283" s="88">
        <v>37</v>
      </c>
      <c r="M283" s="88">
        <v>17</v>
      </c>
      <c r="N283" s="87" t="s">
        <v>269</v>
      </c>
      <c r="O283" s="87" t="s">
        <v>673</v>
      </c>
      <c r="P283" s="91">
        <f t="shared" si="22"/>
        <v>0</v>
      </c>
      <c r="Q283" s="87" t="str">
        <f>IF(Paramétrage!B4&lt;'CTRL Nombres'!K283,"Pas de contrôle",IF(VALUE(F283)=P283,"OK","Attention, vous ne devez pas saisir plus de 2 chiffres après la virgule dans le tableau 1"))</f>
        <v>OK</v>
      </c>
      <c r="R283" s="87">
        <f t="shared" si="23"/>
        <v>0</v>
      </c>
    </row>
    <row r="284" spans="1:18" x14ac:dyDescent="0.2">
      <c r="A284" s="88">
        <f t="shared" si="24"/>
        <v>2025</v>
      </c>
      <c r="B284" s="117">
        <v>1</v>
      </c>
      <c r="C284" s="88">
        <f t="shared" si="25"/>
        <v>1</v>
      </c>
      <c r="D284" s="87" t="str">
        <f t="shared" si="26"/>
        <v>0691775E</v>
      </c>
      <c r="E284" s="89" t="s">
        <v>674</v>
      </c>
      <c r="F284" s="92">
        <f>IF(ISBLANK(Tableau1!G58),0,Tableau1!G58)</f>
        <v>0</v>
      </c>
      <c r="G284" s="115" t="s">
        <v>122</v>
      </c>
      <c r="H284" s="90" t="s">
        <v>36</v>
      </c>
      <c r="I284" s="90" t="s">
        <v>36</v>
      </c>
      <c r="J284" s="90" t="s">
        <v>36</v>
      </c>
      <c r="K284" s="118">
        <v>1</v>
      </c>
      <c r="L284" s="88">
        <v>38</v>
      </c>
      <c r="M284" s="88">
        <v>1</v>
      </c>
      <c r="N284" s="87" t="s">
        <v>675</v>
      </c>
      <c r="O284" s="87" t="s">
        <v>676</v>
      </c>
      <c r="P284" s="91">
        <f t="shared" si="22"/>
        <v>0</v>
      </c>
      <c r="Q284" s="87" t="str">
        <f>IF(Paramétrage!B4&lt;'CTRL Nombres'!K284,"Pas de contrôle",IF(VALUE(F284)=P284,"OK","Attention, vous ne devez pas saisir plus de 2 chiffres après la virgule dans le tableau 1"))</f>
        <v>OK</v>
      </c>
      <c r="R284" s="87">
        <f t="shared" si="23"/>
        <v>0</v>
      </c>
    </row>
    <row r="285" spans="1:18" x14ac:dyDescent="0.2">
      <c r="A285" s="88">
        <f t="shared" si="24"/>
        <v>2025</v>
      </c>
      <c r="B285" s="117">
        <v>1</v>
      </c>
      <c r="C285" s="88">
        <f t="shared" si="25"/>
        <v>1</v>
      </c>
      <c r="D285" s="87" t="str">
        <f t="shared" si="26"/>
        <v>0691775E</v>
      </c>
      <c r="E285" s="89" t="s">
        <v>677</v>
      </c>
      <c r="F285" s="92">
        <f>IF(ISBLANK(Tableau1!H58),0,Tableau1!H58)</f>
        <v>0</v>
      </c>
      <c r="G285" s="115" t="s">
        <v>122</v>
      </c>
      <c r="H285" s="90" t="s">
        <v>36</v>
      </c>
      <c r="I285" s="90" t="s">
        <v>36</v>
      </c>
      <c r="J285" s="90" t="s">
        <v>36</v>
      </c>
      <c r="K285" s="118">
        <v>1</v>
      </c>
      <c r="L285" s="88">
        <v>38</v>
      </c>
      <c r="M285" s="88">
        <v>2</v>
      </c>
      <c r="N285" s="87" t="s">
        <v>678</v>
      </c>
      <c r="O285" s="87" t="s">
        <v>679</v>
      </c>
      <c r="P285" s="91">
        <f t="shared" si="22"/>
        <v>0</v>
      </c>
      <c r="Q285" s="87" t="str">
        <f>IF(Paramétrage!B4&lt;'CTRL Nombres'!K285,"Pas de contrôle",IF(VALUE(F285)=P285,"OK","Attention, vous ne devez pas saisir plus de 2 chiffres après la virgule dans le tableau 1"))</f>
        <v>OK</v>
      </c>
      <c r="R285" s="87">
        <f t="shared" si="23"/>
        <v>0</v>
      </c>
    </row>
    <row r="286" spans="1:18" x14ac:dyDescent="0.2">
      <c r="A286" s="88">
        <f t="shared" si="24"/>
        <v>2025</v>
      </c>
      <c r="B286" s="117">
        <v>1</v>
      </c>
      <c r="C286" s="88">
        <f t="shared" si="25"/>
        <v>1</v>
      </c>
      <c r="D286" s="87" t="str">
        <f t="shared" si="26"/>
        <v>0691775E</v>
      </c>
      <c r="E286" s="89" t="s">
        <v>1683</v>
      </c>
      <c r="F286" s="92">
        <f>IF(ISBLANK(Tableau1!M58),0,Tableau1!M58)</f>
        <v>0</v>
      </c>
      <c r="G286" s="90" t="s">
        <v>36</v>
      </c>
      <c r="H286" s="115" t="s">
        <v>122</v>
      </c>
      <c r="I286" s="90" t="s">
        <v>36</v>
      </c>
      <c r="J286" s="90" t="s">
        <v>36</v>
      </c>
      <c r="K286" s="118">
        <v>2</v>
      </c>
      <c r="L286" s="88">
        <v>38</v>
      </c>
      <c r="M286" s="88">
        <v>7</v>
      </c>
      <c r="N286" s="87" t="s">
        <v>2476</v>
      </c>
      <c r="O286" s="87" t="s">
        <v>680</v>
      </c>
      <c r="P286" s="91">
        <f t="shared" si="22"/>
        <v>0</v>
      </c>
      <c r="Q286" s="87" t="str">
        <f>IF(Paramétrage!B4&lt;'CTRL Nombres'!K286,"Pas de contrôle",IF(VALUE(F286)=P286,"OK","Attention, vous ne devez pas saisir plus de 2 chiffres après la virgule dans le tableau 1"))</f>
        <v>Pas de contrôle</v>
      </c>
      <c r="R286" s="87">
        <f t="shared" si="23"/>
        <v>0</v>
      </c>
    </row>
    <row r="287" spans="1:18" x14ac:dyDescent="0.2">
      <c r="A287" s="88">
        <f t="shared" si="24"/>
        <v>2025</v>
      </c>
      <c r="B287" s="117">
        <v>1</v>
      </c>
      <c r="C287" s="88">
        <f t="shared" si="25"/>
        <v>1</v>
      </c>
      <c r="D287" s="87" t="str">
        <f t="shared" si="26"/>
        <v>0691775E</v>
      </c>
      <c r="E287" s="89" t="s">
        <v>1688</v>
      </c>
      <c r="F287" s="92">
        <f>IF(ISBLANK(Tableau1!R58),0,Tableau1!R58)</f>
        <v>0</v>
      </c>
      <c r="G287" s="90" t="s">
        <v>36</v>
      </c>
      <c r="H287" s="115" t="s">
        <v>122</v>
      </c>
      <c r="I287" s="115" t="s">
        <v>122</v>
      </c>
      <c r="J287" s="90" t="s">
        <v>36</v>
      </c>
      <c r="K287" s="118">
        <v>2</v>
      </c>
      <c r="L287" s="88">
        <v>38</v>
      </c>
      <c r="M287" s="88">
        <v>12</v>
      </c>
      <c r="N287" s="87" t="s">
        <v>2477</v>
      </c>
      <c r="O287" s="87" t="s">
        <v>681</v>
      </c>
      <c r="P287" s="91">
        <f t="shared" si="22"/>
        <v>0</v>
      </c>
      <c r="Q287" s="87" t="str">
        <f>IF(Paramétrage!B4&lt;'CTRL Nombres'!K287,"Pas de contrôle",IF(VALUE(F287)=P287,"OK","Attention, vous ne devez pas saisir plus de 2 chiffres après la virgule dans le tableau 1"))</f>
        <v>Pas de contrôle</v>
      </c>
      <c r="R287" s="87">
        <f t="shared" si="23"/>
        <v>0</v>
      </c>
    </row>
    <row r="288" spans="1:18" x14ac:dyDescent="0.2">
      <c r="A288" s="88">
        <f t="shared" si="24"/>
        <v>2025</v>
      </c>
      <c r="B288" s="117">
        <v>1</v>
      </c>
      <c r="C288" s="88">
        <f t="shared" si="25"/>
        <v>1</v>
      </c>
      <c r="D288" s="87" t="str">
        <f t="shared" si="26"/>
        <v>0691775E</v>
      </c>
      <c r="E288" s="89" t="s">
        <v>1692</v>
      </c>
      <c r="F288" s="92">
        <f>IF(ISBLANK(Tableau1!V58),0,Tableau1!V58)</f>
        <v>0</v>
      </c>
      <c r="G288" s="90" t="s">
        <v>36</v>
      </c>
      <c r="H288" s="115" t="s">
        <v>122</v>
      </c>
      <c r="I288" s="115" t="s">
        <v>122</v>
      </c>
      <c r="J288" s="115" t="s">
        <v>122</v>
      </c>
      <c r="K288" s="118">
        <v>2</v>
      </c>
      <c r="L288" s="88">
        <v>38</v>
      </c>
      <c r="M288" s="88">
        <v>16</v>
      </c>
      <c r="N288" s="87" t="s">
        <v>2545</v>
      </c>
      <c r="O288" s="87" t="s">
        <v>2546</v>
      </c>
      <c r="P288" s="91">
        <f t="shared" si="22"/>
        <v>0</v>
      </c>
      <c r="Q288" s="87" t="str">
        <f>IF(Paramétrage!B4&lt;'CTRL Nombres'!K288,"Pas de contrôle",IF(VALUE(F288)=P288,"OK","Attention, vous ne devez pas saisir plus de 2 chiffres après la virgule dans le tableau 1"))</f>
        <v>Pas de contrôle</v>
      </c>
      <c r="R288" s="87">
        <f t="shared" si="23"/>
        <v>0</v>
      </c>
    </row>
    <row r="289" spans="1:18" x14ac:dyDescent="0.2">
      <c r="A289" s="88">
        <f t="shared" si="24"/>
        <v>2025</v>
      </c>
      <c r="B289" s="117">
        <v>1</v>
      </c>
      <c r="C289" s="88">
        <f t="shared" si="25"/>
        <v>1</v>
      </c>
      <c r="D289" s="87" t="str">
        <f t="shared" si="26"/>
        <v>0691775E</v>
      </c>
      <c r="E289" s="89" t="s">
        <v>1693</v>
      </c>
      <c r="F289" s="92">
        <f>IF(ISBLANK(Tableau1!W58),0,Tableau1!W58)</f>
        <v>0</v>
      </c>
      <c r="G289" s="90" t="s">
        <v>36</v>
      </c>
      <c r="H289" s="115" t="s">
        <v>122</v>
      </c>
      <c r="I289" s="115" t="s">
        <v>122</v>
      </c>
      <c r="J289" s="115" t="s">
        <v>122</v>
      </c>
      <c r="K289" s="118">
        <v>2</v>
      </c>
      <c r="L289" s="88">
        <v>38</v>
      </c>
      <c r="M289" s="88">
        <v>17</v>
      </c>
      <c r="N289" s="87" t="s">
        <v>2547</v>
      </c>
      <c r="O289" s="87" t="s">
        <v>2548</v>
      </c>
      <c r="P289" s="91">
        <f t="shared" si="22"/>
        <v>0</v>
      </c>
      <c r="Q289" s="87" t="str">
        <f>IF(Paramétrage!B4&lt;'CTRL Nombres'!K289,"Pas de contrôle",IF(VALUE(F289)=P289,"OK","Attention, vous ne devez pas saisir plus de 2 chiffres après la virgule dans le tableau 1"))</f>
        <v>Pas de contrôle</v>
      </c>
      <c r="R289" s="87">
        <f t="shared" si="23"/>
        <v>0</v>
      </c>
    </row>
    <row r="290" spans="1:18" x14ac:dyDescent="0.2">
      <c r="A290" s="88">
        <f t="shared" si="24"/>
        <v>2025</v>
      </c>
      <c r="B290" s="117">
        <v>1</v>
      </c>
      <c r="C290" s="88">
        <f t="shared" si="25"/>
        <v>1</v>
      </c>
      <c r="D290" s="87" t="str">
        <f t="shared" si="26"/>
        <v>0691775E</v>
      </c>
      <c r="E290" s="89" t="s">
        <v>1694</v>
      </c>
      <c r="F290" s="92">
        <f>IF(ISBLANK(Tableau1!G59),0,Tableau1!G59)</f>
        <v>0</v>
      </c>
      <c r="G290" s="90" t="s">
        <v>36</v>
      </c>
      <c r="H290" s="115" t="s">
        <v>122</v>
      </c>
      <c r="I290" s="90" t="s">
        <v>36</v>
      </c>
      <c r="J290" s="90" t="s">
        <v>36</v>
      </c>
      <c r="K290" s="118">
        <v>2</v>
      </c>
      <c r="L290" s="88">
        <v>39</v>
      </c>
      <c r="M290" s="88">
        <v>1</v>
      </c>
      <c r="N290" s="87" t="s">
        <v>2549</v>
      </c>
      <c r="O290" s="87" t="s">
        <v>2550</v>
      </c>
      <c r="P290" s="91">
        <f t="shared" si="22"/>
        <v>0</v>
      </c>
      <c r="Q290" s="87" t="str">
        <f>IF(Paramétrage!B4&lt;'CTRL Nombres'!K290,"Pas de contrôle",IF(VALUE(F290)=P290,"OK","Attention, vous ne devez pas saisir plus de 2 chiffres après la virgule dans le tableau 1"))</f>
        <v>Pas de contrôle</v>
      </c>
      <c r="R290" s="87">
        <f t="shared" si="23"/>
        <v>0</v>
      </c>
    </row>
    <row r="291" spans="1:18" x14ac:dyDescent="0.2">
      <c r="A291" s="88">
        <f t="shared" si="24"/>
        <v>2025</v>
      </c>
      <c r="B291" s="117">
        <v>1</v>
      </c>
      <c r="C291" s="88">
        <f t="shared" si="25"/>
        <v>1</v>
      </c>
      <c r="D291" s="87" t="str">
        <f t="shared" si="26"/>
        <v>0691775E</v>
      </c>
      <c r="E291" s="89" t="s">
        <v>1695</v>
      </c>
      <c r="F291" s="92">
        <f>IF(ISBLANK(Tableau1!H59),0,Tableau1!H59)</f>
        <v>0</v>
      </c>
      <c r="G291" s="90" t="s">
        <v>36</v>
      </c>
      <c r="H291" s="115" t="s">
        <v>122</v>
      </c>
      <c r="I291" s="90" t="s">
        <v>36</v>
      </c>
      <c r="J291" s="90" t="s">
        <v>36</v>
      </c>
      <c r="K291" s="118">
        <v>2</v>
      </c>
      <c r="L291" s="88">
        <v>39</v>
      </c>
      <c r="M291" s="88">
        <v>2</v>
      </c>
      <c r="N291" s="87" t="s">
        <v>2551</v>
      </c>
      <c r="O291" s="87" t="s">
        <v>2552</v>
      </c>
      <c r="P291" s="91">
        <f t="shared" ref="P291:P354" si="27">ROUND(F291,2)</f>
        <v>0</v>
      </c>
      <c r="Q291" s="87" t="str">
        <f>IF(Paramétrage!B4&lt;'CTRL Nombres'!K291,"Pas de contrôle",IF(VALUE(F291)=P291,"OK","Attention, vous ne devez pas saisir plus de 2 chiffres après la virgule dans le tableau 1"))</f>
        <v>Pas de contrôle</v>
      </c>
      <c r="R291" s="87">
        <f t="shared" si="23"/>
        <v>0</v>
      </c>
    </row>
    <row r="292" spans="1:18" x14ac:dyDescent="0.2">
      <c r="A292" s="88">
        <f t="shared" si="24"/>
        <v>2025</v>
      </c>
      <c r="B292" s="117">
        <v>1</v>
      </c>
      <c r="C292" s="88">
        <f t="shared" si="25"/>
        <v>1</v>
      </c>
      <c r="D292" s="87" t="str">
        <f t="shared" si="26"/>
        <v>0691775E</v>
      </c>
      <c r="E292" s="89" t="s">
        <v>1700</v>
      </c>
      <c r="F292" s="92">
        <f>IF(ISBLANK(Tableau1!M59),0,Tableau1!M59)</f>
        <v>0</v>
      </c>
      <c r="G292" s="90" t="s">
        <v>36</v>
      </c>
      <c r="H292" s="115" t="s">
        <v>122</v>
      </c>
      <c r="I292" s="90" t="s">
        <v>36</v>
      </c>
      <c r="J292" s="90" t="s">
        <v>36</v>
      </c>
      <c r="K292" s="118">
        <v>2</v>
      </c>
      <c r="L292" s="88">
        <v>39</v>
      </c>
      <c r="M292" s="88">
        <v>7</v>
      </c>
      <c r="N292" s="87" t="s">
        <v>508</v>
      </c>
      <c r="O292" s="87" t="s">
        <v>2553</v>
      </c>
      <c r="P292" s="91">
        <f t="shared" si="27"/>
        <v>0</v>
      </c>
      <c r="Q292" s="87" t="str">
        <f>IF(Paramétrage!B4&lt;'CTRL Nombres'!K292,"Pas de contrôle",IF(VALUE(F292)=P292,"OK","Attention, vous ne devez pas saisir plus de 2 chiffres après la virgule dans le tableau 1"))</f>
        <v>Pas de contrôle</v>
      </c>
      <c r="R292" s="87">
        <f t="shared" si="23"/>
        <v>0</v>
      </c>
    </row>
    <row r="293" spans="1:18" x14ac:dyDescent="0.2">
      <c r="A293" s="88">
        <f t="shared" si="24"/>
        <v>2025</v>
      </c>
      <c r="B293" s="117">
        <v>1</v>
      </c>
      <c r="C293" s="88">
        <f t="shared" si="25"/>
        <v>1</v>
      </c>
      <c r="D293" s="87" t="str">
        <f t="shared" si="26"/>
        <v>0691775E</v>
      </c>
      <c r="E293" s="89" t="s">
        <v>1705</v>
      </c>
      <c r="F293" s="92">
        <f>IF(ISBLANK(Tableau1!R59),0,Tableau1!R59)</f>
        <v>0</v>
      </c>
      <c r="G293" s="90" t="s">
        <v>36</v>
      </c>
      <c r="H293" s="90" t="s">
        <v>36</v>
      </c>
      <c r="I293" s="115" t="s">
        <v>122</v>
      </c>
      <c r="J293" s="90" t="s">
        <v>36</v>
      </c>
      <c r="K293" s="118">
        <v>3</v>
      </c>
      <c r="L293" s="88">
        <v>39</v>
      </c>
      <c r="M293" s="88">
        <v>12</v>
      </c>
      <c r="N293" s="87" t="s">
        <v>520</v>
      </c>
      <c r="O293" s="87" t="s">
        <v>2565</v>
      </c>
      <c r="P293" s="91">
        <f t="shared" si="27"/>
        <v>0</v>
      </c>
      <c r="Q293" s="87" t="str">
        <f>IF(Paramétrage!B4&lt;'CTRL Nombres'!K293,"Pas de contrôle",IF(VALUE(F293)=P293,"OK","Attention, vous ne devez pas saisir plus de 2 chiffres après la virgule dans le tableau 1"))</f>
        <v>Pas de contrôle</v>
      </c>
      <c r="R293" s="87">
        <f t="shared" si="23"/>
        <v>0</v>
      </c>
    </row>
    <row r="294" spans="1:18" x14ac:dyDescent="0.2">
      <c r="A294" s="88">
        <f t="shared" si="24"/>
        <v>2025</v>
      </c>
      <c r="B294" s="117">
        <v>1</v>
      </c>
      <c r="C294" s="88">
        <f t="shared" si="25"/>
        <v>1</v>
      </c>
      <c r="D294" s="87" t="str">
        <f t="shared" si="26"/>
        <v>0691775E</v>
      </c>
      <c r="E294" s="89" t="s">
        <v>1709</v>
      </c>
      <c r="F294" s="92">
        <f>IF(ISBLANK(Tableau1!V59),0,Tableau1!V59)</f>
        <v>0</v>
      </c>
      <c r="G294" s="90" t="s">
        <v>36</v>
      </c>
      <c r="H294" s="90" t="s">
        <v>36</v>
      </c>
      <c r="I294" s="90" t="s">
        <v>36</v>
      </c>
      <c r="J294" s="115" t="s">
        <v>122</v>
      </c>
      <c r="K294" s="118">
        <v>4</v>
      </c>
      <c r="L294" s="88">
        <v>39</v>
      </c>
      <c r="M294" s="88">
        <v>16</v>
      </c>
      <c r="N294" s="87" t="s">
        <v>2707</v>
      </c>
      <c r="O294" s="87" t="s">
        <v>2708</v>
      </c>
      <c r="P294" s="91">
        <f t="shared" si="27"/>
        <v>0</v>
      </c>
      <c r="Q294" s="87" t="str">
        <f>IF(Paramétrage!B4&lt;'CTRL Nombres'!K294,"Pas de contrôle",IF(VALUE(F294)=P294,"OK","Attention, vous ne devez pas saisir plus de 2 chiffres après la virgule dans le tableau 1"))</f>
        <v>Pas de contrôle</v>
      </c>
      <c r="R294" s="87">
        <f t="shared" si="23"/>
        <v>0</v>
      </c>
    </row>
    <row r="295" spans="1:18" x14ac:dyDescent="0.2">
      <c r="A295" s="88">
        <f t="shared" si="24"/>
        <v>2025</v>
      </c>
      <c r="B295" s="117">
        <v>1</v>
      </c>
      <c r="C295" s="88">
        <f t="shared" si="25"/>
        <v>1</v>
      </c>
      <c r="D295" s="87" t="str">
        <f t="shared" si="26"/>
        <v>0691775E</v>
      </c>
      <c r="E295" s="89" t="s">
        <v>1710</v>
      </c>
      <c r="F295" s="92">
        <f>IF(ISBLANK(Tableau1!W59),0,Tableau1!W59)</f>
        <v>0</v>
      </c>
      <c r="G295" s="90" t="s">
        <v>36</v>
      </c>
      <c r="H295" s="90" t="s">
        <v>36</v>
      </c>
      <c r="I295" s="90" t="s">
        <v>36</v>
      </c>
      <c r="J295" s="115" t="s">
        <v>122</v>
      </c>
      <c r="K295" s="118">
        <v>4</v>
      </c>
      <c r="L295" s="88">
        <v>39</v>
      </c>
      <c r="M295" s="88">
        <v>17</v>
      </c>
      <c r="N295" s="87" t="s">
        <v>531</v>
      </c>
      <c r="O295" s="87" t="s">
        <v>2709</v>
      </c>
      <c r="P295" s="91">
        <f t="shared" si="27"/>
        <v>0</v>
      </c>
      <c r="Q295" s="87" t="str">
        <f>IF(Paramétrage!B4&lt;'CTRL Nombres'!K295,"Pas de contrôle",IF(VALUE(F295)=P295,"OK","Attention, vous ne devez pas saisir plus de 2 chiffres après la virgule dans le tableau 1"))</f>
        <v>Pas de contrôle</v>
      </c>
      <c r="R295" s="87">
        <f t="shared" si="23"/>
        <v>0</v>
      </c>
    </row>
    <row r="296" spans="1:18" x14ac:dyDescent="0.2">
      <c r="A296" s="88">
        <f t="shared" si="24"/>
        <v>2025</v>
      </c>
      <c r="B296" s="117">
        <v>1</v>
      </c>
      <c r="C296" s="88">
        <f t="shared" si="25"/>
        <v>1</v>
      </c>
      <c r="D296" s="87" t="str">
        <f t="shared" si="26"/>
        <v>0691775E</v>
      </c>
      <c r="E296" s="89" t="s">
        <v>682</v>
      </c>
      <c r="F296" s="92">
        <f>IF(ISBLANK(Tableau1!G75),0,Tableau1!G75)</f>
        <v>0</v>
      </c>
      <c r="G296" s="115" t="s">
        <v>122</v>
      </c>
      <c r="H296" s="90" t="s">
        <v>36</v>
      </c>
      <c r="I296" s="90" t="s">
        <v>36</v>
      </c>
      <c r="J296" s="90" t="s">
        <v>36</v>
      </c>
      <c r="K296" s="118">
        <v>1</v>
      </c>
      <c r="L296" s="88">
        <v>55</v>
      </c>
      <c r="M296" s="88">
        <v>1</v>
      </c>
      <c r="N296" s="87" t="s">
        <v>683</v>
      </c>
      <c r="O296" s="87" t="s">
        <v>684</v>
      </c>
      <c r="P296" s="91">
        <f t="shared" si="27"/>
        <v>0</v>
      </c>
      <c r="Q296" s="87" t="str">
        <f>IF(Paramétrage!B4&lt;'CTRL Nombres'!K296,"Pas de contrôle",IF(VALUE(F296)=P296,"OK","Attention, vous ne devez pas saisir plus de 2 chiffres après la virgule dans le tableau 1"))</f>
        <v>OK</v>
      </c>
      <c r="R296" s="87">
        <f t="shared" si="23"/>
        <v>0</v>
      </c>
    </row>
    <row r="297" spans="1:18" x14ac:dyDescent="0.2">
      <c r="A297" s="88">
        <f t="shared" si="24"/>
        <v>2025</v>
      </c>
      <c r="B297" s="117">
        <v>1</v>
      </c>
      <c r="C297" s="88">
        <f t="shared" si="25"/>
        <v>1</v>
      </c>
      <c r="D297" s="87" t="str">
        <f t="shared" si="26"/>
        <v>0691775E</v>
      </c>
      <c r="E297" s="89" t="s">
        <v>685</v>
      </c>
      <c r="F297" s="92">
        <f>IF(ISBLANK(Tableau1!H75),0,Tableau1!H75)</f>
        <v>0</v>
      </c>
      <c r="G297" s="115" t="s">
        <v>122</v>
      </c>
      <c r="H297" s="90" t="s">
        <v>36</v>
      </c>
      <c r="I297" s="90" t="s">
        <v>36</v>
      </c>
      <c r="J297" s="90" t="s">
        <v>36</v>
      </c>
      <c r="K297" s="118">
        <v>1</v>
      </c>
      <c r="L297" s="88">
        <v>55</v>
      </c>
      <c r="M297" s="88">
        <v>2</v>
      </c>
      <c r="N297" s="87" t="s">
        <v>686</v>
      </c>
      <c r="O297" s="87" t="s">
        <v>687</v>
      </c>
      <c r="P297" s="91">
        <f t="shared" si="27"/>
        <v>0</v>
      </c>
      <c r="Q297" s="87" t="str">
        <f>IF(Paramétrage!B4&lt;'CTRL Nombres'!K297,"Pas de contrôle",IF(VALUE(F297)=P297,"OK","Attention, vous ne devez pas saisir plus de 2 chiffres après la virgule dans le tableau 1"))</f>
        <v>OK</v>
      </c>
      <c r="R297" s="87">
        <f t="shared" si="23"/>
        <v>0</v>
      </c>
    </row>
    <row r="298" spans="1:18" x14ac:dyDescent="0.2">
      <c r="A298" s="88">
        <f t="shared" si="24"/>
        <v>2025</v>
      </c>
      <c r="B298" s="117">
        <v>1</v>
      </c>
      <c r="C298" s="88">
        <f t="shared" si="25"/>
        <v>1</v>
      </c>
      <c r="D298" s="87" t="str">
        <f t="shared" si="26"/>
        <v>0691775E</v>
      </c>
      <c r="E298" s="89" t="s">
        <v>688</v>
      </c>
      <c r="F298" s="92">
        <f>IF(ISBLANK(Tableau1!M75),0,Tableau1!M75)</f>
        <v>0</v>
      </c>
      <c r="G298" s="115" t="s">
        <v>122</v>
      </c>
      <c r="H298" s="90" t="s">
        <v>36</v>
      </c>
      <c r="I298" s="90" t="s">
        <v>36</v>
      </c>
      <c r="J298" s="90" t="s">
        <v>36</v>
      </c>
      <c r="K298" s="118">
        <v>1</v>
      </c>
      <c r="L298" s="88">
        <v>55</v>
      </c>
      <c r="M298" s="88">
        <v>7</v>
      </c>
      <c r="N298" s="87" t="s">
        <v>648</v>
      </c>
      <c r="O298" s="87" t="s">
        <v>689</v>
      </c>
      <c r="P298" s="91">
        <f t="shared" si="27"/>
        <v>0</v>
      </c>
      <c r="Q298" s="87" t="str">
        <f>IF(Paramétrage!B4&lt;'CTRL Nombres'!K298,"Pas de contrôle",IF(VALUE(F298)=P298,"OK","Attention, vous ne devez pas saisir plus de 2 chiffres après la virgule dans le tableau 1"))</f>
        <v>OK</v>
      </c>
      <c r="R298" s="87">
        <f t="shared" si="23"/>
        <v>0</v>
      </c>
    </row>
    <row r="299" spans="1:18" x14ac:dyDescent="0.2">
      <c r="A299" s="88">
        <f t="shared" si="24"/>
        <v>2025</v>
      </c>
      <c r="B299" s="117">
        <v>1</v>
      </c>
      <c r="C299" s="88">
        <f t="shared" si="25"/>
        <v>1</v>
      </c>
      <c r="D299" s="87" t="str">
        <f t="shared" si="26"/>
        <v>0691775E</v>
      </c>
      <c r="E299" s="89" t="s">
        <v>690</v>
      </c>
      <c r="F299" s="92">
        <f>IF(ISBLANK(Tableau1!R75),0,Tableau1!R75)</f>
        <v>0</v>
      </c>
      <c r="G299" s="115" t="s">
        <v>122</v>
      </c>
      <c r="H299" s="90" t="s">
        <v>36</v>
      </c>
      <c r="I299" s="90" t="s">
        <v>36</v>
      </c>
      <c r="J299" s="90" t="s">
        <v>36</v>
      </c>
      <c r="K299" s="118">
        <v>1</v>
      </c>
      <c r="L299" s="88">
        <v>55</v>
      </c>
      <c r="M299" s="88">
        <v>12</v>
      </c>
      <c r="N299" s="87" t="s">
        <v>651</v>
      </c>
      <c r="O299" s="87" t="s">
        <v>691</v>
      </c>
      <c r="P299" s="91">
        <f t="shared" si="27"/>
        <v>0</v>
      </c>
      <c r="Q299" s="87" t="str">
        <f>IF(Paramétrage!B4&lt;'CTRL Nombres'!K299,"Pas de contrôle",IF(VALUE(F299)=P299,"OK","Attention, vous ne devez pas saisir plus de 2 chiffres après la virgule dans le tableau 1"))</f>
        <v>OK</v>
      </c>
      <c r="R299" s="87">
        <f t="shared" si="23"/>
        <v>0</v>
      </c>
    </row>
    <row r="300" spans="1:18" x14ac:dyDescent="0.2">
      <c r="A300" s="88">
        <f t="shared" si="24"/>
        <v>2025</v>
      </c>
      <c r="B300" s="117">
        <v>1</v>
      </c>
      <c r="C300" s="88">
        <f t="shared" si="25"/>
        <v>1</v>
      </c>
      <c r="D300" s="87" t="str">
        <f t="shared" si="26"/>
        <v>0691775E</v>
      </c>
      <c r="E300" s="89" t="s">
        <v>692</v>
      </c>
      <c r="F300" s="92">
        <f>IF(ISBLANK(Tableau1!V75),0,Tableau1!V75)</f>
        <v>0</v>
      </c>
      <c r="G300" s="115" t="s">
        <v>122</v>
      </c>
      <c r="H300" s="90" t="s">
        <v>36</v>
      </c>
      <c r="I300" s="90" t="s">
        <v>36</v>
      </c>
      <c r="J300" s="90" t="s">
        <v>36</v>
      </c>
      <c r="K300" s="118">
        <v>1</v>
      </c>
      <c r="L300" s="88">
        <v>55</v>
      </c>
      <c r="M300" s="88">
        <v>16</v>
      </c>
      <c r="N300" s="87" t="s">
        <v>693</v>
      </c>
      <c r="O300" s="87" t="s">
        <v>694</v>
      </c>
      <c r="P300" s="91">
        <f t="shared" si="27"/>
        <v>0</v>
      </c>
      <c r="Q300" s="87" t="str">
        <f>IF(Paramétrage!B4&lt;'CTRL Nombres'!K300,"Pas de contrôle",IF(VALUE(F300)=P300,"OK","Attention, vous ne devez pas saisir plus de 2 chiffres après la virgule dans le tableau 1"))</f>
        <v>OK</v>
      </c>
      <c r="R300" s="87">
        <f t="shared" si="23"/>
        <v>0</v>
      </c>
    </row>
    <row r="301" spans="1:18" x14ac:dyDescent="0.2">
      <c r="A301" s="88">
        <f t="shared" si="24"/>
        <v>2025</v>
      </c>
      <c r="B301" s="117">
        <v>1</v>
      </c>
      <c r="C301" s="88">
        <f t="shared" si="25"/>
        <v>1</v>
      </c>
      <c r="D301" s="87" t="str">
        <f t="shared" si="26"/>
        <v>0691775E</v>
      </c>
      <c r="E301" s="89" t="s">
        <v>695</v>
      </c>
      <c r="F301" s="92">
        <f>IF(ISBLANK(Tableau1!W75),0,Tableau1!W75)</f>
        <v>0</v>
      </c>
      <c r="G301" s="115" t="s">
        <v>122</v>
      </c>
      <c r="H301" s="90" t="s">
        <v>36</v>
      </c>
      <c r="I301" s="90" t="s">
        <v>36</v>
      </c>
      <c r="J301" s="90" t="s">
        <v>36</v>
      </c>
      <c r="K301" s="118">
        <v>1</v>
      </c>
      <c r="L301" s="88">
        <v>55</v>
      </c>
      <c r="M301" s="88">
        <v>17</v>
      </c>
      <c r="N301" s="87" t="s">
        <v>654</v>
      </c>
      <c r="O301" s="87" t="s">
        <v>696</v>
      </c>
      <c r="P301" s="91">
        <f t="shared" si="27"/>
        <v>0</v>
      </c>
      <c r="Q301" s="87" t="str">
        <f>IF(Paramétrage!B4&lt;'CTRL Nombres'!K301,"Pas de contrôle",IF(VALUE(F301)=P301,"OK","Attention, vous ne devez pas saisir plus de 2 chiffres après la virgule dans le tableau 1"))</f>
        <v>OK</v>
      </c>
      <c r="R301" s="87">
        <f t="shared" si="23"/>
        <v>0</v>
      </c>
    </row>
    <row r="302" spans="1:18" x14ac:dyDescent="0.2">
      <c r="A302" s="88">
        <f t="shared" si="24"/>
        <v>2025</v>
      </c>
      <c r="B302" s="117">
        <v>1</v>
      </c>
      <c r="C302" s="88">
        <f t="shared" si="25"/>
        <v>1</v>
      </c>
      <c r="D302" s="87" t="str">
        <f t="shared" si="26"/>
        <v>0691775E</v>
      </c>
      <c r="E302" s="89" t="s">
        <v>697</v>
      </c>
      <c r="F302" s="92">
        <f>IF(ISBLANK(Tableau1!G76),0,Tableau1!G76)</f>
        <v>0</v>
      </c>
      <c r="G302" s="115" t="s">
        <v>122</v>
      </c>
      <c r="H302" s="114" t="s">
        <v>122</v>
      </c>
      <c r="I302" s="90" t="s">
        <v>36</v>
      </c>
      <c r="J302" s="90" t="s">
        <v>36</v>
      </c>
      <c r="K302" s="118">
        <v>1</v>
      </c>
      <c r="L302" s="88">
        <v>56</v>
      </c>
      <c r="M302" s="88">
        <v>1</v>
      </c>
      <c r="N302" s="87" t="s">
        <v>698</v>
      </c>
      <c r="O302" s="87" t="s">
        <v>699</v>
      </c>
      <c r="P302" s="91">
        <f t="shared" si="27"/>
        <v>0</v>
      </c>
      <c r="Q302" s="87" t="str">
        <f>IF(Paramétrage!B4&lt;'CTRL Nombres'!K302,"Pas de contrôle",IF(VALUE(F302)=P302,"OK","Attention, vous ne devez pas saisir plus de 2 chiffres après la virgule dans le tableau 1"))</f>
        <v>OK</v>
      </c>
      <c r="R302" s="87">
        <f t="shared" si="23"/>
        <v>0</v>
      </c>
    </row>
    <row r="303" spans="1:18" x14ac:dyDescent="0.2">
      <c r="A303" s="88">
        <f t="shared" si="24"/>
        <v>2025</v>
      </c>
      <c r="B303" s="117">
        <v>1</v>
      </c>
      <c r="C303" s="88">
        <f t="shared" si="25"/>
        <v>1</v>
      </c>
      <c r="D303" s="87" t="str">
        <f t="shared" si="26"/>
        <v>0691775E</v>
      </c>
      <c r="E303" s="89" t="s">
        <v>700</v>
      </c>
      <c r="F303" s="92">
        <f>IF(ISBLANK(Tableau1!H76),0,Tableau1!H76)</f>
        <v>0</v>
      </c>
      <c r="G303" s="115" t="s">
        <v>122</v>
      </c>
      <c r="H303" s="114" t="s">
        <v>122</v>
      </c>
      <c r="I303" s="90" t="s">
        <v>36</v>
      </c>
      <c r="J303" s="90" t="s">
        <v>36</v>
      </c>
      <c r="K303" s="118">
        <v>1</v>
      </c>
      <c r="L303" s="88">
        <v>56</v>
      </c>
      <c r="M303" s="88">
        <v>2</v>
      </c>
      <c r="N303" s="87" t="s">
        <v>701</v>
      </c>
      <c r="O303" s="87" t="s">
        <v>702</v>
      </c>
      <c r="P303" s="91">
        <f t="shared" si="27"/>
        <v>0</v>
      </c>
      <c r="Q303" s="87" t="str">
        <f>IF(Paramétrage!B4&lt;'CTRL Nombres'!K303,"Pas de contrôle",IF(VALUE(F303)=P303,"OK","Attention, vous ne devez pas saisir plus de 2 chiffres après la virgule dans le tableau 1"))</f>
        <v>OK</v>
      </c>
      <c r="R303" s="87">
        <f t="shared" si="23"/>
        <v>0</v>
      </c>
    </row>
    <row r="304" spans="1:18" x14ac:dyDescent="0.2">
      <c r="A304" s="88">
        <f t="shared" si="24"/>
        <v>2025</v>
      </c>
      <c r="B304" s="117">
        <v>1</v>
      </c>
      <c r="C304" s="88">
        <f t="shared" si="25"/>
        <v>1</v>
      </c>
      <c r="D304" s="87" t="str">
        <f t="shared" si="26"/>
        <v>0691775E</v>
      </c>
      <c r="E304" s="89" t="s">
        <v>1867</v>
      </c>
      <c r="F304" s="92">
        <f>IF(ISBLANK(Tableau1!M76),0,Tableau1!M76)</f>
        <v>0</v>
      </c>
      <c r="G304" s="90" t="s">
        <v>36</v>
      </c>
      <c r="H304" s="114" t="s">
        <v>122</v>
      </c>
      <c r="I304" s="90" t="s">
        <v>36</v>
      </c>
      <c r="J304" s="90" t="s">
        <v>36</v>
      </c>
      <c r="K304" s="118">
        <v>2</v>
      </c>
      <c r="L304" s="88">
        <v>56</v>
      </c>
      <c r="M304" s="88">
        <v>7</v>
      </c>
      <c r="N304" s="87" t="s">
        <v>2539</v>
      </c>
      <c r="O304" s="87" t="s">
        <v>2554</v>
      </c>
      <c r="P304" s="91">
        <f t="shared" si="27"/>
        <v>0</v>
      </c>
      <c r="Q304" s="87" t="str">
        <f>IF(Paramétrage!B4&lt;'CTRL Nombres'!K304,"Pas de contrôle",IF(VALUE(F304)=P304,"OK","Attention, vous ne devez pas saisir plus de 2 chiffres après la virgule dans le tableau 1"))</f>
        <v>Pas de contrôle</v>
      </c>
      <c r="R304" s="87">
        <f t="shared" si="23"/>
        <v>0</v>
      </c>
    </row>
    <row r="305" spans="1:18" x14ac:dyDescent="0.2">
      <c r="A305" s="88">
        <f t="shared" si="24"/>
        <v>2025</v>
      </c>
      <c r="B305" s="117">
        <v>1</v>
      </c>
      <c r="C305" s="88">
        <f t="shared" si="25"/>
        <v>1</v>
      </c>
      <c r="D305" s="87" t="str">
        <f t="shared" si="26"/>
        <v>0691775E</v>
      </c>
      <c r="E305" s="89" t="s">
        <v>1868</v>
      </c>
      <c r="F305" s="92">
        <f>IF(ISBLANK(Tableau1!R76),0,Tableau1!R76)</f>
        <v>0</v>
      </c>
      <c r="G305" s="90" t="s">
        <v>36</v>
      </c>
      <c r="H305" s="114" t="s">
        <v>122</v>
      </c>
      <c r="I305" s="115" t="s">
        <v>122</v>
      </c>
      <c r="J305" s="90" t="s">
        <v>36</v>
      </c>
      <c r="K305" s="118">
        <v>2</v>
      </c>
      <c r="L305" s="88">
        <v>56</v>
      </c>
      <c r="M305" s="88">
        <v>12</v>
      </c>
      <c r="N305" s="87" t="s">
        <v>2544</v>
      </c>
      <c r="O305" s="87" t="s">
        <v>2555</v>
      </c>
      <c r="P305" s="91">
        <f t="shared" si="27"/>
        <v>0</v>
      </c>
      <c r="Q305" s="87" t="str">
        <f>IF(Paramétrage!B4&lt;'CTRL Nombres'!K305,"Pas de contrôle",IF(VALUE(F305)=P305,"OK","Attention, vous ne devez pas saisir plus de 2 chiffres après la virgule dans le tableau 1"))</f>
        <v>Pas de contrôle</v>
      </c>
      <c r="R305" s="87">
        <f t="shared" si="23"/>
        <v>0</v>
      </c>
    </row>
    <row r="306" spans="1:18" x14ac:dyDescent="0.2">
      <c r="A306" s="88">
        <f t="shared" si="24"/>
        <v>2025</v>
      </c>
      <c r="B306" s="117">
        <v>1</v>
      </c>
      <c r="C306" s="88">
        <f t="shared" si="25"/>
        <v>1</v>
      </c>
      <c r="D306" s="87" t="str">
        <f t="shared" si="26"/>
        <v>0691775E</v>
      </c>
      <c r="E306" s="89" t="s">
        <v>1869</v>
      </c>
      <c r="F306" s="92">
        <f>IF(ISBLANK(Tableau1!V76),0,Tableau1!V76)</f>
        <v>0</v>
      </c>
      <c r="G306" s="90" t="s">
        <v>36</v>
      </c>
      <c r="H306" s="114" t="s">
        <v>122</v>
      </c>
      <c r="I306" s="115" t="s">
        <v>122</v>
      </c>
      <c r="J306" s="115" t="s">
        <v>122</v>
      </c>
      <c r="K306" s="118">
        <v>2</v>
      </c>
      <c r="L306" s="88">
        <v>56</v>
      </c>
      <c r="M306" s="88">
        <v>16</v>
      </c>
      <c r="N306" s="87" t="s">
        <v>2556</v>
      </c>
      <c r="O306" s="87" t="s">
        <v>2557</v>
      </c>
      <c r="P306" s="91">
        <f t="shared" si="27"/>
        <v>0</v>
      </c>
      <c r="Q306" s="87" t="str">
        <f>IF(Paramétrage!B4&lt;'CTRL Nombres'!K306,"Pas de contrôle",IF(VALUE(F306)=P306,"OK","Attention, vous ne devez pas saisir plus de 2 chiffres après la virgule dans le tableau 1"))</f>
        <v>Pas de contrôle</v>
      </c>
      <c r="R306" s="87">
        <f t="shared" si="23"/>
        <v>0</v>
      </c>
    </row>
    <row r="307" spans="1:18" x14ac:dyDescent="0.2">
      <c r="A307" s="88">
        <f t="shared" si="24"/>
        <v>2025</v>
      </c>
      <c r="B307" s="117">
        <v>1</v>
      </c>
      <c r="C307" s="88">
        <f t="shared" si="25"/>
        <v>1</v>
      </c>
      <c r="D307" s="87" t="str">
        <f t="shared" si="26"/>
        <v>0691775E</v>
      </c>
      <c r="E307" s="89" t="s">
        <v>1870</v>
      </c>
      <c r="F307" s="92">
        <f>IF(ISBLANK(Tableau1!W76),0,Tableau1!W76)</f>
        <v>0</v>
      </c>
      <c r="G307" s="90" t="s">
        <v>36</v>
      </c>
      <c r="H307" s="114" t="s">
        <v>122</v>
      </c>
      <c r="I307" s="115" t="s">
        <v>122</v>
      </c>
      <c r="J307" s="115" t="s">
        <v>122</v>
      </c>
      <c r="K307" s="118">
        <v>2</v>
      </c>
      <c r="L307" s="88">
        <v>56</v>
      </c>
      <c r="M307" s="88">
        <v>17</v>
      </c>
      <c r="N307" s="87" t="s">
        <v>2558</v>
      </c>
      <c r="O307" s="87" t="s">
        <v>2559</v>
      </c>
      <c r="P307" s="91">
        <f t="shared" si="27"/>
        <v>0</v>
      </c>
      <c r="Q307" s="87" t="str">
        <f>IF(Paramétrage!B4&lt;'CTRL Nombres'!K307,"Pas de contrôle",IF(VALUE(F307)=P307,"OK","Attention, vous ne devez pas saisir plus de 2 chiffres après la virgule dans le tableau 1"))</f>
        <v>Pas de contrôle</v>
      </c>
      <c r="R307" s="87">
        <f t="shared" si="23"/>
        <v>0</v>
      </c>
    </row>
    <row r="308" spans="1:18" x14ac:dyDescent="0.2">
      <c r="A308" s="88">
        <f t="shared" si="24"/>
        <v>2025</v>
      </c>
      <c r="B308" s="117">
        <v>1</v>
      </c>
      <c r="C308" s="88">
        <f t="shared" si="25"/>
        <v>1</v>
      </c>
      <c r="D308" s="87" t="str">
        <f t="shared" si="26"/>
        <v>0691775E</v>
      </c>
      <c r="E308" s="89" t="s">
        <v>703</v>
      </c>
      <c r="F308" s="92">
        <f>IF(ISBLANK(Tableau1!G77),0,Tableau1!G77)</f>
        <v>0</v>
      </c>
      <c r="G308" s="115" t="s">
        <v>122</v>
      </c>
      <c r="H308" s="115" t="s">
        <v>122</v>
      </c>
      <c r="I308" s="90" t="s">
        <v>36</v>
      </c>
      <c r="J308" s="90" t="s">
        <v>36</v>
      </c>
      <c r="K308" s="118">
        <v>1</v>
      </c>
      <c r="L308" s="88">
        <v>57</v>
      </c>
      <c r="M308" s="88">
        <v>1</v>
      </c>
      <c r="N308" s="87" t="s">
        <v>704</v>
      </c>
      <c r="O308" s="87" t="s">
        <v>705</v>
      </c>
      <c r="P308" s="91">
        <f t="shared" si="27"/>
        <v>0</v>
      </c>
      <c r="Q308" s="87" t="str">
        <f>IF(Paramétrage!B4&lt;'CTRL Nombres'!K308,"Pas de contrôle",IF(VALUE(F308)=P308,"OK","Attention, vous ne devez pas saisir plus de 2 chiffres après la virgule dans le tableau 1"))</f>
        <v>OK</v>
      </c>
      <c r="R308" s="87">
        <f t="shared" si="23"/>
        <v>0</v>
      </c>
    </row>
    <row r="309" spans="1:18" x14ac:dyDescent="0.2">
      <c r="A309" s="88">
        <f t="shared" si="24"/>
        <v>2025</v>
      </c>
      <c r="B309" s="117">
        <v>1</v>
      </c>
      <c r="C309" s="88">
        <f t="shared" si="25"/>
        <v>1</v>
      </c>
      <c r="D309" s="87" t="str">
        <f t="shared" si="26"/>
        <v>0691775E</v>
      </c>
      <c r="E309" s="89" t="s">
        <v>706</v>
      </c>
      <c r="F309" s="92">
        <f>IF(ISBLANK(Tableau1!H77),0,Tableau1!H77)</f>
        <v>0</v>
      </c>
      <c r="G309" s="115" t="s">
        <v>122</v>
      </c>
      <c r="H309" s="115" t="s">
        <v>122</v>
      </c>
      <c r="I309" s="90" t="s">
        <v>36</v>
      </c>
      <c r="J309" s="90" t="s">
        <v>36</v>
      </c>
      <c r="K309" s="118">
        <v>1</v>
      </c>
      <c r="L309" s="88">
        <v>57</v>
      </c>
      <c r="M309" s="88">
        <v>2</v>
      </c>
      <c r="N309" s="87" t="s">
        <v>707</v>
      </c>
      <c r="O309" s="87" t="s">
        <v>708</v>
      </c>
      <c r="P309" s="91">
        <f t="shared" si="27"/>
        <v>0</v>
      </c>
      <c r="Q309" s="87" t="str">
        <f>IF(Paramétrage!B4&lt;'CTRL Nombres'!K309,"Pas de contrôle",IF(VALUE(F309)=P309,"OK","Attention, vous ne devez pas saisir plus de 2 chiffres après la virgule dans le tableau 1"))</f>
        <v>OK</v>
      </c>
      <c r="R309" s="87">
        <f t="shared" si="23"/>
        <v>0</v>
      </c>
    </row>
    <row r="310" spans="1:18" x14ac:dyDescent="0.2">
      <c r="A310" s="88">
        <f t="shared" si="24"/>
        <v>2025</v>
      </c>
      <c r="B310" s="117">
        <v>1</v>
      </c>
      <c r="C310" s="88">
        <f t="shared" si="25"/>
        <v>1</v>
      </c>
      <c r="D310" s="87" t="str">
        <f t="shared" si="26"/>
        <v>0691775E</v>
      </c>
      <c r="E310" s="89" t="s">
        <v>1871</v>
      </c>
      <c r="F310" s="92">
        <f>IF(ISBLANK(Tableau1!M77),0,Tableau1!M77)</f>
        <v>0</v>
      </c>
      <c r="G310" s="90" t="s">
        <v>36</v>
      </c>
      <c r="H310" s="115" t="s">
        <v>122</v>
      </c>
      <c r="I310" s="90" t="s">
        <v>36</v>
      </c>
      <c r="J310" s="90" t="s">
        <v>36</v>
      </c>
      <c r="K310" s="118">
        <v>2</v>
      </c>
      <c r="L310" s="88">
        <v>57</v>
      </c>
      <c r="M310" s="88">
        <v>7</v>
      </c>
      <c r="N310" s="87" t="s">
        <v>664</v>
      </c>
      <c r="O310" s="87" t="s">
        <v>2560</v>
      </c>
      <c r="P310" s="91">
        <f t="shared" si="27"/>
        <v>0</v>
      </c>
      <c r="Q310" s="87" t="str">
        <f>IF(Paramétrage!B4&lt;'CTRL Nombres'!K310,"Pas de contrôle",IF(VALUE(F310)=P310,"OK","Attention, vous ne devez pas saisir plus de 2 chiffres après la virgule dans le tableau 1"))</f>
        <v>Pas de contrôle</v>
      </c>
      <c r="R310" s="87">
        <f t="shared" si="23"/>
        <v>0</v>
      </c>
    </row>
    <row r="311" spans="1:18" x14ac:dyDescent="0.2">
      <c r="A311" s="88">
        <f t="shared" si="24"/>
        <v>2025</v>
      </c>
      <c r="B311" s="117">
        <v>1</v>
      </c>
      <c r="C311" s="88">
        <f t="shared" si="25"/>
        <v>1</v>
      </c>
      <c r="D311" s="87" t="str">
        <f t="shared" si="26"/>
        <v>0691775E</v>
      </c>
      <c r="E311" s="89" t="s">
        <v>1872</v>
      </c>
      <c r="F311" s="92">
        <f>IF(ISBLANK(Tableau1!R77),0,Tableau1!R77)</f>
        <v>0</v>
      </c>
      <c r="G311" s="90" t="s">
        <v>36</v>
      </c>
      <c r="H311" s="90" t="s">
        <v>36</v>
      </c>
      <c r="I311" s="115" t="s">
        <v>122</v>
      </c>
      <c r="J311" s="90" t="s">
        <v>36</v>
      </c>
      <c r="K311" s="118">
        <v>3</v>
      </c>
      <c r="L311" s="88">
        <v>57</v>
      </c>
      <c r="M311" s="88">
        <v>12</v>
      </c>
      <c r="N311" s="87" t="s">
        <v>666</v>
      </c>
      <c r="O311" s="87" t="s">
        <v>2659</v>
      </c>
      <c r="P311" s="91">
        <f t="shared" si="27"/>
        <v>0</v>
      </c>
      <c r="Q311" s="87" t="str">
        <f>IF(Paramétrage!B4&lt;'CTRL Nombres'!K311,"Pas de contrôle",IF(VALUE(F311)=P311,"OK","Attention, vous ne devez pas saisir plus de 2 chiffres après la virgule dans le tableau 1"))</f>
        <v>Pas de contrôle</v>
      </c>
      <c r="R311" s="87">
        <f t="shared" si="23"/>
        <v>0</v>
      </c>
    </row>
    <row r="312" spans="1:18" x14ac:dyDescent="0.2">
      <c r="A312" s="88">
        <f t="shared" si="24"/>
        <v>2025</v>
      </c>
      <c r="B312" s="117">
        <v>1</v>
      </c>
      <c r="C312" s="88">
        <f t="shared" si="25"/>
        <v>1</v>
      </c>
      <c r="D312" s="87" t="str">
        <f t="shared" si="26"/>
        <v>0691775E</v>
      </c>
      <c r="E312" s="89" t="s">
        <v>1873</v>
      </c>
      <c r="F312" s="92">
        <f>IF(ISBLANK(Tableau1!V77),0,Tableau1!V77)</f>
        <v>0</v>
      </c>
      <c r="G312" s="90" t="s">
        <v>36</v>
      </c>
      <c r="H312" s="90" t="s">
        <v>36</v>
      </c>
      <c r="I312" s="90" t="s">
        <v>36</v>
      </c>
      <c r="J312" s="115" t="s">
        <v>122</v>
      </c>
      <c r="K312" s="118">
        <v>4</v>
      </c>
      <c r="L312" s="88">
        <v>57</v>
      </c>
      <c r="M312" s="88">
        <v>16</v>
      </c>
      <c r="N312" s="87" t="s">
        <v>2710</v>
      </c>
      <c r="O312" s="87" t="s">
        <v>2711</v>
      </c>
      <c r="P312" s="91">
        <f t="shared" si="27"/>
        <v>0</v>
      </c>
      <c r="Q312" s="87" t="str">
        <f>IF(Paramétrage!B4&lt;'CTRL Nombres'!K312,"Pas de contrôle",IF(VALUE(F312)=P312,"OK","Attention, vous ne devez pas saisir plus de 2 chiffres après la virgule dans le tableau 1"))</f>
        <v>Pas de contrôle</v>
      </c>
      <c r="R312" s="87">
        <f t="shared" si="23"/>
        <v>0</v>
      </c>
    </row>
    <row r="313" spans="1:18" x14ac:dyDescent="0.2">
      <c r="A313" s="88">
        <f t="shared" si="24"/>
        <v>2025</v>
      </c>
      <c r="B313" s="117">
        <v>1</v>
      </c>
      <c r="C313" s="88">
        <f t="shared" si="25"/>
        <v>1</v>
      </c>
      <c r="D313" s="87" t="str">
        <f t="shared" si="26"/>
        <v>0691775E</v>
      </c>
      <c r="E313" s="89" t="s">
        <v>1874</v>
      </c>
      <c r="F313" s="92">
        <f>IF(ISBLANK(Tableau1!W77),0,Tableau1!W77)</f>
        <v>0</v>
      </c>
      <c r="G313" s="90" t="s">
        <v>36</v>
      </c>
      <c r="H313" s="90" t="s">
        <v>36</v>
      </c>
      <c r="I313" s="90" t="s">
        <v>36</v>
      </c>
      <c r="J313" s="115" t="s">
        <v>122</v>
      </c>
      <c r="K313" s="118">
        <v>4</v>
      </c>
      <c r="L313" s="88">
        <v>57</v>
      </c>
      <c r="M313" s="88">
        <v>17</v>
      </c>
      <c r="N313" s="87" t="s">
        <v>668</v>
      </c>
      <c r="O313" s="87" t="s">
        <v>2712</v>
      </c>
      <c r="P313" s="91">
        <f t="shared" si="27"/>
        <v>0</v>
      </c>
      <c r="Q313" s="87" t="str">
        <f>IF(Paramétrage!B4&lt;'CTRL Nombres'!K313,"Pas de contrôle",IF(VALUE(F313)=P313,"OK","Attention, vous ne devez pas saisir plus de 2 chiffres après la virgule dans le tableau 1"))</f>
        <v>Pas de contrôle</v>
      </c>
      <c r="R313" s="87">
        <f t="shared" si="23"/>
        <v>0</v>
      </c>
    </row>
    <row r="314" spans="1:18" x14ac:dyDescent="0.2">
      <c r="A314" s="88">
        <f t="shared" si="24"/>
        <v>2025</v>
      </c>
      <c r="B314" s="117">
        <v>1</v>
      </c>
      <c r="C314" s="88">
        <f t="shared" si="25"/>
        <v>1</v>
      </c>
      <c r="D314" s="87" t="str">
        <f t="shared" si="26"/>
        <v>0691775E</v>
      </c>
      <c r="E314" s="89" t="s">
        <v>709</v>
      </c>
      <c r="F314" s="92">
        <f>IF(ISBLANK(Tableau1!G78),0,Tableau1!G78)</f>
        <v>48</v>
      </c>
      <c r="G314" s="115" t="s">
        <v>122</v>
      </c>
      <c r="H314" s="90" t="s">
        <v>36</v>
      </c>
      <c r="I314" s="90" t="s">
        <v>36</v>
      </c>
      <c r="J314" s="90" t="s">
        <v>36</v>
      </c>
      <c r="K314" s="118">
        <v>1</v>
      </c>
      <c r="L314" s="88">
        <v>58</v>
      </c>
      <c r="M314" s="88">
        <v>1</v>
      </c>
      <c r="N314" s="87" t="s">
        <v>710</v>
      </c>
      <c r="O314" s="87" t="s">
        <v>711</v>
      </c>
      <c r="P314" s="91">
        <f t="shared" si="27"/>
        <v>48</v>
      </c>
      <c r="Q314" s="87" t="str">
        <f>IF(Paramétrage!B4&lt;'CTRL Nombres'!K314,"Pas de contrôle",IF(VALUE(F314)=P314,"OK","Attention, vous ne devez pas saisir plus de 2 chiffres après la virgule dans le tableau 1"))</f>
        <v>OK</v>
      </c>
      <c r="R314" s="87">
        <f t="shared" si="23"/>
        <v>0</v>
      </c>
    </row>
    <row r="315" spans="1:18" x14ac:dyDescent="0.2">
      <c r="A315" s="88">
        <f t="shared" si="24"/>
        <v>2025</v>
      </c>
      <c r="B315" s="117">
        <v>1</v>
      </c>
      <c r="C315" s="88">
        <f t="shared" si="25"/>
        <v>1</v>
      </c>
      <c r="D315" s="87" t="str">
        <f t="shared" si="26"/>
        <v>0691775E</v>
      </c>
      <c r="E315" s="89" t="s">
        <v>712</v>
      </c>
      <c r="F315" s="92">
        <f>IF(ISBLANK(Tableau1!H78),0,Tableau1!H78)</f>
        <v>48</v>
      </c>
      <c r="G315" s="115" t="s">
        <v>122</v>
      </c>
      <c r="H315" s="90" t="s">
        <v>36</v>
      </c>
      <c r="I315" s="90" t="s">
        <v>36</v>
      </c>
      <c r="J315" s="90" t="s">
        <v>36</v>
      </c>
      <c r="K315" s="118">
        <v>1</v>
      </c>
      <c r="L315" s="88">
        <v>58</v>
      </c>
      <c r="M315" s="88">
        <v>2</v>
      </c>
      <c r="N315" s="87" t="s">
        <v>713</v>
      </c>
      <c r="O315" s="87" t="s">
        <v>714</v>
      </c>
      <c r="P315" s="91">
        <f t="shared" si="27"/>
        <v>48</v>
      </c>
      <c r="Q315" s="87" t="str">
        <f>IF(Paramétrage!B4&lt;'CTRL Nombres'!K315,"Pas de contrôle",IF(VALUE(F315)=P315,"OK","Attention, vous ne devez pas saisir plus de 2 chiffres après la virgule dans le tableau 1"))</f>
        <v>OK</v>
      </c>
      <c r="R315" s="87">
        <f t="shared" si="23"/>
        <v>0</v>
      </c>
    </row>
    <row r="316" spans="1:18" x14ac:dyDescent="0.2">
      <c r="A316" s="88">
        <f t="shared" si="24"/>
        <v>2025</v>
      </c>
      <c r="B316" s="117">
        <v>1</v>
      </c>
      <c r="C316" s="88">
        <f t="shared" si="25"/>
        <v>1</v>
      </c>
      <c r="D316" s="87" t="str">
        <f t="shared" si="26"/>
        <v>0691775E</v>
      </c>
      <c r="E316" s="89" t="s">
        <v>715</v>
      </c>
      <c r="F316" s="92">
        <f>IF(ISBLANK(Tableau1!M78),0,Tableau1!M78)</f>
        <v>60</v>
      </c>
      <c r="G316" s="115" t="s">
        <v>122</v>
      </c>
      <c r="H316" s="90" t="s">
        <v>36</v>
      </c>
      <c r="I316" s="90" t="s">
        <v>36</v>
      </c>
      <c r="J316" s="90" t="s">
        <v>36</v>
      </c>
      <c r="K316" s="118">
        <v>1</v>
      </c>
      <c r="L316" s="88">
        <v>58</v>
      </c>
      <c r="M316" s="88">
        <v>7</v>
      </c>
      <c r="N316" s="87" t="s">
        <v>679</v>
      </c>
      <c r="O316" s="87" t="s">
        <v>716</v>
      </c>
      <c r="P316" s="91">
        <f t="shared" si="27"/>
        <v>60</v>
      </c>
      <c r="Q316" s="87" t="str">
        <f>IF(Paramétrage!B4&lt;'CTRL Nombres'!K316,"Pas de contrôle",IF(VALUE(F316)=P316,"OK","Attention, vous ne devez pas saisir plus de 2 chiffres après la virgule dans le tableau 1"))</f>
        <v>OK</v>
      </c>
      <c r="R316" s="87">
        <f t="shared" si="23"/>
        <v>0</v>
      </c>
    </row>
    <row r="317" spans="1:18" x14ac:dyDescent="0.2">
      <c r="A317" s="88">
        <f t="shared" si="24"/>
        <v>2025</v>
      </c>
      <c r="B317" s="117">
        <v>1</v>
      </c>
      <c r="C317" s="88">
        <f t="shared" si="25"/>
        <v>1</v>
      </c>
      <c r="D317" s="87" t="str">
        <f t="shared" si="26"/>
        <v>0691775E</v>
      </c>
      <c r="E317" s="89" t="s">
        <v>717</v>
      </c>
      <c r="F317" s="92">
        <f>IF(ISBLANK(Tableau1!R78),0,Tableau1!R78)</f>
        <v>60</v>
      </c>
      <c r="G317" s="115" t="s">
        <v>122</v>
      </c>
      <c r="H317" s="90" t="s">
        <v>36</v>
      </c>
      <c r="I317" s="90" t="s">
        <v>36</v>
      </c>
      <c r="J317" s="90" t="s">
        <v>36</v>
      </c>
      <c r="K317" s="118">
        <v>1</v>
      </c>
      <c r="L317" s="88">
        <v>58</v>
      </c>
      <c r="M317" s="88">
        <v>12</v>
      </c>
      <c r="N317" s="87" t="s">
        <v>680</v>
      </c>
      <c r="O317" s="87" t="s">
        <v>718</v>
      </c>
      <c r="P317" s="91">
        <f t="shared" si="27"/>
        <v>60</v>
      </c>
      <c r="Q317" s="87" t="str">
        <f>IF(Paramétrage!B4&lt;'CTRL Nombres'!K317,"Pas de contrôle",IF(VALUE(F317)=P317,"OK","Attention, vous ne devez pas saisir plus de 2 chiffres après la virgule dans le tableau 1"))</f>
        <v>OK</v>
      </c>
      <c r="R317" s="87">
        <f t="shared" si="23"/>
        <v>0</v>
      </c>
    </row>
    <row r="318" spans="1:18" x14ac:dyDescent="0.2">
      <c r="A318" s="88">
        <f t="shared" si="24"/>
        <v>2025</v>
      </c>
      <c r="B318" s="117">
        <v>1</v>
      </c>
      <c r="C318" s="88">
        <f t="shared" si="25"/>
        <v>1</v>
      </c>
      <c r="D318" s="87" t="str">
        <f t="shared" si="26"/>
        <v>0691775E</v>
      </c>
      <c r="E318" s="89" t="s">
        <v>719</v>
      </c>
      <c r="F318" s="92">
        <f>IF(ISBLANK(Tableau1!V78),0,Tableau1!V78)</f>
        <v>60</v>
      </c>
      <c r="G318" s="115" t="s">
        <v>122</v>
      </c>
      <c r="H318" s="90" t="s">
        <v>36</v>
      </c>
      <c r="I318" s="90" t="s">
        <v>36</v>
      </c>
      <c r="J318" s="90" t="s">
        <v>36</v>
      </c>
      <c r="K318" s="118">
        <v>1</v>
      </c>
      <c r="L318" s="88">
        <v>58</v>
      </c>
      <c r="M318" s="88">
        <v>16</v>
      </c>
      <c r="N318" s="87" t="s">
        <v>720</v>
      </c>
      <c r="O318" s="87" t="s">
        <v>721</v>
      </c>
      <c r="P318" s="91">
        <f t="shared" si="27"/>
        <v>60</v>
      </c>
      <c r="Q318" s="87" t="str">
        <f>IF(Paramétrage!B4&lt;'CTRL Nombres'!K318,"Pas de contrôle",IF(VALUE(F318)=P318,"OK","Attention, vous ne devez pas saisir plus de 2 chiffres après la virgule dans le tableau 1"))</f>
        <v>OK</v>
      </c>
      <c r="R318" s="87">
        <f t="shared" si="23"/>
        <v>0</v>
      </c>
    </row>
    <row r="319" spans="1:18" x14ac:dyDescent="0.2">
      <c r="A319" s="88">
        <f t="shared" si="24"/>
        <v>2025</v>
      </c>
      <c r="B319" s="117">
        <v>1</v>
      </c>
      <c r="C319" s="88">
        <f t="shared" si="25"/>
        <v>1</v>
      </c>
      <c r="D319" s="87" t="str">
        <f t="shared" si="26"/>
        <v>0691775E</v>
      </c>
      <c r="E319" s="89" t="s">
        <v>722</v>
      </c>
      <c r="F319" s="92">
        <f>IF(ISBLANK(Tableau1!W78),0,Tableau1!W78)</f>
        <v>60</v>
      </c>
      <c r="G319" s="115" t="s">
        <v>122</v>
      </c>
      <c r="H319" s="90" t="s">
        <v>36</v>
      </c>
      <c r="I319" s="90" t="s">
        <v>36</v>
      </c>
      <c r="J319" s="90" t="s">
        <v>36</v>
      </c>
      <c r="K319" s="118">
        <v>1</v>
      </c>
      <c r="L319" s="88">
        <v>58</v>
      </c>
      <c r="M319" s="88">
        <v>17</v>
      </c>
      <c r="N319" s="87" t="s">
        <v>681</v>
      </c>
      <c r="O319" s="87" t="s">
        <v>723</v>
      </c>
      <c r="P319" s="91">
        <f t="shared" si="27"/>
        <v>60</v>
      </c>
      <c r="Q319" s="87" t="str">
        <f>IF(Paramétrage!B4&lt;'CTRL Nombres'!K319,"Pas de contrôle",IF(VALUE(F319)=P319,"OK","Attention, vous ne devez pas saisir plus de 2 chiffres après la virgule dans le tableau 1"))</f>
        <v>OK</v>
      </c>
      <c r="R319" s="87">
        <f t="shared" si="23"/>
        <v>0</v>
      </c>
    </row>
    <row r="320" spans="1:18" x14ac:dyDescent="0.2">
      <c r="A320" s="88">
        <f t="shared" si="24"/>
        <v>2025</v>
      </c>
      <c r="B320" s="117">
        <v>1</v>
      </c>
      <c r="C320" s="88">
        <f t="shared" si="25"/>
        <v>1</v>
      </c>
      <c r="D320" s="87" t="str">
        <f t="shared" si="26"/>
        <v>0691775E</v>
      </c>
      <c r="E320" s="89" t="s">
        <v>724</v>
      </c>
      <c r="F320" s="92">
        <f>IF(ISBLANK(Tableau1!G79),0,Tableau1!G79)</f>
        <v>59</v>
      </c>
      <c r="G320" s="115" t="s">
        <v>122</v>
      </c>
      <c r="H320" s="90" t="s">
        <v>36</v>
      </c>
      <c r="I320" s="90" t="s">
        <v>36</v>
      </c>
      <c r="J320" s="90" t="s">
        <v>36</v>
      </c>
      <c r="K320" s="118">
        <v>1</v>
      </c>
      <c r="L320" s="88">
        <v>59</v>
      </c>
      <c r="M320" s="88">
        <v>1</v>
      </c>
      <c r="N320" s="87" t="s">
        <v>725</v>
      </c>
      <c r="O320" s="87" t="s">
        <v>726</v>
      </c>
      <c r="P320" s="91">
        <f t="shared" si="27"/>
        <v>59</v>
      </c>
      <c r="Q320" s="87" t="str">
        <f>IF(Paramétrage!B4&lt;'CTRL Nombres'!K320,"Pas de contrôle",IF(VALUE(F320)=P320,"OK","Attention, vous ne devez pas saisir plus de 2 chiffres après la virgule dans le tableau 1"))</f>
        <v>OK</v>
      </c>
      <c r="R320" s="87">
        <f t="shared" si="23"/>
        <v>0</v>
      </c>
    </row>
    <row r="321" spans="1:18" x14ac:dyDescent="0.2">
      <c r="A321" s="88">
        <f t="shared" si="24"/>
        <v>2025</v>
      </c>
      <c r="B321" s="117">
        <v>1</v>
      </c>
      <c r="C321" s="88">
        <f t="shared" si="25"/>
        <v>1</v>
      </c>
      <c r="D321" s="87" t="str">
        <f t="shared" si="26"/>
        <v>0691775E</v>
      </c>
      <c r="E321" s="89" t="s">
        <v>727</v>
      </c>
      <c r="F321" s="92">
        <f>IF(ISBLANK(Tableau1!H79),0,Tableau1!H79)</f>
        <v>59.9</v>
      </c>
      <c r="G321" s="115" t="s">
        <v>122</v>
      </c>
      <c r="H321" s="90" t="s">
        <v>36</v>
      </c>
      <c r="I321" s="90" t="s">
        <v>36</v>
      </c>
      <c r="J321" s="90" t="s">
        <v>36</v>
      </c>
      <c r="K321" s="118">
        <v>1</v>
      </c>
      <c r="L321" s="88">
        <v>59</v>
      </c>
      <c r="M321" s="88">
        <v>2</v>
      </c>
      <c r="N321" s="87" t="s">
        <v>728</v>
      </c>
      <c r="O321" s="87" t="s">
        <v>729</v>
      </c>
      <c r="P321" s="91">
        <f t="shared" si="27"/>
        <v>59.9</v>
      </c>
      <c r="Q321" s="87" t="str">
        <f>IF(Paramétrage!B4&lt;'CTRL Nombres'!K321,"Pas de contrôle",IF(VALUE(F321)=P321,"OK","Attention, vous ne devez pas saisir plus de 2 chiffres après la virgule dans le tableau 1"))</f>
        <v>OK</v>
      </c>
      <c r="R321" s="87">
        <f t="shared" si="23"/>
        <v>0</v>
      </c>
    </row>
    <row r="322" spans="1:18" x14ac:dyDescent="0.2">
      <c r="A322" s="88">
        <f t="shared" si="24"/>
        <v>2025</v>
      </c>
      <c r="B322" s="117">
        <v>1</v>
      </c>
      <c r="C322" s="88">
        <f t="shared" si="25"/>
        <v>1</v>
      </c>
      <c r="D322" s="87" t="str">
        <f t="shared" si="26"/>
        <v>0691775E</v>
      </c>
      <c r="E322" s="89" t="s">
        <v>1875</v>
      </c>
      <c r="F322" s="92">
        <f>IF(ISBLANK(Tableau1!M79),0,Tableau1!M79)</f>
        <v>0</v>
      </c>
      <c r="G322" s="90" t="s">
        <v>36</v>
      </c>
      <c r="H322" s="115" t="s">
        <v>122</v>
      </c>
      <c r="I322" s="90" t="s">
        <v>36</v>
      </c>
      <c r="J322" s="90" t="s">
        <v>36</v>
      </c>
      <c r="K322" s="118">
        <v>2</v>
      </c>
      <c r="L322" s="88">
        <v>59</v>
      </c>
      <c r="M322" s="88">
        <v>7</v>
      </c>
      <c r="N322" s="87" t="s">
        <v>2552</v>
      </c>
      <c r="O322" s="87" t="s">
        <v>2561</v>
      </c>
      <c r="P322" s="91">
        <f t="shared" si="27"/>
        <v>0</v>
      </c>
      <c r="Q322" s="87" t="str">
        <f>IF(Paramétrage!B4&lt;'CTRL Nombres'!K322,"Pas de contrôle",IF(VALUE(F322)=P322,"OK","Attention, vous ne devez pas saisir plus de 2 chiffres après la virgule dans le tableau 1"))</f>
        <v>Pas de contrôle</v>
      </c>
      <c r="R322" s="87">
        <f t="shared" si="23"/>
        <v>0</v>
      </c>
    </row>
    <row r="323" spans="1:18" x14ac:dyDescent="0.2">
      <c r="A323" s="88">
        <f t="shared" si="24"/>
        <v>2025</v>
      </c>
      <c r="B323" s="117">
        <v>1</v>
      </c>
      <c r="C323" s="88">
        <f t="shared" si="25"/>
        <v>1</v>
      </c>
      <c r="D323" s="87" t="str">
        <f t="shared" si="26"/>
        <v>0691775E</v>
      </c>
      <c r="E323" s="89" t="s">
        <v>1876</v>
      </c>
      <c r="F323" s="92">
        <f>IF(ISBLANK(Tableau1!R79),0,Tableau1!R79)</f>
        <v>0</v>
      </c>
      <c r="G323" s="90" t="s">
        <v>36</v>
      </c>
      <c r="H323" s="115" t="s">
        <v>122</v>
      </c>
      <c r="I323" s="115" t="s">
        <v>122</v>
      </c>
      <c r="J323" s="90" t="s">
        <v>36</v>
      </c>
      <c r="K323" s="118">
        <v>2</v>
      </c>
      <c r="L323" s="88">
        <v>59</v>
      </c>
      <c r="M323" s="88">
        <v>12</v>
      </c>
      <c r="N323" s="87" t="s">
        <v>2553</v>
      </c>
      <c r="O323" s="87" t="s">
        <v>2562</v>
      </c>
      <c r="P323" s="91">
        <f t="shared" si="27"/>
        <v>0</v>
      </c>
      <c r="Q323" s="87" t="str">
        <f>IF(Paramétrage!B4&lt;'CTRL Nombres'!K323,"Pas de contrôle",IF(VALUE(F323)=P323,"OK","Attention, vous ne devez pas saisir plus de 2 chiffres après la virgule dans le tableau 1"))</f>
        <v>Pas de contrôle</v>
      </c>
      <c r="R323" s="87">
        <f t="shared" si="23"/>
        <v>0</v>
      </c>
    </row>
    <row r="324" spans="1:18" x14ac:dyDescent="0.2">
      <c r="A324" s="88">
        <f t="shared" si="24"/>
        <v>2025</v>
      </c>
      <c r="B324" s="117">
        <v>1</v>
      </c>
      <c r="C324" s="88">
        <f t="shared" si="25"/>
        <v>1</v>
      </c>
      <c r="D324" s="87" t="str">
        <f t="shared" si="26"/>
        <v>0691775E</v>
      </c>
      <c r="E324" s="89" t="s">
        <v>1877</v>
      </c>
      <c r="F324" s="92">
        <f>IF(ISBLANK(Tableau1!V79),0,Tableau1!V79)</f>
        <v>0</v>
      </c>
      <c r="G324" s="90" t="s">
        <v>36</v>
      </c>
      <c r="H324" s="115" t="s">
        <v>122</v>
      </c>
      <c r="I324" s="115" t="s">
        <v>122</v>
      </c>
      <c r="J324" s="115" t="s">
        <v>122</v>
      </c>
      <c r="K324" s="118">
        <v>2</v>
      </c>
      <c r="L324" s="88">
        <v>59</v>
      </c>
      <c r="M324" s="88">
        <v>16</v>
      </c>
      <c r="N324" s="87" t="s">
        <v>2563</v>
      </c>
      <c r="O324" s="87" t="s">
        <v>2564</v>
      </c>
      <c r="P324" s="91">
        <f t="shared" si="27"/>
        <v>0</v>
      </c>
      <c r="Q324" s="87" t="str">
        <f>IF(Paramétrage!B4&lt;'CTRL Nombres'!K324,"Pas de contrôle",IF(VALUE(F324)=P324,"OK","Attention, vous ne devez pas saisir plus de 2 chiffres après la virgule dans le tableau 1"))</f>
        <v>Pas de contrôle</v>
      </c>
      <c r="R324" s="87">
        <f t="shared" si="23"/>
        <v>0</v>
      </c>
    </row>
    <row r="325" spans="1:18" x14ac:dyDescent="0.2">
      <c r="A325" s="88">
        <f t="shared" si="24"/>
        <v>2025</v>
      </c>
      <c r="B325" s="117">
        <v>1</v>
      </c>
      <c r="C325" s="88">
        <f t="shared" si="25"/>
        <v>1</v>
      </c>
      <c r="D325" s="87" t="str">
        <f t="shared" si="26"/>
        <v>0691775E</v>
      </c>
      <c r="E325" s="89" t="s">
        <v>1878</v>
      </c>
      <c r="F325" s="92">
        <f>IF(ISBLANK(Tableau1!W79),0,Tableau1!W79)</f>
        <v>0</v>
      </c>
      <c r="G325" s="90" t="s">
        <v>36</v>
      </c>
      <c r="H325" s="115" t="s">
        <v>122</v>
      </c>
      <c r="I325" s="115" t="s">
        <v>122</v>
      </c>
      <c r="J325" s="115" t="s">
        <v>122</v>
      </c>
      <c r="K325" s="118">
        <v>2</v>
      </c>
      <c r="L325" s="88">
        <v>59</v>
      </c>
      <c r="M325" s="88">
        <v>17</v>
      </c>
      <c r="N325" s="87" t="s">
        <v>2565</v>
      </c>
      <c r="O325" s="87" t="s">
        <v>2566</v>
      </c>
      <c r="P325" s="91">
        <f t="shared" si="27"/>
        <v>0</v>
      </c>
      <c r="Q325" s="87" t="str">
        <f>IF(Paramétrage!B4&lt;'CTRL Nombres'!K325,"Pas de contrôle",IF(VALUE(F325)=P325,"OK","Attention, vous ne devez pas saisir plus de 2 chiffres après la virgule dans le tableau 1"))</f>
        <v>Pas de contrôle</v>
      </c>
      <c r="R325" s="87">
        <f t="shared" si="23"/>
        <v>0</v>
      </c>
    </row>
    <row r="326" spans="1:18" x14ac:dyDescent="0.2">
      <c r="A326" s="88">
        <f t="shared" si="24"/>
        <v>2025</v>
      </c>
      <c r="B326" s="117">
        <v>1</v>
      </c>
      <c r="C326" s="88">
        <f t="shared" si="25"/>
        <v>1</v>
      </c>
      <c r="D326" s="87" t="str">
        <f t="shared" si="26"/>
        <v>0691775E</v>
      </c>
      <c r="E326" s="89" t="s">
        <v>1879</v>
      </c>
      <c r="F326" s="92">
        <f>IF(ISBLANK(Tableau1!G80),0,Tableau1!G80)</f>
        <v>0</v>
      </c>
      <c r="G326" s="90" t="s">
        <v>36</v>
      </c>
      <c r="H326" s="114" t="s">
        <v>122</v>
      </c>
      <c r="I326" s="90" t="s">
        <v>36</v>
      </c>
      <c r="J326" s="90" t="s">
        <v>36</v>
      </c>
      <c r="K326" s="118">
        <v>2</v>
      </c>
      <c r="L326" s="88">
        <v>60</v>
      </c>
      <c r="M326" s="88">
        <v>1</v>
      </c>
      <c r="N326" s="87" t="s">
        <v>2567</v>
      </c>
      <c r="O326" s="87" t="s">
        <v>2568</v>
      </c>
      <c r="P326" s="91">
        <f t="shared" si="27"/>
        <v>0</v>
      </c>
      <c r="Q326" s="87" t="str">
        <f>IF(Paramétrage!B4&lt;'CTRL Nombres'!K326,"Pas de contrôle",IF(VALUE(F326)=P326,"OK","Attention, vous ne devez pas saisir plus de 2 chiffres après la virgule dans le tableau 1"))</f>
        <v>Pas de contrôle</v>
      </c>
      <c r="R326" s="87">
        <f t="shared" si="23"/>
        <v>0</v>
      </c>
    </row>
    <row r="327" spans="1:18" x14ac:dyDescent="0.2">
      <c r="A327" s="88">
        <f t="shared" si="24"/>
        <v>2025</v>
      </c>
      <c r="B327" s="117">
        <v>1</v>
      </c>
      <c r="C327" s="88">
        <f t="shared" si="25"/>
        <v>1</v>
      </c>
      <c r="D327" s="87" t="str">
        <f t="shared" si="26"/>
        <v>0691775E</v>
      </c>
      <c r="E327" s="89" t="s">
        <v>1880</v>
      </c>
      <c r="F327" s="92">
        <f>IF(ISBLANK(Tableau1!H80),0,Tableau1!H80)</f>
        <v>0</v>
      </c>
      <c r="G327" s="90" t="s">
        <v>36</v>
      </c>
      <c r="H327" s="114" t="s">
        <v>122</v>
      </c>
      <c r="I327" s="90" t="s">
        <v>36</v>
      </c>
      <c r="J327" s="90" t="s">
        <v>36</v>
      </c>
      <c r="K327" s="118">
        <v>2</v>
      </c>
      <c r="L327" s="88">
        <v>60</v>
      </c>
      <c r="M327" s="88">
        <v>2</v>
      </c>
      <c r="N327" s="87" t="s">
        <v>2569</v>
      </c>
      <c r="O327" s="87" t="s">
        <v>2570</v>
      </c>
      <c r="P327" s="91">
        <f t="shared" si="27"/>
        <v>0</v>
      </c>
      <c r="Q327" s="87" t="str">
        <f>IF(Paramétrage!B4&lt;'CTRL Nombres'!K327,"Pas de contrôle",IF(VALUE(F327)=P327,"OK","Attention, vous ne devez pas saisir plus de 2 chiffres après la virgule dans le tableau 1"))</f>
        <v>Pas de contrôle</v>
      </c>
      <c r="R327" s="87">
        <f t="shared" si="23"/>
        <v>0</v>
      </c>
    </row>
    <row r="328" spans="1:18" x14ac:dyDescent="0.2">
      <c r="A328" s="88">
        <f t="shared" si="24"/>
        <v>2025</v>
      </c>
      <c r="B328" s="117">
        <v>1</v>
      </c>
      <c r="C328" s="88">
        <f t="shared" si="25"/>
        <v>1</v>
      </c>
      <c r="D328" s="87" t="str">
        <f t="shared" si="26"/>
        <v>0691775E</v>
      </c>
      <c r="E328" s="89" t="s">
        <v>1881</v>
      </c>
      <c r="F328" s="92">
        <f>IF(ISBLANK(Tableau1!M80),0,Tableau1!M80)</f>
        <v>0</v>
      </c>
      <c r="G328" s="90" t="s">
        <v>36</v>
      </c>
      <c r="H328" s="114" t="s">
        <v>122</v>
      </c>
      <c r="I328" s="90" t="s">
        <v>36</v>
      </c>
      <c r="J328" s="90" t="s">
        <v>36</v>
      </c>
      <c r="K328" s="118">
        <v>2</v>
      </c>
      <c r="L328" s="88">
        <v>60</v>
      </c>
      <c r="M328" s="88">
        <v>7</v>
      </c>
      <c r="N328" s="87" t="s">
        <v>2571</v>
      </c>
      <c r="O328" s="87" t="s">
        <v>2572</v>
      </c>
      <c r="P328" s="91">
        <f t="shared" si="27"/>
        <v>0</v>
      </c>
      <c r="Q328" s="87" t="str">
        <f>IF(Paramétrage!B4&lt;'CTRL Nombres'!K328,"Pas de contrôle",IF(VALUE(F328)=P328,"OK","Attention, vous ne devez pas saisir plus de 2 chiffres après la virgule dans le tableau 1"))</f>
        <v>Pas de contrôle</v>
      </c>
      <c r="R328" s="87">
        <f t="shared" si="23"/>
        <v>0</v>
      </c>
    </row>
    <row r="329" spans="1:18" x14ac:dyDescent="0.2">
      <c r="A329" s="88">
        <f t="shared" si="24"/>
        <v>2025</v>
      </c>
      <c r="B329" s="117">
        <v>1</v>
      </c>
      <c r="C329" s="88">
        <f t="shared" si="25"/>
        <v>1</v>
      </c>
      <c r="D329" s="87" t="str">
        <f t="shared" si="26"/>
        <v>0691775E</v>
      </c>
      <c r="E329" s="89" t="s">
        <v>1882</v>
      </c>
      <c r="F329" s="92">
        <f>IF(ISBLANK(Tableau1!R80),0,Tableau1!R80)</f>
        <v>0</v>
      </c>
      <c r="G329" s="90" t="s">
        <v>36</v>
      </c>
      <c r="H329" s="90" t="s">
        <v>36</v>
      </c>
      <c r="I329" s="115" t="s">
        <v>122</v>
      </c>
      <c r="J329" s="90" t="s">
        <v>36</v>
      </c>
      <c r="K329" s="118">
        <v>3</v>
      </c>
      <c r="L329" s="88">
        <v>60</v>
      </c>
      <c r="M329" s="88">
        <v>12</v>
      </c>
      <c r="N329" s="87" t="s">
        <v>2660</v>
      </c>
      <c r="O329" s="87" t="s">
        <v>2661</v>
      </c>
      <c r="P329" s="91">
        <f t="shared" si="27"/>
        <v>0</v>
      </c>
      <c r="Q329" s="87" t="str">
        <f>IF(Paramétrage!B4&lt;'CTRL Nombres'!K329,"Pas de contrôle",IF(VALUE(F329)=P329,"OK","Attention, vous ne devez pas saisir plus de 2 chiffres après la virgule dans le tableau 1"))</f>
        <v>Pas de contrôle</v>
      </c>
      <c r="R329" s="87">
        <f t="shared" si="23"/>
        <v>0</v>
      </c>
    </row>
    <row r="330" spans="1:18" x14ac:dyDescent="0.2">
      <c r="A330" s="88">
        <f t="shared" si="24"/>
        <v>2025</v>
      </c>
      <c r="B330" s="117">
        <v>1</v>
      </c>
      <c r="C330" s="88">
        <f t="shared" si="25"/>
        <v>1</v>
      </c>
      <c r="D330" s="87" t="str">
        <f t="shared" si="26"/>
        <v>0691775E</v>
      </c>
      <c r="E330" s="89" t="s">
        <v>1883</v>
      </c>
      <c r="F330" s="92">
        <f>IF(ISBLANK(Tableau1!V80),0,Tableau1!V80)</f>
        <v>0</v>
      </c>
      <c r="G330" s="90" t="s">
        <v>36</v>
      </c>
      <c r="H330" s="90" t="s">
        <v>36</v>
      </c>
      <c r="I330" s="90" t="s">
        <v>36</v>
      </c>
      <c r="J330" s="115" t="s">
        <v>122</v>
      </c>
      <c r="K330" s="118">
        <v>4</v>
      </c>
      <c r="L330" s="88">
        <v>60</v>
      </c>
      <c r="M330" s="88">
        <v>16</v>
      </c>
      <c r="N330" s="87" t="s">
        <v>2713</v>
      </c>
      <c r="O330" s="87" t="s">
        <v>2714</v>
      </c>
      <c r="P330" s="91">
        <f t="shared" si="27"/>
        <v>0</v>
      </c>
      <c r="Q330" s="87" t="str">
        <f>IF(Paramétrage!B4&lt;'CTRL Nombres'!K330,"Pas de contrôle",IF(VALUE(F330)=P330,"OK","Attention, vous ne devez pas saisir plus de 2 chiffres après la virgule dans le tableau 1"))</f>
        <v>Pas de contrôle</v>
      </c>
      <c r="R330" s="87">
        <f t="shared" si="23"/>
        <v>0</v>
      </c>
    </row>
    <row r="331" spans="1:18" x14ac:dyDescent="0.2">
      <c r="A331" s="88">
        <f t="shared" si="24"/>
        <v>2025</v>
      </c>
      <c r="B331" s="117">
        <v>1</v>
      </c>
      <c r="C331" s="88">
        <f t="shared" si="25"/>
        <v>1</v>
      </c>
      <c r="D331" s="87" t="str">
        <f t="shared" si="26"/>
        <v>0691775E</v>
      </c>
      <c r="E331" s="89" t="s">
        <v>1884</v>
      </c>
      <c r="F331" s="92">
        <f>IF(ISBLANK(Tableau1!W80),0,Tableau1!W80)</f>
        <v>0</v>
      </c>
      <c r="G331" s="90" t="s">
        <v>36</v>
      </c>
      <c r="H331" s="90" t="s">
        <v>36</v>
      </c>
      <c r="I331" s="90" t="s">
        <v>36</v>
      </c>
      <c r="J331" s="115" t="s">
        <v>122</v>
      </c>
      <c r="K331" s="118">
        <v>4</v>
      </c>
      <c r="L331" s="88">
        <v>60</v>
      </c>
      <c r="M331" s="88">
        <v>17</v>
      </c>
      <c r="N331" s="87" t="s">
        <v>2715</v>
      </c>
      <c r="O331" s="87" t="s">
        <v>2716</v>
      </c>
      <c r="P331" s="91">
        <f t="shared" si="27"/>
        <v>0</v>
      </c>
      <c r="Q331" s="87" t="str">
        <f>IF(Paramétrage!B4&lt;'CTRL Nombres'!K331,"Pas de contrôle",IF(VALUE(F331)=P331,"OK","Attention, vous ne devez pas saisir plus de 2 chiffres après la virgule dans le tableau 1"))</f>
        <v>Pas de contrôle</v>
      </c>
      <c r="R331" s="87">
        <f t="shared" si="23"/>
        <v>0</v>
      </c>
    </row>
    <row r="332" spans="1:18" x14ac:dyDescent="0.2">
      <c r="A332" s="88">
        <f t="shared" si="24"/>
        <v>2025</v>
      </c>
      <c r="B332" s="117">
        <v>1</v>
      </c>
      <c r="C332" s="88">
        <f t="shared" si="25"/>
        <v>1</v>
      </c>
      <c r="D332" s="87" t="str">
        <f t="shared" si="26"/>
        <v>0691775E</v>
      </c>
      <c r="E332" s="89" t="s">
        <v>730</v>
      </c>
      <c r="F332" s="92">
        <f>IF(ISBLANK(Tableau1!G81),0,Tableau1!G81)</f>
        <v>0</v>
      </c>
      <c r="G332" s="115" t="s">
        <v>122</v>
      </c>
      <c r="H332" s="90" t="s">
        <v>36</v>
      </c>
      <c r="I332" s="90" t="s">
        <v>36</v>
      </c>
      <c r="J332" s="90" t="s">
        <v>36</v>
      </c>
      <c r="K332" s="118">
        <v>1</v>
      </c>
      <c r="L332" s="88">
        <v>61</v>
      </c>
      <c r="M332" s="88">
        <v>1</v>
      </c>
      <c r="N332" s="87" t="s">
        <v>731</v>
      </c>
      <c r="O332" s="87" t="s">
        <v>732</v>
      </c>
      <c r="P332" s="91">
        <f t="shared" si="27"/>
        <v>0</v>
      </c>
      <c r="Q332" s="87" t="str">
        <f>IF(Paramétrage!B4&lt;'CTRL Nombres'!K332,"Pas de contrôle",IF(VALUE(F332)=P332,"OK","Attention, vous ne devez pas saisir plus de 2 chiffres après la virgule dans le tableau 1"))</f>
        <v>OK</v>
      </c>
      <c r="R332" s="87">
        <f t="shared" si="23"/>
        <v>0</v>
      </c>
    </row>
    <row r="333" spans="1:18" x14ac:dyDescent="0.2">
      <c r="A333" s="88">
        <f t="shared" si="24"/>
        <v>2025</v>
      </c>
      <c r="B333" s="117">
        <v>1</v>
      </c>
      <c r="C333" s="88">
        <f t="shared" si="25"/>
        <v>1</v>
      </c>
      <c r="D333" s="87" t="str">
        <f t="shared" si="26"/>
        <v>0691775E</v>
      </c>
      <c r="E333" s="89" t="s">
        <v>733</v>
      </c>
      <c r="F333" s="92">
        <f>IF(ISBLANK(Tableau1!H81),0,Tableau1!H81)</f>
        <v>0</v>
      </c>
      <c r="G333" s="115" t="s">
        <v>122</v>
      </c>
      <c r="H333" s="90" t="s">
        <v>36</v>
      </c>
      <c r="I333" s="90" t="s">
        <v>36</v>
      </c>
      <c r="J333" s="90" t="s">
        <v>36</v>
      </c>
      <c r="K333" s="118">
        <v>1</v>
      </c>
      <c r="L333" s="88">
        <v>61</v>
      </c>
      <c r="M333" s="88">
        <v>2</v>
      </c>
      <c r="N333" s="87" t="s">
        <v>734</v>
      </c>
      <c r="O333" s="87" t="s">
        <v>735</v>
      </c>
      <c r="P333" s="91">
        <f t="shared" si="27"/>
        <v>0</v>
      </c>
      <c r="Q333" s="87" t="str">
        <f>IF(Paramétrage!B4&lt;'CTRL Nombres'!K333,"Pas de contrôle",IF(VALUE(F333)=P333,"OK","Attention, vous ne devez pas saisir plus de 2 chiffres après la virgule dans le tableau 1"))</f>
        <v>OK</v>
      </c>
      <c r="R333" s="87">
        <f t="shared" si="23"/>
        <v>0</v>
      </c>
    </row>
    <row r="334" spans="1:18" x14ac:dyDescent="0.2">
      <c r="A334" s="88">
        <f t="shared" si="24"/>
        <v>2025</v>
      </c>
      <c r="B334" s="117">
        <v>1</v>
      </c>
      <c r="C334" s="88">
        <f t="shared" si="25"/>
        <v>1</v>
      </c>
      <c r="D334" s="87" t="str">
        <f t="shared" si="26"/>
        <v>0691775E</v>
      </c>
      <c r="E334" s="89" t="s">
        <v>736</v>
      </c>
      <c r="F334" s="92">
        <f>IF(ISBLANK(Tableau1!M81),0,Tableau1!M81)</f>
        <v>0</v>
      </c>
      <c r="G334" s="115" t="s">
        <v>122</v>
      </c>
      <c r="H334" s="90" t="s">
        <v>36</v>
      </c>
      <c r="I334" s="90" t="s">
        <v>36</v>
      </c>
      <c r="J334" s="90" t="s">
        <v>36</v>
      </c>
      <c r="K334" s="118">
        <v>1</v>
      </c>
      <c r="L334" s="88">
        <v>61</v>
      </c>
      <c r="M334" s="88">
        <v>7</v>
      </c>
      <c r="N334" s="87" t="s">
        <v>737</v>
      </c>
      <c r="O334" s="87" t="s">
        <v>738</v>
      </c>
      <c r="P334" s="91">
        <f t="shared" si="27"/>
        <v>0</v>
      </c>
      <c r="Q334" s="87" t="str">
        <f>IF(Paramétrage!B4&lt;'CTRL Nombres'!K334,"Pas de contrôle",IF(VALUE(F334)=P334,"OK","Attention, vous ne devez pas saisir plus de 2 chiffres après la virgule dans le tableau 1"))</f>
        <v>OK</v>
      </c>
      <c r="R334" s="87">
        <f t="shared" si="23"/>
        <v>0</v>
      </c>
    </row>
    <row r="335" spans="1:18" x14ac:dyDescent="0.2">
      <c r="A335" s="88">
        <f t="shared" si="24"/>
        <v>2025</v>
      </c>
      <c r="B335" s="117">
        <v>1</v>
      </c>
      <c r="C335" s="88">
        <f t="shared" si="25"/>
        <v>1</v>
      </c>
      <c r="D335" s="87" t="str">
        <f t="shared" si="26"/>
        <v>0691775E</v>
      </c>
      <c r="E335" s="89" t="s">
        <v>739</v>
      </c>
      <c r="F335" s="92">
        <f>IF(ISBLANK(Tableau1!R81),0,Tableau1!R81)</f>
        <v>0</v>
      </c>
      <c r="G335" s="115" t="s">
        <v>122</v>
      </c>
      <c r="H335" s="90" t="s">
        <v>36</v>
      </c>
      <c r="I335" s="90" t="s">
        <v>36</v>
      </c>
      <c r="J335" s="90" t="s">
        <v>36</v>
      </c>
      <c r="K335" s="118">
        <v>1</v>
      </c>
      <c r="L335" s="88">
        <v>61</v>
      </c>
      <c r="M335" s="88">
        <v>12</v>
      </c>
      <c r="N335" s="87" t="s">
        <v>740</v>
      </c>
      <c r="O335" s="87" t="s">
        <v>741</v>
      </c>
      <c r="P335" s="91">
        <f t="shared" si="27"/>
        <v>0</v>
      </c>
      <c r="Q335" s="87" t="str">
        <f>IF(Paramétrage!B4&lt;'CTRL Nombres'!K335,"Pas de contrôle",IF(VALUE(F335)=P335,"OK","Attention, vous ne devez pas saisir plus de 2 chiffres après la virgule dans le tableau 1"))</f>
        <v>OK</v>
      </c>
      <c r="R335" s="87">
        <f t="shared" ref="R335:R398" si="28">IF(OR(Q335="Pas de contrôle",Q335 = "OK"),0,1)</f>
        <v>0</v>
      </c>
    </row>
    <row r="336" spans="1:18" x14ac:dyDescent="0.2">
      <c r="A336" s="88">
        <f t="shared" ref="A336:A399" si="29">A335</f>
        <v>2025</v>
      </c>
      <c r="B336" s="117">
        <v>1</v>
      </c>
      <c r="C336" s="88">
        <f t="shared" ref="C336:C399" si="30">C335</f>
        <v>1</v>
      </c>
      <c r="D336" s="87" t="str">
        <f t="shared" ref="D336:D399" si="31">D335</f>
        <v>0691775E</v>
      </c>
      <c r="E336" s="89" t="s">
        <v>742</v>
      </c>
      <c r="F336" s="92">
        <f>IF(ISBLANK(Tableau1!V81),0,Tableau1!V81)</f>
        <v>0</v>
      </c>
      <c r="G336" s="115" t="s">
        <v>122</v>
      </c>
      <c r="H336" s="90" t="s">
        <v>36</v>
      </c>
      <c r="I336" s="90" t="s">
        <v>36</v>
      </c>
      <c r="J336" s="90" t="s">
        <v>36</v>
      </c>
      <c r="K336" s="118">
        <v>1</v>
      </c>
      <c r="L336" s="88">
        <v>61</v>
      </c>
      <c r="M336" s="88">
        <v>16</v>
      </c>
      <c r="N336" s="87" t="s">
        <v>743</v>
      </c>
      <c r="O336" s="87" t="s">
        <v>744</v>
      </c>
      <c r="P336" s="91">
        <f t="shared" si="27"/>
        <v>0</v>
      </c>
      <c r="Q336" s="87" t="str">
        <f>IF(Paramétrage!B4&lt;'CTRL Nombres'!K336,"Pas de contrôle",IF(VALUE(F336)=P336,"OK","Attention, vous ne devez pas saisir plus de 2 chiffres après la virgule dans le tableau 1"))</f>
        <v>OK</v>
      </c>
      <c r="R336" s="87">
        <f t="shared" si="28"/>
        <v>0</v>
      </c>
    </row>
    <row r="337" spans="1:18" x14ac:dyDescent="0.2">
      <c r="A337" s="88">
        <f t="shared" si="29"/>
        <v>2025</v>
      </c>
      <c r="B337" s="117">
        <v>1</v>
      </c>
      <c r="C337" s="88">
        <f t="shared" si="30"/>
        <v>1</v>
      </c>
      <c r="D337" s="87" t="str">
        <f t="shared" si="31"/>
        <v>0691775E</v>
      </c>
      <c r="E337" s="89" t="s">
        <v>745</v>
      </c>
      <c r="F337" s="92">
        <f>IF(ISBLANK(Tableau1!W81),0,Tableau1!W81)</f>
        <v>0</v>
      </c>
      <c r="G337" s="115" t="s">
        <v>122</v>
      </c>
      <c r="H337" s="90" t="s">
        <v>36</v>
      </c>
      <c r="I337" s="90" t="s">
        <v>36</v>
      </c>
      <c r="J337" s="90" t="s">
        <v>36</v>
      </c>
      <c r="K337" s="118">
        <v>1</v>
      </c>
      <c r="L337" s="88">
        <v>61</v>
      </c>
      <c r="M337" s="88">
        <v>17</v>
      </c>
      <c r="N337" s="87" t="s">
        <v>746</v>
      </c>
      <c r="O337" s="87" t="s">
        <v>747</v>
      </c>
      <c r="P337" s="91">
        <f t="shared" si="27"/>
        <v>0</v>
      </c>
      <c r="Q337" s="87" t="str">
        <f>IF(Paramétrage!B4&lt;'CTRL Nombres'!K337,"Pas de contrôle",IF(VALUE(F337)=P337,"OK","Attention, vous ne devez pas saisir plus de 2 chiffres après la virgule dans le tableau 1"))</f>
        <v>OK</v>
      </c>
      <c r="R337" s="87">
        <f t="shared" si="28"/>
        <v>0</v>
      </c>
    </row>
    <row r="338" spans="1:18" x14ac:dyDescent="0.2">
      <c r="A338" s="88">
        <f t="shared" si="29"/>
        <v>2025</v>
      </c>
      <c r="B338" s="117">
        <v>1</v>
      </c>
      <c r="C338" s="88">
        <f t="shared" si="30"/>
        <v>1</v>
      </c>
      <c r="D338" s="87" t="str">
        <f t="shared" si="31"/>
        <v>0691775E</v>
      </c>
      <c r="E338" s="89" t="s">
        <v>748</v>
      </c>
      <c r="F338" s="92">
        <f>IF(ISBLANK(Tableau1!G82),0,Tableau1!G82)</f>
        <v>0</v>
      </c>
      <c r="G338" s="115" t="s">
        <v>122</v>
      </c>
      <c r="H338" s="114" t="s">
        <v>122</v>
      </c>
      <c r="I338" s="90" t="s">
        <v>36</v>
      </c>
      <c r="J338" s="90" t="s">
        <v>36</v>
      </c>
      <c r="K338" s="118">
        <v>1</v>
      </c>
      <c r="L338" s="88">
        <v>62</v>
      </c>
      <c r="M338" s="88">
        <v>1</v>
      </c>
      <c r="N338" s="87" t="s">
        <v>749</v>
      </c>
      <c r="O338" s="87" t="s">
        <v>750</v>
      </c>
      <c r="P338" s="91">
        <f t="shared" si="27"/>
        <v>0</v>
      </c>
      <c r="Q338" s="87" t="str">
        <f>IF(Paramétrage!B4&lt;'CTRL Nombres'!K338,"Pas de contrôle",IF(VALUE(F338)=P338,"OK","Attention, vous ne devez pas saisir plus de 2 chiffres après la virgule dans le tableau 1"))</f>
        <v>OK</v>
      </c>
      <c r="R338" s="87">
        <f t="shared" si="28"/>
        <v>0</v>
      </c>
    </row>
    <row r="339" spans="1:18" x14ac:dyDescent="0.2">
      <c r="A339" s="88">
        <f t="shared" si="29"/>
        <v>2025</v>
      </c>
      <c r="B339" s="117">
        <v>1</v>
      </c>
      <c r="C339" s="88">
        <f t="shared" si="30"/>
        <v>1</v>
      </c>
      <c r="D339" s="87" t="str">
        <f t="shared" si="31"/>
        <v>0691775E</v>
      </c>
      <c r="E339" s="89" t="s">
        <v>751</v>
      </c>
      <c r="F339" s="92">
        <f>IF(ISBLANK(Tableau1!H82),0,Tableau1!H82)</f>
        <v>0</v>
      </c>
      <c r="G339" s="115" t="s">
        <v>122</v>
      </c>
      <c r="H339" s="114" t="s">
        <v>122</v>
      </c>
      <c r="I339" s="90" t="s">
        <v>36</v>
      </c>
      <c r="J339" s="90" t="s">
        <v>36</v>
      </c>
      <c r="K339" s="118">
        <v>1</v>
      </c>
      <c r="L339" s="88">
        <v>62</v>
      </c>
      <c r="M339" s="88">
        <v>2</v>
      </c>
      <c r="N339" s="87" t="s">
        <v>752</v>
      </c>
      <c r="O339" s="87" t="s">
        <v>753</v>
      </c>
      <c r="P339" s="91">
        <f t="shared" si="27"/>
        <v>0</v>
      </c>
      <c r="Q339" s="87" t="str">
        <f>IF(Paramétrage!B4&lt;'CTRL Nombres'!K339,"Pas de contrôle",IF(VALUE(F339)=P339,"OK","Attention, vous ne devez pas saisir plus de 2 chiffres après la virgule dans le tableau 1"))</f>
        <v>OK</v>
      </c>
      <c r="R339" s="87">
        <f t="shared" si="28"/>
        <v>0</v>
      </c>
    </row>
    <row r="340" spans="1:18" x14ac:dyDescent="0.2">
      <c r="A340" s="88">
        <f t="shared" si="29"/>
        <v>2025</v>
      </c>
      <c r="B340" s="117">
        <v>1</v>
      </c>
      <c r="C340" s="88">
        <f t="shared" si="30"/>
        <v>1</v>
      </c>
      <c r="D340" s="87" t="str">
        <f t="shared" si="31"/>
        <v>0691775E</v>
      </c>
      <c r="E340" s="89" t="s">
        <v>1885</v>
      </c>
      <c r="F340" s="92">
        <f>IF(ISBLANK(Tableau1!M82),0,Tableau1!M82)</f>
        <v>0</v>
      </c>
      <c r="G340" s="90" t="s">
        <v>36</v>
      </c>
      <c r="H340" s="115" t="s">
        <v>122</v>
      </c>
      <c r="I340" s="90" t="s">
        <v>36</v>
      </c>
      <c r="J340" s="90" t="s">
        <v>36</v>
      </c>
      <c r="K340" s="118">
        <v>2</v>
      </c>
      <c r="L340" s="88">
        <v>62</v>
      </c>
      <c r="M340" s="88">
        <v>7</v>
      </c>
      <c r="N340" s="87" t="s">
        <v>2573</v>
      </c>
      <c r="O340" s="87" t="s">
        <v>2574</v>
      </c>
      <c r="P340" s="91">
        <f t="shared" si="27"/>
        <v>0</v>
      </c>
      <c r="Q340" s="87" t="str">
        <f>IF(Paramétrage!B4&lt;'CTRL Nombres'!K340,"Pas de contrôle",IF(VALUE(F340)=P340,"OK","Attention, vous ne devez pas saisir plus de 2 chiffres après la virgule dans le tableau 1"))</f>
        <v>Pas de contrôle</v>
      </c>
      <c r="R340" s="87">
        <f t="shared" si="28"/>
        <v>0</v>
      </c>
    </row>
    <row r="341" spans="1:18" x14ac:dyDescent="0.2">
      <c r="A341" s="88">
        <f t="shared" si="29"/>
        <v>2025</v>
      </c>
      <c r="B341" s="117">
        <v>1</v>
      </c>
      <c r="C341" s="88">
        <f t="shared" si="30"/>
        <v>1</v>
      </c>
      <c r="D341" s="87" t="str">
        <f t="shared" si="31"/>
        <v>0691775E</v>
      </c>
      <c r="E341" s="89" t="s">
        <v>1886</v>
      </c>
      <c r="F341" s="92">
        <f>IF(ISBLANK(Tableau1!R82),0,Tableau1!R82)</f>
        <v>0</v>
      </c>
      <c r="G341" s="90" t="s">
        <v>36</v>
      </c>
      <c r="H341" s="115" t="s">
        <v>122</v>
      </c>
      <c r="I341" s="115" t="s">
        <v>122</v>
      </c>
      <c r="J341" s="90" t="s">
        <v>36</v>
      </c>
      <c r="K341" s="118">
        <v>2</v>
      </c>
      <c r="L341" s="88">
        <v>62</v>
      </c>
      <c r="M341" s="88">
        <v>12</v>
      </c>
      <c r="N341" s="87" t="s">
        <v>2575</v>
      </c>
      <c r="O341" s="87" t="s">
        <v>2576</v>
      </c>
      <c r="P341" s="91">
        <f t="shared" si="27"/>
        <v>0</v>
      </c>
      <c r="Q341" s="87" t="str">
        <f>IF(Paramétrage!B4&lt;'CTRL Nombres'!K341,"Pas de contrôle",IF(VALUE(F341)=P341,"OK","Attention, vous ne devez pas saisir plus de 2 chiffres après la virgule dans le tableau 1"))</f>
        <v>Pas de contrôle</v>
      </c>
      <c r="R341" s="87">
        <f t="shared" si="28"/>
        <v>0</v>
      </c>
    </row>
    <row r="342" spans="1:18" x14ac:dyDescent="0.2">
      <c r="A342" s="88">
        <f t="shared" si="29"/>
        <v>2025</v>
      </c>
      <c r="B342" s="117">
        <v>1</v>
      </c>
      <c r="C342" s="88">
        <f t="shared" si="30"/>
        <v>1</v>
      </c>
      <c r="D342" s="87" t="str">
        <f t="shared" si="31"/>
        <v>0691775E</v>
      </c>
      <c r="E342" s="89" t="s">
        <v>1887</v>
      </c>
      <c r="F342" s="92">
        <f>IF(ISBLANK(Tableau1!V82),0,Tableau1!V82)</f>
        <v>0</v>
      </c>
      <c r="G342" s="90" t="s">
        <v>36</v>
      </c>
      <c r="H342" s="115" t="s">
        <v>122</v>
      </c>
      <c r="I342" s="115" t="s">
        <v>122</v>
      </c>
      <c r="J342" s="115" t="s">
        <v>122</v>
      </c>
      <c r="K342" s="118">
        <v>2</v>
      </c>
      <c r="L342" s="88">
        <v>62</v>
      </c>
      <c r="M342" s="88">
        <v>16</v>
      </c>
      <c r="N342" s="87" t="s">
        <v>2577</v>
      </c>
      <c r="O342" s="87" t="s">
        <v>2578</v>
      </c>
      <c r="P342" s="91">
        <f t="shared" si="27"/>
        <v>0</v>
      </c>
      <c r="Q342" s="87" t="str">
        <f>IF(Paramétrage!B4&lt;'CTRL Nombres'!K342,"Pas de contrôle",IF(VALUE(F342)=P342,"OK","Attention, vous ne devez pas saisir plus de 2 chiffres après la virgule dans le tableau 1"))</f>
        <v>Pas de contrôle</v>
      </c>
      <c r="R342" s="87">
        <f t="shared" si="28"/>
        <v>0</v>
      </c>
    </row>
    <row r="343" spans="1:18" x14ac:dyDescent="0.2">
      <c r="A343" s="88">
        <f t="shared" si="29"/>
        <v>2025</v>
      </c>
      <c r="B343" s="117">
        <v>1</v>
      </c>
      <c r="C343" s="88">
        <f t="shared" si="30"/>
        <v>1</v>
      </c>
      <c r="D343" s="87" t="str">
        <f t="shared" si="31"/>
        <v>0691775E</v>
      </c>
      <c r="E343" s="89" t="s">
        <v>1888</v>
      </c>
      <c r="F343" s="92">
        <f>IF(ISBLANK(Tableau1!W82),0,Tableau1!W82)</f>
        <v>0</v>
      </c>
      <c r="G343" s="90" t="s">
        <v>36</v>
      </c>
      <c r="H343" s="115" t="s">
        <v>122</v>
      </c>
      <c r="I343" s="115" t="s">
        <v>122</v>
      </c>
      <c r="J343" s="115" t="s">
        <v>122</v>
      </c>
      <c r="K343" s="118">
        <v>2</v>
      </c>
      <c r="L343" s="88">
        <v>62</v>
      </c>
      <c r="M343" s="88">
        <v>17</v>
      </c>
      <c r="N343" s="87" t="s">
        <v>2579</v>
      </c>
      <c r="O343" s="87" t="s">
        <v>2580</v>
      </c>
      <c r="P343" s="91">
        <f t="shared" si="27"/>
        <v>0</v>
      </c>
      <c r="Q343" s="87" t="str">
        <f>IF(Paramétrage!B4&lt;'CTRL Nombres'!K343,"Pas de contrôle",IF(VALUE(F343)=P343,"OK","Attention, vous ne devez pas saisir plus de 2 chiffres après la virgule dans le tableau 1"))</f>
        <v>Pas de contrôle</v>
      </c>
      <c r="R343" s="87">
        <f t="shared" si="28"/>
        <v>0</v>
      </c>
    </row>
    <row r="344" spans="1:18" x14ac:dyDescent="0.2">
      <c r="A344" s="88">
        <f t="shared" si="29"/>
        <v>2025</v>
      </c>
      <c r="B344" s="117">
        <v>1</v>
      </c>
      <c r="C344" s="88">
        <f t="shared" si="30"/>
        <v>1</v>
      </c>
      <c r="D344" s="87" t="str">
        <f t="shared" si="31"/>
        <v>0691775E</v>
      </c>
      <c r="E344" s="89" t="s">
        <v>754</v>
      </c>
      <c r="F344" s="92">
        <f>IF(ISBLANK(Tableau1!G83),0,Tableau1!G83)</f>
        <v>0</v>
      </c>
      <c r="G344" s="115" t="s">
        <v>122</v>
      </c>
      <c r="H344" s="115" t="s">
        <v>122</v>
      </c>
      <c r="I344" s="90" t="s">
        <v>36</v>
      </c>
      <c r="J344" s="90" t="s">
        <v>36</v>
      </c>
      <c r="K344" s="118">
        <v>1</v>
      </c>
      <c r="L344" s="88">
        <v>63</v>
      </c>
      <c r="M344" s="88">
        <v>1</v>
      </c>
      <c r="N344" s="87" t="s">
        <v>755</v>
      </c>
      <c r="O344" s="87" t="s">
        <v>756</v>
      </c>
      <c r="P344" s="91">
        <f t="shared" si="27"/>
        <v>0</v>
      </c>
      <c r="Q344" s="87" t="str">
        <f>IF(Paramétrage!B4&lt;'CTRL Nombres'!K344,"Pas de contrôle",IF(VALUE(F344)=P344,"OK","Attention, vous ne devez pas saisir plus de 2 chiffres après la virgule dans le tableau 1"))</f>
        <v>OK</v>
      </c>
      <c r="R344" s="87">
        <f t="shared" si="28"/>
        <v>0</v>
      </c>
    </row>
    <row r="345" spans="1:18" x14ac:dyDescent="0.2">
      <c r="A345" s="88">
        <f t="shared" si="29"/>
        <v>2025</v>
      </c>
      <c r="B345" s="117">
        <v>1</v>
      </c>
      <c r="C345" s="88">
        <f t="shared" si="30"/>
        <v>1</v>
      </c>
      <c r="D345" s="87" t="str">
        <f t="shared" si="31"/>
        <v>0691775E</v>
      </c>
      <c r="E345" s="89" t="s">
        <v>757</v>
      </c>
      <c r="F345" s="92">
        <f>IF(ISBLANK(Tableau1!H83),0,Tableau1!H83)</f>
        <v>0</v>
      </c>
      <c r="G345" s="115" t="s">
        <v>122</v>
      </c>
      <c r="H345" s="115" t="s">
        <v>122</v>
      </c>
      <c r="I345" s="90" t="s">
        <v>36</v>
      </c>
      <c r="J345" s="90" t="s">
        <v>36</v>
      </c>
      <c r="K345" s="118">
        <v>1</v>
      </c>
      <c r="L345" s="88">
        <v>63</v>
      </c>
      <c r="M345" s="88">
        <v>2</v>
      </c>
      <c r="N345" s="87" t="s">
        <v>758</v>
      </c>
      <c r="O345" s="87" t="s">
        <v>759</v>
      </c>
      <c r="P345" s="91">
        <f t="shared" si="27"/>
        <v>0</v>
      </c>
      <c r="Q345" s="87" t="str">
        <f>IF(Paramétrage!B4&lt;'CTRL Nombres'!K345,"Pas de contrôle",IF(VALUE(F345)=P345,"OK","Attention, vous ne devez pas saisir plus de 2 chiffres après la virgule dans le tableau 1"))</f>
        <v>OK</v>
      </c>
      <c r="R345" s="87">
        <f t="shared" si="28"/>
        <v>0</v>
      </c>
    </row>
    <row r="346" spans="1:18" x14ac:dyDescent="0.2">
      <c r="A346" s="88">
        <f t="shared" si="29"/>
        <v>2025</v>
      </c>
      <c r="B346" s="117">
        <v>1</v>
      </c>
      <c r="C346" s="88">
        <f t="shared" si="30"/>
        <v>1</v>
      </c>
      <c r="D346" s="87" t="str">
        <f t="shared" si="31"/>
        <v>0691775E</v>
      </c>
      <c r="E346" s="89" t="s">
        <v>1889</v>
      </c>
      <c r="F346" s="92">
        <f>IF(ISBLANK(Tableau1!M83),0,Tableau1!M83)</f>
        <v>0</v>
      </c>
      <c r="G346" s="90" t="s">
        <v>36</v>
      </c>
      <c r="H346" s="115" t="s">
        <v>122</v>
      </c>
      <c r="I346" s="90" t="s">
        <v>36</v>
      </c>
      <c r="J346" s="90" t="s">
        <v>36</v>
      </c>
      <c r="K346" s="118">
        <v>2</v>
      </c>
      <c r="L346" s="88">
        <v>63</v>
      </c>
      <c r="M346" s="88">
        <v>7</v>
      </c>
      <c r="N346" s="87" t="s">
        <v>2581</v>
      </c>
      <c r="O346" s="87" t="s">
        <v>2582</v>
      </c>
      <c r="P346" s="91">
        <f t="shared" si="27"/>
        <v>0</v>
      </c>
      <c r="Q346" s="87" t="str">
        <f>IF(Paramétrage!B4&lt;'CTRL Nombres'!K346,"Pas de contrôle",IF(VALUE(F346)=P346,"OK","Attention, vous ne devez pas saisir plus de 2 chiffres après la virgule dans le tableau 1"))</f>
        <v>Pas de contrôle</v>
      </c>
      <c r="R346" s="87">
        <f t="shared" si="28"/>
        <v>0</v>
      </c>
    </row>
    <row r="347" spans="1:18" x14ac:dyDescent="0.2">
      <c r="A347" s="88">
        <f t="shared" si="29"/>
        <v>2025</v>
      </c>
      <c r="B347" s="117">
        <v>1</v>
      </c>
      <c r="C347" s="88">
        <f t="shared" si="30"/>
        <v>1</v>
      </c>
      <c r="D347" s="87" t="str">
        <f t="shared" si="31"/>
        <v>0691775E</v>
      </c>
      <c r="E347" s="89" t="s">
        <v>1890</v>
      </c>
      <c r="F347" s="92">
        <f>IF(ISBLANK(Tableau1!R83),0,Tableau1!R83)</f>
        <v>0</v>
      </c>
      <c r="G347" s="90" t="s">
        <v>36</v>
      </c>
      <c r="H347" s="90" t="s">
        <v>36</v>
      </c>
      <c r="I347" s="114" t="s">
        <v>122</v>
      </c>
      <c r="J347" s="90" t="s">
        <v>36</v>
      </c>
      <c r="K347" s="118">
        <v>3</v>
      </c>
      <c r="L347" s="88">
        <v>63</v>
      </c>
      <c r="M347" s="88">
        <v>12</v>
      </c>
      <c r="N347" s="87" t="s">
        <v>2662</v>
      </c>
      <c r="O347" s="87" t="s">
        <v>2663</v>
      </c>
      <c r="P347" s="91">
        <f t="shared" si="27"/>
        <v>0</v>
      </c>
      <c r="Q347" s="87" t="str">
        <f>IF(Paramétrage!B4&lt;'CTRL Nombres'!K347,"Pas de contrôle",IF(VALUE(F347)=P347,"OK","Attention, vous ne devez pas saisir plus de 2 chiffres après la virgule dans le tableau 1"))</f>
        <v>Pas de contrôle</v>
      </c>
      <c r="R347" s="87">
        <f t="shared" si="28"/>
        <v>0</v>
      </c>
    </row>
    <row r="348" spans="1:18" x14ac:dyDescent="0.2">
      <c r="A348" s="88">
        <f t="shared" si="29"/>
        <v>2025</v>
      </c>
      <c r="B348" s="117">
        <v>1</v>
      </c>
      <c r="C348" s="88">
        <f t="shared" si="30"/>
        <v>1</v>
      </c>
      <c r="D348" s="87" t="str">
        <f t="shared" si="31"/>
        <v>0691775E</v>
      </c>
      <c r="E348" s="89" t="s">
        <v>1891</v>
      </c>
      <c r="F348" s="92">
        <f>IF(ISBLANK(Tableau1!V83),0,Tableau1!V83)</f>
        <v>0</v>
      </c>
      <c r="G348" s="90" t="s">
        <v>36</v>
      </c>
      <c r="H348" s="90" t="s">
        <v>36</v>
      </c>
      <c r="I348" s="90" t="s">
        <v>36</v>
      </c>
      <c r="J348" s="115" t="s">
        <v>122</v>
      </c>
      <c r="K348" s="118">
        <v>4</v>
      </c>
      <c r="L348" s="88">
        <v>63</v>
      </c>
      <c r="M348" s="88">
        <v>16</v>
      </c>
      <c r="N348" s="87" t="s">
        <v>2717</v>
      </c>
      <c r="O348" s="87" t="s">
        <v>2718</v>
      </c>
      <c r="P348" s="91">
        <f t="shared" si="27"/>
        <v>0</v>
      </c>
      <c r="Q348" s="87" t="str">
        <f>IF(Paramétrage!B4&lt;'CTRL Nombres'!K348,"Pas de contrôle",IF(VALUE(F348)=P348,"OK","Attention, vous ne devez pas saisir plus de 2 chiffres après la virgule dans le tableau 1"))</f>
        <v>Pas de contrôle</v>
      </c>
      <c r="R348" s="87">
        <f t="shared" si="28"/>
        <v>0</v>
      </c>
    </row>
    <row r="349" spans="1:18" x14ac:dyDescent="0.2">
      <c r="A349" s="88">
        <f t="shared" si="29"/>
        <v>2025</v>
      </c>
      <c r="B349" s="117">
        <v>1</v>
      </c>
      <c r="C349" s="88">
        <f t="shared" si="30"/>
        <v>1</v>
      </c>
      <c r="D349" s="87" t="str">
        <f t="shared" si="31"/>
        <v>0691775E</v>
      </c>
      <c r="E349" s="89" t="s">
        <v>1892</v>
      </c>
      <c r="F349" s="92">
        <f>IF(ISBLANK(Tableau1!W83),0,Tableau1!W83)</f>
        <v>0</v>
      </c>
      <c r="G349" s="90" t="s">
        <v>36</v>
      </c>
      <c r="H349" s="90" t="s">
        <v>36</v>
      </c>
      <c r="I349" s="90" t="s">
        <v>36</v>
      </c>
      <c r="J349" s="115" t="s">
        <v>122</v>
      </c>
      <c r="K349" s="118">
        <v>4</v>
      </c>
      <c r="L349" s="88">
        <v>63</v>
      </c>
      <c r="M349" s="88">
        <v>17</v>
      </c>
      <c r="N349" s="87" t="s">
        <v>2719</v>
      </c>
      <c r="O349" s="87" t="s">
        <v>2720</v>
      </c>
      <c r="P349" s="91">
        <f t="shared" si="27"/>
        <v>0</v>
      </c>
      <c r="Q349" s="87" t="str">
        <f>IF(Paramétrage!B4&lt;'CTRL Nombres'!K349,"Pas de contrôle",IF(VALUE(F349)=P349,"OK","Attention, vous ne devez pas saisir plus de 2 chiffres après la virgule dans le tableau 1"))</f>
        <v>Pas de contrôle</v>
      </c>
      <c r="R349" s="87">
        <f t="shared" si="28"/>
        <v>0</v>
      </c>
    </row>
    <row r="350" spans="1:18" x14ac:dyDescent="0.2">
      <c r="A350" s="88">
        <f t="shared" si="29"/>
        <v>2025</v>
      </c>
      <c r="B350" s="117">
        <v>1</v>
      </c>
      <c r="C350" s="88">
        <f t="shared" si="30"/>
        <v>1</v>
      </c>
      <c r="D350" s="87" t="str">
        <f t="shared" si="31"/>
        <v>0691775E</v>
      </c>
      <c r="E350" s="89" t="s">
        <v>760</v>
      </c>
      <c r="F350" s="92">
        <f>IF(ISBLANK(Tableau1!G84),0,Tableau1!G84)</f>
        <v>0</v>
      </c>
      <c r="G350" s="115" t="s">
        <v>122</v>
      </c>
      <c r="H350" s="90" t="s">
        <v>36</v>
      </c>
      <c r="I350" s="90" t="s">
        <v>36</v>
      </c>
      <c r="J350" s="90" t="s">
        <v>36</v>
      </c>
      <c r="K350" s="118">
        <v>1</v>
      </c>
      <c r="L350" s="88">
        <v>64</v>
      </c>
      <c r="M350" s="88">
        <v>1</v>
      </c>
      <c r="N350" s="87" t="s">
        <v>761</v>
      </c>
      <c r="O350" s="87" t="s">
        <v>762</v>
      </c>
      <c r="P350" s="91">
        <f t="shared" si="27"/>
        <v>0</v>
      </c>
      <c r="Q350" s="87" t="str">
        <f>IF(Paramétrage!B4&lt;'CTRL Nombres'!K350,"Pas de contrôle",IF(VALUE(F350)=P350,"OK","Attention, vous ne devez pas saisir plus de 2 chiffres après la virgule dans le tableau 1"))</f>
        <v>OK</v>
      </c>
      <c r="R350" s="87">
        <f t="shared" si="28"/>
        <v>0</v>
      </c>
    </row>
    <row r="351" spans="1:18" x14ac:dyDescent="0.2">
      <c r="A351" s="88">
        <f t="shared" si="29"/>
        <v>2025</v>
      </c>
      <c r="B351" s="117">
        <v>1</v>
      </c>
      <c r="C351" s="88">
        <f t="shared" si="30"/>
        <v>1</v>
      </c>
      <c r="D351" s="87" t="str">
        <f t="shared" si="31"/>
        <v>0691775E</v>
      </c>
      <c r="E351" s="89" t="s">
        <v>763</v>
      </c>
      <c r="F351" s="92">
        <f>IF(ISBLANK(Tableau1!H84),0,Tableau1!H84)</f>
        <v>0</v>
      </c>
      <c r="G351" s="115" t="s">
        <v>122</v>
      </c>
      <c r="H351" s="90" t="s">
        <v>36</v>
      </c>
      <c r="I351" s="90" t="s">
        <v>36</v>
      </c>
      <c r="J351" s="90" t="s">
        <v>36</v>
      </c>
      <c r="K351" s="118">
        <v>1</v>
      </c>
      <c r="L351" s="88">
        <v>64</v>
      </c>
      <c r="M351" s="88">
        <v>2</v>
      </c>
      <c r="N351" s="87" t="s">
        <v>764</v>
      </c>
      <c r="O351" s="87" t="s">
        <v>765</v>
      </c>
      <c r="P351" s="91">
        <f t="shared" si="27"/>
        <v>0</v>
      </c>
      <c r="Q351" s="87" t="str">
        <f>IF(Paramétrage!B4&lt;'CTRL Nombres'!K351,"Pas de contrôle",IF(VALUE(F351)=P351,"OK","Attention, vous ne devez pas saisir plus de 2 chiffres après la virgule dans le tableau 1"))</f>
        <v>OK</v>
      </c>
      <c r="R351" s="87">
        <f t="shared" si="28"/>
        <v>0</v>
      </c>
    </row>
    <row r="352" spans="1:18" x14ac:dyDescent="0.2">
      <c r="A352" s="88">
        <f t="shared" si="29"/>
        <v>2025</v>
      </c>
      <c r="B352" s="117">
        <v>1</v>
      </c>
      <c r="C352" s="88">
        <f t="shared" si="30"/>
        <v>1</v>
      </c>
      <c r="D352" s="87" t="str">
        <f t="shared" si="31"/>
        <v>0691775E</v>
      </c>
      <c r="E352" s="89" t="s">
        <v>766</v>
      </c>
      <c r="F352" s="92">
        <f>IF(ISBLANK(Tableau1!M84),0,Tableau1!M84)</f>
        <v>0</v>
      </c>
      <c r="G352" s="115" t="s">
        <v>122</v>
      </c>
      <c r="H352" s="90" t="s">
        <v>36</v>
      </c>
      <c r="I352" s="90" t="s">
        <v>36</v>
      </c>
      <c r="J352" s="90" t="s">
        <v>36</v>
      </c>
      <c r="K352" s="118">
        <v>1</v>
      </c>
      <c r="L352" s="88">
        <v>64</v>
      </c>
      <c r="M352" s="88">
        <v>7</v>
      </c>
      <c r="N352" s="87" t="s">
        <v>767</v>
      </c>
      <c r="O352" s="87" t="s">
        <v>768</v>
      </c>
      <c r="P352" s="91">
        <f t="shared" si="27"/>
        <v>0</v>
      </c>
      <c r="Q352" s="87" t="str">
        <f>IF(Paramétrage!B4&lt;'CTRL Nombres'!K352,"Pas de contrôle",IF(VALUE(F352)=P352,"OK","Attention, vous ne devez pas saisir plus de 2 chiffres après la virgule dans le tableau 1"))</f>
        <v>OK</v>
      </c>
      <c r="R352" s="87">
        <f t="shared" si="28"/>
        <v>0</v>
      </c>
    </row>
    <row r="353" spans="1:18" x14ac:dyDescent="0.2">
      <c r="A353" s="88">
        <f t="shared" si="29"/>
        <v>2025</v>
      </c>
      <c r="B353" s="117">
        <v>1</v>
      </c>
      <c r="C353" s="88">
        <f t="shared" si="30"/>
        <v>1</v>
      </c>
      <c r="D353" s="87" t="str">
        <f t="shared" si="31"/>
        <v>0691775E</v>
      </c>
      <c r="E353" s="89" t="s">
        <v>769</v>
      </c>
      <c r="F353" s="92">
        <f>IF(ISBLANK(Tableau1!R84),0,Tableau1!R84)</f>
        <v>0</v>
      </c>
      <c r="G353" s="115" t="s">
        <v>122</v>
      </c>
      <c r="H353" s="90" t="s">
        <v>36</v>
      </c>
      <c r="I353" s="90" t="s">
        <v>36</v>
      </c>
      <c r="J353" s="90" t="s">
        <v>36</v>
      </c>
      <c r="K353" s="118">
        <v>1</v>
      </c>
      <c r="L353" s="88">
        <v>64</v>
      </c>
      <c r="M353" s="88">
        <v>12</v>
      </c>
      <c r="N353" s="87" t="s">
        <v>770</v>
      </c>
      <c r="O353" s="87" t="s">
        <v>771</v>
      </c>
      <c r="P353" s="91">
        <f t="shared" si="27"/>
        <v>0</v>
      </c>
      <c r="Q353" s="87" t="str">
        <f>IF(Paramétrage!B4&lt;'CTRL Nombres'!K353,"Pas de contrôle",IF(VALUE(F353)=P353,"OK","Attention, vous ne devez pas saisir plus de 2 chiffres après la virgule dans le tableau 1"))</f>
        <v>OK</v>
      </c>
      <c r="R353" s="87">
        <f t="shared" si="28"/>
        <v>0</v>
      </c>
    </row>
    <row r="354" spans="1:18" x14ac:dyDescent="0.2">
      <c r="A354" s="88">
        <f t="shared" si="29"/>
        <v>2025</v>
      </c>
      <c r="B354" s="117">
        <v>1</v>
      </c>
      <c r="C354" s="88">
        <f t="shared" si="30"/>
        <v>1</v>
      </c>
      <c r="D354" s="87" t="str">
        <f t="shared" si="31"/>
        <v>0691775E</v>
      </c>
      <c r="E354" s="89" t="s">
        <v>772</v>
      </c>
      <c r="F354" s="92">
        <f>IF(ISBLANK(Tableau1!V84),0,Tableau1!V84)</f>
        <v>0</v>
      </c>
      <c r="G354" s="115" t="s">
        <v>122</v>
      </c>
      <c r="H354" s="90" t="s">
        <v>36</v>
      </c>
      <c r="I354" s="90" t="s">
        <v>36</v>
      </c>
      <c r="J354" s="90" t="s">
        <v>36</v>
      </c>
      <c r="K354" s="118">
        <v>1</v>
      </c>
      <c r="L354" s="88">
        <v>64</v>
      </c>
      <c r="M354" s="88">
        <v>16</v>
      </c>
      <c r="N354" s="87" t="s">
        <v>773</v>
      </c>
      <c r="O354" s="87" t="s">
        <v>774</v>
      </c>
      <c r="P354" s="91">
        <f t="shared" si="27"/>
        <v>0</v>
      </c>
      <c r="Q354" s="87" t="str">
        <f>IF(Paramétrage!B4&lt;'CTRL Nombres'!K354,"Pas de contrôle",IF(VALUE(F354)=P354,"OK","Attention, vous ne devez pas saisir plus de 2 chiffres après la virgule dans le tableau 1"))</f>
        <v>OK</v>
      </c>
      <c r="R354" s="87">
        <f t="shared" si="28"/>
        <v>0</v>
      </c>
    </row>
    <row r="355" spans="1:18" x14ac:dyDescent="0.2">
      <c r="A355" s="88">
        <f t="shared" si="29"/>
        <v>2025</v>
      </c>
      <c r="B355" s="117">
        <v>1</v>
      </c>
      <c r="C355" s="88">
        <f t="shared" si="30"/>
        <v>1</v>
      </c>
      <c r="D355" s="87" t="str">
        <f t="shared" si="31"/>
        <v>0691775E</v>
      </c>
      <c r="E355" s="89" t="s">
        <v>775</v>
      </c>
      <c r="F355" s="92">
        <f>IF(ISBLANK(Tableau1!W84),0,Tableau1!W84)</f>
        <v>0</v>
      </c>
      <c r="G355" s="115" t="s">
        <v>122</v>
      </c>
      <c r="H355" s="90" t="s">
        <v>36</v>
      </c>
      <c r="I355" s="90" t="s">
        <v>36</v>
      </c>
      <c r="J355" s="90" t="s">
        <v>36</v>
      </c>
      <c r="K355" s="118">
        <v>1</v>
      </c>
      <c r="L355" s="88">
        <v>64</v>
      </c>
      <c r="M355" s="88">
        <v>17</v>
      </c>
      <c r="N355" s="87" t="s">
        <v>776</v>
      </c>
      <c r="O355" s="87" t="s">
        <v>777</v>
      </c>
      <c r="P355" s="91">
        <f t="shared" ref="P355:P367" si="32">ROUND(F355,2)</f>
        <v>0</v>
      </c>
      <c r="Q355" s="87" t="str">
        <f>IF(Paramétrage!B4&lt;'CTRL Nombres'!K355,"Pas de contrôle",IF(VALUE(F355)=P355,"OK","Attention, vous ne devez pas saisir plus de 2 chiffres après la virgule dans le tableau 1"))</f>
        <v>OK</v>
      </c>
      <c r="R355" s="87">
        <f t="shared" si="28"/>
        <v>0</v>
      </c>
    </row>
    <row r="356" spans="1:18" x14ac:dyDescent="0.2">
      <c r="A356" s="88">
        <f t="shared" si="29"/>
        <v>2025</v>
      </c>
      <c r="B356" s="117">
        <v>1</v>
      </c>
      <c r="C356" s="88">
        <f t="shared" si="30"/>
        <v>1</v>
      </c>
      <c r="D356" s="87" t="str">
        <f t="shared" si="31"/>
        <v>0691775E</v>
      </c>
      <c r="E356" s="89" t="s">
        <v>778</v>
      </c>
      <c r="F356" s="92">
        <f>IF(ISBLANK(Tableau1!G85),0,Tableau1!G85)</f>
        <v>0</v>
      </c>
      <c r="G356" s="115" t="s">
        <v>122</v>
      </c>
      <c r="H356" s="115" t="s">
        <v>122</v>
      </c>
      <c r="I356" s="90" t="s">
        <v>36</v>
      </c>
      <c r="J356" s="90" t="s">
        <v>36</v>
      </c>
      <c r="K356" s="118">
        <v>1</v>
      </c>
      <c r="L356" s="88">
        <v>65</v>
      </c>
      <c r="M356" s="88">
        <v>1</v>
      </c>
      <c r="N356" s="87" t="s">
        <v>779</v>
      </c>
      <c r="O356" s="87" t="s">
        <v>780</v>
      </c>
      <c r="P356" s="91">
        <f t="shared" si="32"/>
        <v>0</v>
      </c>
      <c r="Q356" s="87" t="str">
        <f>IF(Paramétrage!B4&lt;'CTRL Nombres'!K356,"Pas de contrôle",IF(VALUE(F356)=P356,"OK","Attention, vous ne devez pas saisir plus de 2 chiffres après la virgule dans le tableau 1"))</f>
        <v>OK</v>
      </c>
      <c r="R356" s="87">
        <f t="shared" si="28"/>
        <v>0</v>
      </c>
    </row>
    <row r="357" spans="1:18" x14ac:dyDescent="0.2">
      <c r="A357" s="88">
        <f t="shared" si="29"/>
        <v>2025</v>
      </c>
      <c r="B357" s="117">
        <v>1</v>
      </c>
      <c r="C357" s="88">
        <f t="shared" si="30"/>
        <v>1</v>
      </c>
      <c r="D357" s="87" t="str">
        <f t="shared" si="31"/>
        <v>0691775E</v>
      </c>
      <c r="E357" s="89" t="s">
        <v>781</v>
      </c>
      <c r="F357" s="92">
        <f>IF(ISBLANK(Tableau1!H85),0,Tableau1!H85)</f>
        <v>0</v>
      </c>
      <c r="G357" s="115" t="s">
        <v>122</v>
      </c>
      <c r="H357" s="115" t="s">
        <v>122</v>
      </c>
      <c r="I357" s="90" t="s">
        <v>36</v>
      </c>
      <c r="J357" s="90" t="s">
        <v>36</v>
      </c>
      <c r="K357" s="118">
        <v>1</v>
      </c>
      <c r="L357" s="88">
        <v>65</v>
      </c>
      <c r="M357" s="88">
        <v>2</v>
      </c>
      <c r="N357" s="87" t="s">
        <v>782</v>
      </c>
      <c r="O357" s="87" t="s">
        <v>783</v>
      </c>
      <c r="P357" s="91">
        <f t="shared" si="32"/>
        <v>0</v>
      </c>
      <c r="Q357" s="87" t="str">
        <f>IF(Paramétrage!B4&lt;'CTRL Nombres'!K357,"Pas de contrôle",IF(VALUE(F357)=P357,"OK","Attention, vous ne devez pas saisir plus de 2 chiffres après la virgule dans le tableau 1"))</f>
        <v>OK</v>
      </c>
      <c r="R357" s="87">
        <f t="shared" si="28"/>
        <v>0</v>
      </c>
    </row>
    <row r="358" spans="1:18" x14ac:dyDescent="0.2">
      <c r="A358" s="88">
        <f t="shared" si="29"/>
        <v>2025</v>
      </c>
      <c r="B358" s="117">
        <v>1</v>
      </c>
      <c r="C358" s="88">
        <f t="shared" si="30"/>
        <v>1</v>
      </c>
      <c r="D358" s="87" t="str">
        <f t="shared" si="31"/>
        <v>0691775E</v>
      </c>
      <c r="E358" s="89" t="s">
        <v>1893</v>
      </c>
      <c r="F358" s="92">
        <f>IF(ISBLANK(Tableau1!M85),0,Tableau1!M85)</f>
        <v>0</v>
      </c>
      <c r="G358" s="90" t="s">
        <v>36</v>
      </c>
      <c r="H358" s="115" t="s">
        <v>122</v>
      </c>
      <c r="I358" s="90" t="s">
        <v>36</v>
      </c>
      <c r="J358" s="90" t="s">
        <v>36</v>
      </c>
      <c r="K358" s="118">
        <v>2</v>
      </c>
      <c r="L358" s="88">
        <v>65</v>
      </c>
      <c r="M358" s="88">
        <v>7</v>
      </c>
      <c r="N358" s="87" t="s">
        <v>2583</v>
      </c>
      <c r="O358" s="87" t="s">
        <v>2584</v>
      </c>
      <c r="P358" s="91">
        <f t="shared" si="32"/>
        <v>0</v>
      </c>
      <c r="Q358" s="87" t="str">
        <f>IF(Paramétrage!B4&lt;'CTRL Nombres'!K358,"Pas de contrôle",IF(VALUE(F358)=P358,"OK","Attention, vous ne devez pas saisir plus de 2 chiffres après la virgule dans le tableau 1"))</f>
        <v>Pas de contrôle</v>
      </c>
      <c r="R358" s="87">
        <f t="shared" si="28"/>
        <v>0</v>
      </c>
    </row>
    <row r="359" spans="1:18" x14ac:dyDescent="0.2">
      <c r="A359" s="88">
        <f t="shared" si="29"/>
        <v>2025</v>
      </c>
      <c r="B359" s="117">
        <v>1</v>
      </c>
      <c r="C359" s="88">
        <f t="shared" si="30"/>
        <v>1</v>
      </c>
      <c r="D359" s="87" t="str">
        <f t="shared" si="31"/>
        <v>0691775E</v>
      </c>
      <c r="E359" s="89" t="s">
        <v>1894</v>
      </c>
      <c r="F359" s="92">
        <f>IF(ISBLANK(Tableau1!R85),0,Tableau1!R85)</f>
        <v>0</v>
      </c>
      <c r="G359" s="90" t="s">
        <v>36</v>
      </c>
      <c r="H359" s="115" t="s">
        <v>122</v>
      </c>
      <c r="I359" s="115" t="s">
        <v>122</v>
      </c>
      <c r="J359" s="90" t="s">
        <v>36</v>
      </c>
      <c r="K359" s="118">
        <v>2</v>
      </c>
      <c r="L359" s="88">
        <v>65</v>
      </c>
      <c r="M359" s="88">
        <v>12</v>
      </c>
      <c r="N359" s="87" t="s">
        <v>2585</v>
      </c>
      <c r="O359" s="87" t="s">
        <v>2586</v>
      </c>
      <c r="P359" s="91">
        <f t="shared" si="32"/>
        <v>0</v>
      </c>
      <c r="Q359" s="87" t="str">
        <f>IF(Paramétrage!B4&lt;'CTRL Nombres'!K359,"Pas de contrôle",IF(VALUE(F359)=P359,"OK","Attention, vous ne devez pas saisir plus de 2 chiffres après la virgule dans le tableau 1"))</f>
        <v>Pas de contrôle</v>
      </c>
      <c r="R359" s="87">
        <f t="shared" si="28"/>
        <v>0</v>
      </c>
    </row>
    <row r="360" spans="1:18" x14ac:dyDescent="0.2">
      <c r="A360" s="88">
        <f t="shared" si="29"/>
        <v>2025</v>
      </c>
      <c r="B360" s="117">
        <v>1</v>
      </c>
      <c r="C360" s="88">
        <f t="shared" si="30"/>
        <v>1</v>
      </c>
      <c r="D360" s="87" t="str">
        <f t="shared" si="31"/>
        <v>0691775E</v>
      </c>
      <c r="E360" s="89" t="s">
        <v>1895</v>
      </c>
      <c r="F360" s="92">
        <f>IF(ISBLANK(Tableau1!V85),0,Tableau1!V85)</f>
        <v>0</v>
      </c>
      <c r="G360" s="90" t="s">
        <v>36</v>
      </c>
      <c r="H360" s="115" t="s">
        <v>122</v>
      </c>
      <c r="I360" s="115" t="s">
        <v>122</v>
      </c>
      <c r="J360" s="115" t="s">
        <v>122</v>
      </c>
      <c r="K360" s="118">
        <v>2</v>
      </c>
      <c r="L360" s="88">
        <v>65</v>
      </c>
      <c r="M360" s="88">
        <v>16</v>
      </c>
      <c r="N360" s="87" t="s">
        <v>2587</v>
      </c>
      <c r="O360" s="87" t="s">
        <v>2588</v>
      </c>
      <c r="P360" s="91">
        <f t="shared" si="32"/>
        <v>0</v>
      </c>
      <c r="Q360" s="87" t="str">
        <f>IF(Paramétrage!B4&lt;'CTRL Nombres'!K360,"Pas de contrôle",IF(VALUE(F360)=P360,"OK","Attention, vous ne devez pas saisir plus de 2 chiffres après la virgule dans le tableau 1"))</f>
        <v>Pas de contrôle</v>
      </c>
      <c r="R360" s="87">
        <f t="shared" si="28"/>
        <v>0</v>
      </c>
    </row>
    <row r="361" spans="1:18" x14ac:dyDescent="0.2">
      <c r="A361" s="88">
        <f t="shared" si="29"/>
        <v>2025</v>
      </c>
      <c r="B361" s="117">
        <v>1</v>
      </c>
      <c r="C361" s="88">
        <f t="shared" si="30"/>
        <v>1</v>
      </c>
      <c r="D361" s="87" t="str">
        <f t="shared" si="31"/>
        <v>0691775E</v>
      </c>
      <c r="E361" s="89" t="s">
        <v>1896</v>
      </c>
      <c r="F361" s="92">
        <f>IF(ISBLANK(Tableau1!W85),0,Tableau1!W85)</f>
        <v>0</v>
      </c>
      <c r="G361" s="90" t="s">
        <v>36</v>
      </c>
      <c r="H361" s="115" t="s">
        <v>122</v>
      </c>
      <c r="I361" s="115" t="s">
        <v>122</v>
      </c>
      <c r="J361" s="115" t="s">
        <v>122</v>
      </c>
      <c r="K361" s="118">
        <v>2</v>
      </c>
      <c r="L361" s="88">
        <v>65</v>
      </c>
      <c r="M361" s="88">
        <v>17</v>
      </c>
      <c r="N361" s="87" t="s">
        <v>2589</v>
      </c>
      <c r="O361" s="87" t="s">
        <v>2590</v>
      </c>
      <c r="P361" s="91">
        <f t="shared" si="32"/>
        <v>0</v>
      </c>
      <c r="Q361" s="87" t="str">
        <f>IF(Paramétrage!B4&lt;'CTRL Nombres'!K361,"Pas de contrôle",IF(VALUE(F361)=P361,"OK","Attention, vous ne devez pas saisir plus de 2 chiffres après la virgule dans le tableau 1"))</f>
        <v>Pas de contrôle</v>
      </c>
      <c r="R361" s="87">
        <f t="shared" si="28"/>
        <v>0</v>
      </c>
    </row>
    <row r="362" spans="1:18" x14ac:dyDescent="0.2">
      <c r="A362" s="88">
        <f t="shared" si="29"/>
        <v>2025</v>
      </c>
      <c r="B362" s="117">
        <v>1</v>
      </c>
      <c r="C362" s="88">
        <f t="shared" si="30"/>
        <v>1</v>
      </c>
      <c r="D362" s="87" t="str">
        <f t="shared" si="31"/>
        <v>0691775E</v>
      </c>
      <c r="E362" s="89" t="s">
        <v>784</v>
      </c>
      <c r="F362" s="92">
        <f>IF(ISBLANK(Tableau1!G86),0,Tableau1!G86)</f>
        <v>0</v>
      </c>
      <c r="G362" s="115" t="s">
        <v>122</v>
      </c>
      <c r="H362" s="115" t="s">
        <v>122</v>
      </c>
      <c r="I362" s="90" t="s">
        <v>36</v>
      </c>
      <c r="J362" s="90" t="s">
        <v>36</v>
      </c>
      <c r="K362" s="118">
        <v>1</v>
      </c>
      <c r="L362" s="88">
        <v>66</v>
      </c>
      <c r="M362" s="88">
        <v>1</v>
      </c>
      <c r="N362" s="87" t="s">
        <v>785</v>
      </c>
      <c r="O362" s="87" t="s">
        <v>786</v>
      </c>
      <c r="P362" s="91">
        <f t="shared" si="32"/>
        <v>0</v>
      </c>
      <c r="Q362" s="87" t="str">
        <f>IF(Paramétrage!B4&lt;'CTRL Nombres'!K362,"Pas de contrôle",IF(VALUE(F362)=P362,"OK","Attention, vous ne devez pas saisir plus de 2 chiffres après la virgule dans le tableau 1"))</f>
        <v>OK</v>
      </c>
      <c r="R362" s="87">
        <f t="shared" si="28"/>
        <v>0</v>
      </c>
    </row>
    <row r="363" spans="1:18" x14ac:dyDescent="0.2">
      <c r="A363" s="88">
        <f t="shared" si="29"/>
        <v>2025</v>
      </c>
      <c r="B363" s="117">
        <v>1</v>
      </c>
      <c r="C363" s="88">
        <f t="shared" si="30"/>
        <v>1</v>
      </c>
      <c r="D363" s="87" t="str">
        <f t="shared" si="31"/>
        <v>0691775E</v>
      </c>
      <c r="E363" s="89" t="s">
        <v>787</v>
      </c>
      <c r="F363" s="92">
        <f>IF(ISBLANK(Tableau1!H86),0,Tableau1!H86)</f>
        <v>0</v>
      </c>
      <c r="G363" s="115" t="s">
        <v>122</v>
      </c>
      <c r="H363" s="115" t="s">
        <v>122</v>
      </c>
      <c r="I363" s="90" t="s">
        <v>36</v>
      </c>
      <c r="J363" s="90" t="s">
        <v>36</v>
      </c>
      <c r="K363" s="118">
        <v>1</v>
      </c>
      <c r="L363" s="88">
        <v>66</v>
      </c>
      <c r="M363" s="88">
        <v>2</v>
      </c>
      <c r="N363" s="87" t="s">
        <v>788</v>
      </c>
      <c r="O363" s="87" t="s">
        <v>789</v>
      </c>
      <c r="P363" s="91">
        <f t="shared" si="32"/>
        <v>0</v>
      </c>
      <c r="Q363" s="87" t="str">
        <f>IF(Paramétrage!B4&lt;'CTRL Nombres'!K363,"Pas de contrôle",IF(VALUE(F363)=P363,"OK","Attention, vous ne devez pas saisir plus de 2 chiffres après la virgule dans le tableau 1"))</f>
        <v>OK</v>
      </c>
      <c r="R363" s="87">
        <f t="shared" si="28"/>
        <v>0</v>
      </c>
    </row>
    <row r="364" spans="1:18" x14ac:dyDescent="0.2">
      <c r="A364" s="88">
        <f t="shared" si="29"/>
        <v>2025</v>
      </c>
      <c r="B364" s="117">
        <v>1</v>
      </c>
      <c r="C364" s="88">
        <f t="shared" si="30"/>
        <v>1</v>
      </c>
      <c r="D364" s="87" t="str">
        <f t="shared" si="31"/>
        <v>0691775E</v>
      </c>
      <c r="E364" s="89" t="s">
        <v>1897</v>
      </c>
      <c r="F364" s="92">
        <f>IF(ISBLANK(Tableau1!M86),0,Tableau1!M86)</f>
        <v>0</v>
      </c>
      <c r="G364" s="90" t="s">
        <v>36</v>
      </c>
      <c r="H364" s="115" t="s">
        <v>122</v>
      </c>
      <c r="I364" s="90" t="s">
        <v>36</v>
      </c>
      <c r="J364" s="90" t="s">
        <v>36</v>
      </c>
      <c r="K364" s="118">
        <v>2</v>
      </c>
      <c r="L364" s="88">
        <v>66</v>
      </c>
      <c r="M364" s="88">
        <v>7</v>
      </c>
      <c r="N364" s="87" t="s">
        <v>2591</v>
      </c>
      <c r="O364" s="87" t="s">
        <v>2592</v>
      </c>
      <c r="P364" s="91">
        <f t="shared" si="32"/>
        <v>0</v>
      </c>
      <c r="Q364" s="87" t="str">
        <f>IF(Paramétrage!B4&lt;'CTRL Nombres'!K364,"Pas de contrôle",IF(VALUE(F364)=P364,"OK","Attention, vous ne devez pas saisir plus de 2 chiffres après la virgule dans le tableau 1"))</f>
        <v>Pas de contrôle</v>
      </c>
      <c r="R364" s="87">
        <f t="shared" si="28"/>
        <v>0</v>
      </c>
    </row>
    <row r="365" spans="1:18" x14ac:dyDescent="0.2">
      <c r="A365" s="88">
        <f t="shared" si="29"/>
        <v>2025</v>
      </c>
      <c r="B365" s="117">
        <v>1</v>
      </c>
      <c r="C365" s="88">
        <f t="shared" si="30"/>
        <v>1</v>
      </c>
      <c r="D365" s="87" t="str">
        <f t="shared" si="31"/>
        <v>0691775E</v>
      </c>
      <c r="E365" s="89" t="s">
        <v>1898</v>
      </c>
      <c r="F365" s="92">
        <f>IF(ISBLANK(Tableau1!R86),0,Tableau1!R86)</f>
        <v>0</v>
      </c>
      <c r="G365" s="90" t="s">
        <v>36</v>
      </c>
      <c r="H365" s="90" t="s">
        <v>36</v>
      </c>
      <c r="I365" s="115" t="s">
        <v>122</v>
      </c>
      <c r="J365" s="90" t="s">
        <v>36</v>
      </c>
      <c r="K365" s="118">
        <v>3</v>
      </c>
      <c r="L365" s="88">
        <v>66</v>
      </c>
      <c r="M365" s="88">
        <v>12</v>
      </c>
      <c r="N365" s="87" t="s">
        <v>2664</v>
      </c>
      <c r="O365" s="87" t="s">
        <v>2665</v>
      </c>
      <c r="P365" s="91">
        <f t="shared" si="32"/>
        <v>0</v>
      </c>
      <c r="Q365" s="87" t="str">
        <f>IF(Paramétrage!B4&lt;'CTRL Nombres'!K365,"Pas de contrôle",IF(VALUE(F365)=P365,"OK","Attention, vous ne devez pas saisir plus de 2 chiffres après la virgule dans le tableau 1"))</f>
        <v>Pas de contrôle</v>
      </c>
      <c r="R365" s="87">
        <f t="shared" si="28"/>
        <v>0</v>
      </c>
    </row>
    <row r="366" spans="1:18" x14ac:dyDescent="0.2">
      <c r="A366" s="88">
        <f t="shared" si="29"/>
        <v>2025</v>
      </c>
      <c r="B366" s="117">
        <v>1</v>
      </c>
      <c r="C366" s="88">
        <f t="shared" si="30"/>
        <v>1</v>
      </c>
      <c r="D366" s="87" t="str">
        <f t="shared" si="31"/>
        <v>0691775E</v>
      </c>
      <c r="E366" s="89" t="s">
        <v>1899</v>
      </c>
      <c r="F366" s="92">
        <f>IF(ISBLANK(Tableau1!V86),0,Tableau1!V86)</f>
        <v>0</v>
      </c>
      <c r="G366" s="90" t="s">
        <v>36</v>
      </c>
      <c r="H366" s="90" t="s">
        <v>36</v>
      </c>
      <c r="I366" s="90" t="s">
        <v>36</v>
      </c>
      <c r="J366" s="115" t="s">
        <v>122</v>
      </c>
      <c r="K366" s="118">
        <v>4</v>
      </c>
      <c r="L366" s="88">
        <v>66</v>
      </c>
      <c r="M366" s="88">
        <v>16</v>
      </c>
      <c r="N366" s="87" t="s">
        <v>2721</v>
      </c>
      <c r="O366" s="87" t="s">
        <v>2722</v>
      </c>
      <c r="P366" s="91">
        <f t="shared" si="32"/>
        <v>0</v>
      </c>
      <c r="Q366" s="87" t="str">
        <f>IF(Paramétrage!B4&lt;'CTRL Nombres'!K366,"Pas de contrôle",IF(VALUE(F366)=P366,"OK","Attention, vous ne devez pas saisir plus de 2 chiffres après la virgule dans le tableau 1"))</f>
        <v>Pas de contrôle</v>
      </c>
      <c r="R366" s="87">
        <f t="shared" si="28"/>
        <v>0</v>
      </c>
    </row>
    <row r="367" spans="1:18" x14ac:dyDescent="0.2">
      <c r="A367" s="88">
        <f t="shared" si="29"/>
        <v>2025</v>
      </c>
      <c r="B367" s="117">
        <v>1</v>
      </c>
      <c r="C367" s="88">
        <f t="shared" si="30"/>
        <v>1</v>
      </c>
      <c r="D367" s="87" t="str">
        <f t="shared" si="31"/>
        <v>0691775E</v>
      </c>
      <c r="E367" s="89" t="s">
        <v>1900</v>
      </c>
      <c r="F367" s="92">
        <f>IF(ISBLANK(Tableau1!W86),0,Tableau1!W86)</f>
        <v>0</v>
      </c>
      <c r="G367" s="90" t="s">
        <v>36</v>
      </c>
      <c r="H367" s="90" t="s">
        <v>36</v>
      </c>
      <c r="I367" s="90" t="s">
        <v>36</v>
      </c>
      <c r="J367" s="115" t="s">
        <v>122</v>
      </c>
      <c r="K367" s="118">
        <v>4</v>
      </c>
      <c r="L367" s="88">
        <v>66</v>
      </c>
      <c r="M367" s="88">
        <v>17</v>
      </c>
      <c r="N367" s="87" t="s">
        <v>2723</v>
      </c>
      <c r="O367" s="87" t="s">
        <v>2724</v>
      </c>
      <c r="P367" s="91">
        <f t="shared" si="32"/>
        <v>0</v>
      </c>
      <c r="Q367" s="87" t="str">
        <f>IF(Paramétrage!B4&lt;'CTRL Nombres'!K367,"Pas de contrôle",IF(VALUE(F367)=P367,"OK","Attention, vous ne devez pas saisir plus de 2 chiffres après la virgule dans le tableau 1"))</f>
        <v>Pas de contrôle</v>
      </c>
      <c r="R367" s="87">
        <f t="shared" si="28"/>
        <v>0</v>
      </c>
    </row>
    <row r="368" spans="1:18" s="116" customFormat="1" x14ac:dyDescent="0.2">
      <c r="A368" s="88">
        <f t="shared" si="29"/>
        <v>2025</v>
      </c>
      <c r="B368" s="122">
        <v>2</v>
      </c>
      <c r="C368" s="88">
        <f t="shared" si="30"/>
        <v>1</v>
      </c>
      <c r="D368" s="87" t="str">
        <f t="shared" si="31"/>
        <v>0691775E</v>
      </c>
      <c r="E368" s="118" t="s">
        <v>232</v>
      </c>
      <c r="F368" s="92">
        <f>IF(ISBLANK(Tableau2!F10),0,Tableau2!F10)</f>
        <v>121549491</v>
      </c>
      <c r="G368" s="115" t="s">
        <v>122</v>
      </c>
      <c r="H368" s="115" t="s">
        <v>122</v>
      </c>
      <c r="I368" s="115" t="s">
        <v>122</v>
      </c>
      <c r="J368" s="115" t="s">
        <v>122</v>
      </c>
      <c r="K368" s="118">
        <v>1</v>
      </c>
      <c r="L368" s="121">
        <v>0</v>
      </c>
      <c r="M368" s="121">
        <v>1</v>
      </c>
      <c r="N368" s="87" t="s">
        <v>168</v>
      </c>
      <c r="O368" s="87" t="s">
        <v>274</v>
      </c>
      <c r="P368" s="123">
        <f t="shared" ref="P368:P507" si="33">ROUND(F368,0)</f>
        <v>121549491</v>
      </c>
      <c r="Q368" s="87" t="str">
        <f>IF(Paramétrage!B4&lt;'CTRL Nombres'!K368,"Pas de contrôle",IF(VALUE(F368)=P368,"OK","Attention, vous devez saisir un nombre entier dans le tableau 2"))</f>
        <v>OK</v>
      </c>
      <c r="R368" s="87">
        <f t="shared" si="28"/>
        <v>0</v>
      </c>
    </row>
    <row r="369" spans="1:18" x14ac:dyDescent="0.2">
      <c r="A369" s="88">
        <f t="shared" si="29"/>
        <v>2025</v>
      </c>
      <c r="B369" s="122">
        <v>2</v>
      </c>
      <c r="C369" s="88">
        <f t="shared" si="30"/>
        <v>1</v>
      </c>
      <c r="D369" s="87" t="str">
        <f t="shared" si="31"/>
        <v>0691775E</v>
      </c>
      <c r="E369" s="89" t="s">
        <v>790</v>
      </c>
      <c r="F369" s="92">
        <f>IF(ISBLANK(Tableau2!F11),0,Tableau2!F11)</f>
        <v>148681625</v>
      </c>
      <c r="G369" s="115" t="s">
        <v>122</v>
      </c>
      <c r="H369" s="90" t="s">
        <v>36</v>
      </c>
      <c r="I369" s="90" t="s">
        <v>36</v>
      </c>
      <c r="J369" s="90" t="s">
        <v>36</v>
      </c>
      <c r="K369" s="90">
        <v>1</v>
      </c>
      <c r="L369" s="88">
        <v>0</v>
      </c>
      <c r="M369" s="88">
        <v>2</v>
      </c>
      <c r="N369" s="87" t="s">
        <v>303</v>
      </c>
      <c r="O369" s="87" t="s">
        <v>272</v>
      </c>
      <c r="P369" s="123">
        <f t="shared" si="33"/>
        <v>148681625</v>
      </c>
      <c r="Q369" s="87" t="str">
        <f>IF(Paramétrage!B4&lt;'CTRL Nombres'!K369,"Pas de contrôle",IF(VALUE(F369)=P369,"OK","Attention, vous devez saisir un nombre entier dans le tableau 2"))</f>
        <v>OK</v>
      </c>
      <c r="R369" s="87">
        <f t="shared" si="28"/>
        <v>0</v>
      </c>
    </row>
    <row r="370" spans="1:18" x14ac:dyDescent="0.2">
      <c r="A370" s="88">
        <f t="shared" si="29"/>
        <v>2025</v>
      </c>
      <c r="B370" s="122">
        <v>2</v>
      </c>
      <c r="C370" s="88">
        <f t="shared" si="30"/>
        <v>1</v>
      </c>
      <c r="D370" s="87" t="str">
        <f t="shared" si="31"/>
        <v>0691775E</v>
      </c>
      <c r="E370" s="89" t="s">
        <v>1376</v>
      </c>
      <c r="F370" s="92">
        <f>IF(ISBLANK(Tableau2!F12),0,Tableau2!F12)</f>
        <v>0</v>
      </c>
      <c r="G370" s="90" t="s">
        <v>36</v>
      </c>
      <c r="H370" s="115" t="s">
        <v>122</v>
      </c>
      <c r="I370" s="115" t="s">
        <v>122</v>
      </c>
      <c r="J370" s="115" t="s">
        <v>122</v>
      </c>
      <c r="K370" s="90">
        <v>2</v>
      </c>
      <c r="L370" s="88">
        <v>0</v>
      </c>
      <c r="M370" s="88">
        <v>3</v>
      </c>
      <c r="N370" s="87" t="s">
        <v>305</v>
      </c>
      <c r="O370" s="87" t="s">
        <v>2593</v>
      </c>
      <c r="P370" s="123">
        <f t="shared" si="33"/>
        <v>0</v>
      </c>
      <c r="Q370" s="87" t="str">
        <f>IF(Paramétrage!B4&lt;'CTRL Nombres'!K370,"Pas de contrôle",IF(VALUE(F370)=P370,"OK","Attention, vous devez saisir un nombre entier dans le tableau 2"))</f>
        <v>Pas de contrôle</v>
      </c>
      <c r="R370" s="87">
        <f t="shared" si="28"/>
        <v>0</v>
      </c>
    </row>
    <row r="371" spans="1:18" x14ac:dyDescent="0.2">
      <c r="A371" s="88">
        <f t="shared" si="29"/>
        <v>2025</v>
      </c>
      <c r="B371" s="122">
        <v>2</v>
      </c>
      <c r="C371" s="88">
        <f t="shared" si="30"/>
        <v>1</v>
      </c>
      <c r="D371" s="87" t="str">
        <f t="shared" si="31"/>
        <v>0691775E</v>
      </c>
      <c r="E371" s="89" t="s">
        <v>1901</v>
      </c>
      <c r="F371" s="92">
        <f>IF(ISBLANK(Tableau2!F13),0,Tableau2!F13)</f>
        <v>0</v>
      </c>
      <c r="G371" s="90" t="s">
        <v>36</v>
      </c>
      <c r="H371" s="115" t="s">
        <v>122</v>
      </c>
      <c r="I371" s="115" t="s">
        <v>122</v>
      </c>
      <c r="J371" s="115" t="s">
        <v>122</v>
      </c>
      <c r="K371" s="90">
        <v>2</v>
      </c>
      <c r="L371" s="88">
        <v>0</v>
      </c>
      <c r="M371" s="88">
        <v>4</v>
      </c>
      <c r="N371" s="87" t="s">
        <v>201</v>
      </c>
      <c r="O371" s="87" t="s">
        <v>2594</v>
      </c>
      <c r="P371" s="123">
        <f t="shared" si="33"/>
        <v>0</v>
      </c>
      <c r="Q371" s="87" t="str">
        <f>IF(Paramétrage!B4&lt;'CTRL Nombres'!K371,"Pas de contrôle",IF(VALUE(F371)=P371,"OK","Attention, vous devez saisir un nombre entier dans le tableau 2"))</f>
        <v>Pas de contrôle</v>
      </c>
      <c r="R371" s="87">
        <f t="shared" si="28"/>
        <v>0</v>
      </c>
    </row>
    <row r="372" spans="1:18" x14ac:dyDescent="0.2">
      <c r="A372" s="88">
        <f t="shared" si="29"/>
        <v>2025</v>
      </c>
      <c r="B372" s="122">
        <v>2</v>
      </c>
      <c r="C372" s="88">
        <f t="shared" si="30"/>
        <v>1</v>
      </c>
      <c r="D372" s="87" t="str">
        <f t="shared" si="31"/>
        <v>0691775E</v>
      </c>
      <c r="E372" s="89" t="s">
        <v>185</v>
      </c>
      <c r="F372" s="92">
        <f>IF(ISBLANK(Tableau2!F18),0,Tableau2!F18)</f>
        <v>107168064</v>
      </c>
      <c r="G372" s="115" t="s">
        <v>122</v>
      </c>
      <c r="H372" s="90" t="s">
        <v>36</v>
      </c>
      <c r="I372" s="90" t="s">
        <v>36</v>
      </c>
      <c r="J372" s="90" t="s">
        <v>36</v>
      </c>
      <c r="K372" s="90">
        <v>1</v>
      </c>
      <c r="L372" s="88">
        <v>1</v>
      </c>
      <c r="M372" s="88">
        <v>1</v>
      </c>
      <c r="N372" s="87" t="s">
        <v>311</v>
      </c>
      <c r="O372" s="87" t="s">
        <v>791</v>
      </c>
      <c r="P372" s="123">
        <f t="shared" si="33"/>
        <v>107168064</v>
      </c>
      <c r="Q372" s="87" t="str">
        <f>IF(Paramétrage!B4&lt;'CTRL Nombres'!K372,"Pas de contrôle",IF(VALUE(F372)=P372,"OK","Attention, vous devez saisir un nombre entier dans le tableau 2"))</f>
        <v>OK</v>
      </c>
      <c r="R372" s="87">
        <f t="shared" si="28"/>
        <v>0</v>
      </c>
    </row>
    <row r="373" spans="1:18" x14ac:dyDescent="0.2">
      <c r="A373" s="88">
        <f t="shared" si="29"/>
        <v>2025</v>
      </c>
      <c r="B373" s="122">
        <v>2</v>
      </c>
      <c r="C373" s="88">
        <f t="shared" si="30"/>
        <v>1</v>
      </c>
      <c r="D373" s="87" t="str">
        <f t="shared" si="31"/>
        <v>0691775E</v>
      </c>
      <c r="E373" s="89" t="s">
        <v>792</v>
      </c>
      <c r="F373" s="92">
        <f>IF(ISBLANK(Tableau2!G18),0,Tableau2!G18)</f>
        <v>107839393</v>
      </c>
      <c r="G373" s="115" t="s">
        <v>122</v>
      </c>
      <c r="H373" s="90" t="s">
        <v>36</v>
      </c>
      <c r="I373" s="90" t="s">
        <v>36</v>
      </c>
      <c r="J373" s="90" t="s">
        <v>36</v>
      </c>
      <c r="K373" s="90">
        <v>1</v>
      </c>
      <c r="L373" s="88">
        <v>1</v>
      </c>
      <c r="M373" s="88">
        <v>2</v>
      </c>
      <c r="N373" s="87" t="s">
        <v>313</v>
      </c>
      <c r="O373" s="87" t="s">
        <v>793</v>
      </c>
      <c r="P373" s="123">
        <f t="shared" si="33"/>
        <v>107839393</v>
      </c>
      <c r="Q373" s="87" t="str">
        <f>IF(Paramétrage!B4&lt;'CTRL Nombres'!K373,"Pas de contrôle",IF(VALUE(F373)=P373,"OK","Attention, vous devez saisir un nombre entier dans le tableau 2"))</f>
        <v>OK</v>
      </c>
      <c r="R373" s="87">
        <f t="shared" si="28"/>
        <v>0</v>
      </c>
    </row>
    <row r="374" spans="1:18" x14ac:dyDescent="0.2">
      <c r="A374" s="88">
        <f t="shared" si="29"/>
        <v>2025</v>
      </c>
      <c r="B374" s="122">
        <v>2</v>
      </c>
      <c r="C374" s="88">
        <f t="shared" si="30"/>
        <v>1</v>
      </c>
      <c r="D374" s="87" t="str">
        <f t="shared" si="31"/>
        <v>0691775E</v>
      </c>
      <c r="E374" s="89" t="s">
        <v>794</v>
      </c>
      <c r="F374" s="92">
        <f>IF(ISBLANK(Tableau2!H18),0,Tableau2!H18)</f>
        <v>0</v>
      </c>
      <c r="G374" s="90" t="s">
        <v>36</v>
      </c>
      <c r="H374" s="115" t="s">
        <v>122</v>
      </c>
      <c r="I374" s="90" t="s">
        <v>36</v>
      </c>
      <c r="J374" s="90" t="s">
        <v>36</v>
      </c>
      <c r="K374" s="90">
        <v>2</v>
      </c>
      <c r="L374" s="88">
        <v>1</v>
      </c>
      <c r="M374" s="88">
        <v>3</v>
      </c>
      <c r="N374" s="87" t="s">
        <v>192</v>
      </c>
      <c r="O374" s="87" t="s">
        <v>182</v>
      </c>
      <c r="P374" s="123">
        <f t="shared" si="33"/>
        <v>0</v>
      </c>
      <c r="Q374" s="87" t="str">
        <f>IF(Paramétrage!B4&lt;'CTRL Nombres'!K374,"Pas de contrôle",IF(VALUE(F374)=P374,"OK","Attention, vous devez saisir un nombre entier dans le tableau 2"))</f>
        <v>Pas de contrôle</v>
      </c>
      <c r="R374" s="87">
        <f t="shared" si="28"/>
        <v>0</v>
      </c>
    </row>
    <row r="375" spans="1:18" x14ac:dyDescent="0.2">
      <c r="A375" s="88">
        <f t="shared" si="29"/>
        <v>2025</v>
      </c>
      <c r="B375" s="122">
        <v>2</v>
      </c>
      <c r="C375" s="88">
        <f t="shared" si="30"/>
        <v>1</v>
      </c>
      <c r="D375" s="87" t="str">
        <f t="shared" si="31"/>
        <v>0691775E</v>
      </c>
      <c r="E375" s="89" t="s">
        <v>795</v>
      </c>
      <c r="F375" s="92">
        <f>IF(ISBLANK(Tableau2!I18),0,Tableau2!I18)</f>
        <v>0</v>
      </c>
      <c r="G375" s="90" t="s">
        <v>36</v>
      </c>
      <c r="H375" s="115" t="s">
        <v>122</v>
      </c>
      <c r="I375" s="90" t="s">
        <v>36</v>
      </c>
      <c r="J375" s="90" t="s">
        <v>36</v>
      </c>
      <c r="K375" s="90">
        <v>2</v>
      </c>
      <c r="L375" s="88">
        <v>1</v>
      </c>
      <c r="M375" s="88">
        <v>4</v>
      </c>
      <c r="N375" s="87" t="s">
        <v>193</v>
      </c>
      <c r="O375" s="87" t="s">
        <v>796</v>
      </c>
      <c r="P375" s="123">
        <f t="shared" si="33"/>
        <v>0</v>
      </c>
      <c r="Q375" s="87" t="str">
        <f>IF(Paramétrage!B4&lt;'CTRL Nombres'!K375,"Pas de contrôle",IF(VALUE(F375)=P375,"OK","Attention, vous devez saisir un nombre entier dans le tableau 2"))</f>
        <v>Pas de contrôle</v>
      </c>
      <c r="R375" s="87">
        <f t="shared" si="28"/>
        <v>0</v>
      </c>
    </row>
    <row r="376" spans="1:18" x14ac:dyDescent="0.2">
      <c r="A376" s="88">
        <f t="shared" si="29"/>
        <v>2025</v>
      </c>
      <c r="B376" s="122">
        <v>2</v>
      </c>
      <c r="C376" s="88">
        <f t="shared" si="30"/>
        <v>1</v>
      </c>
      <c r="D376" s="87" t="str">
        <f t="shared" si="31"/>
        <v>0691775E</v>
      </c>
      <c r="E376" s="89" t="s">
        <v>233</v>
      </c>
      <c r="F376" s="92">
        <f>IF(ISBLANK(Tableau2!J18),0,Tableau2!J18)</f>
        <v>0</v>
      </c>
      <c r="G376" s="90" t="s">
        <v>36</v>
      </c>
      <c r="H376" s="90" t="s">
        <v>36</v>
      </c>
      <c r="I376" s="115" t="s">
        <v>122</v>
      </c>
      <c r="J376" s="90" t="s">
        <v>36</v>
      </c>
      <c r="K376" s="90">
        <v>3</v>
      </c>
      <c r="L376" s="88">
        <v>1</v>
      </c>
      <c r="M376" s="88">
        <v>5</v>
      </c>
      <c r="N376" s="87" t="s">
        <v>271</v>
      </c>
      <c r="O376" s="87" t="s">
        <v>2666</v>
      </c>
      <c r="P376" s="123">
        <f t="shared" si="33"/>
        <v>0</v>
      </c>
      <c r="Q376" s="87" t="str">
        <f>IF(Paramétrage!B4&lt;'CTRL Nombres'!K376,"Pas de contrôle",IF(VALUE(F376)=P376,"OK","Attention, vous devez saisir un nombre entier dans le tableau 2"))</f>
        <v>Pas de contrôle</v>
      </c>
      <c r="R376" s="87">
        <f t="shared" si="28"/>
        <v>0</v>
      </c>
    </row>
    <row r="377" spans="1:18" x14ac:dyDescent="0.2">
      <c r="A377" s="88">
        <f t="shared" si="29"/>
        <v>2025</v>
      </c>
      <c r="B377" s="122">
        <v>2</v>
      </c>
      <c r="C377" s="88">
        <f t="shared" si="30"/>
        <v>1</v>
      </c>
      <c r="D377" s="87" t="str">
        <f t="shared" si="31"/>
        <v>0691775E</v>
      </c>
      <c r="E377" s="89" t="s">
        <v>797</v>
      </c>
      <c r="F377" s="92">
        <f>IF(ISBLANK(Tableau2!K18),0,Tableau2!K18)</f>
        <v>111247921</v>
      </c>
      <c r="G377" s="115" t="s">
        <v>122</v>
      </c>
      <c r="H377" s="90" t="s">
        <v>36</v>
      </c>
      <c r="I377" s="90" t="s">
        <v>36</v>
      </c>
      <c r="J377" s="90" t="s">
        <v>36</v>
      </c>
      <c r="K377" s="90">
        <v>1</v>
      </c>
      <c r="L377" s="88">
        <v>1</v>
      </c>
      <c r="M377" s="88">
        <v>6</v>
      </c>
      <c r="N377" s="87" t="s">
        <v>798</v>
      </c>
      <c r="O377" s="87" t="s">
        <v>799</v>
      </c>
      <c r="P377" s="123">
        <f t="shared" si="33"/>
        <v>111247921</v>
      </c>
      <c r="Q377" s="87" t="str">
        <f>IF(Paramétrage!B4&lt;'CTRL Nombres'!K377,"Pas de contrôle",IF(VALUE(F377)=P377,"OK","Attention, vous devez saisir un nombre entier dans le tableau 2"))</f>
        <v>OK</v>
      </c>
      <c r="R377" s="87">
        <f t="shared" si="28"/>
        <v>0</v>
      </c>
    </row>
    <row r="378" spans="1:18" x14ac:dyDescent="0.2">
      <c r="A378" s="88">
        <f t="shared" si="29"/>
        <v>2025</v>
      </c>
      <c r="B378" s="122">
        <v>2</v>
      </c>
      <c r="C378" s="88">
        <f t="shared" si="30"/>
        <v>1</v>
      </c>
      <c r="D378" s="87" t="str">
        <f t="shared" si="31"/>
        <v>0691775E</v>
      </c>
      <c r="E378" s="89" t="s">
        <v>800</v>
      </c>
      <c r="F378" s="92">
        <f>IF(ISBLANK(Tableau2!L18),0,Tableau2!L18)</f>
        <v>0</v>
      </c>
      <c r="G378" s="90" t="s">
        <v>36</v>
      </c>
      <c r="H378" s="115" t="s">
        <v>122</v>
      </c>
      <c r="I378" s="115" t="s">
        <v>122</v>
      </c>
      <c r="J378" s="115" t="s">
        <v>122</v>
      </c>
      <c r="K378" s="90">
        <v>2</v>
      </c>
      <c r="L378" s="88">
        <v>1</v>
      </c>
      <c r="M378" s="88">
        <v>7</v>
      </c>
      <c r="N378" s="87" t="s">
        <v>321</v>
      </c>
      <c r="O378" s="87" t="s">
        <v>2595</v>
      </c>
      <c r="P378" s="123">
        <f t="shared" si="33"/>
        <v>0</v>
      </c>
      <c r="Q378" s="87" t="str">
        <f>IF(Paramétrage!B4&lt;'CTRL Nombres'!K378,"Pas de contrôle",IF(VALUE(F378)=P378,"OK","Attention, vous devez saisir un nombre entier dans le tableau 2"))</f>
        <v>Pas de contrôle</v>
      </c>
      <c r="R378" s="87">
        <f t="shared" si="28"/>
        <v>0</v>
      </c>
    </row>
    <row r="379" spans="1:18" x14ac:dyDescent="0.2">
      <c r="A379" s="88">
        <f t="shared" si="29"/>
        <v>2025</v>
      </c>
      <c r="B379" s="122">
        <v>2</v>
      </c>
      <c r="C379" s="88">
        <f t="shared" si="30"/>
        <v>1</v>
      </c>
      <c r="D379" s="87" t="str">
        <f t="shared" si="31"/>
        <v>0691775E</v>
      </c>
      <c r="E379" s="89" t="s">
        <v>561</v>
      </c>
      <c r="F379" s="92">
        <f>IF(ISBLANK(Tableau2!M18),0,Tableau2!M18)</f>
        <v>0</v>
      </c>
      <c r="G379" s="90" t="s">
        <v>36</v>
      </c>
      <c r="H379" s="90" t="s">
        <v>36</v>
      </c>
      <c r="I379" s="90" t="s">
        <v>36</v>
      </c>
      <c r="J379" s="115" t="s">
        <v>122</v>
      </c>
      <c r="K379" s="90">
        <v>4</v>
      </c>
      <c r="L379" s="88">
        <v>1</v>
      </c>
      <c r="M379" s="88">
        <v>8</v>
      </c>
      <c r="N379" s="87" t="s">
        <v>322</v>
      </c>
      <c r="O379" s="87" t="s">
        <v>2648</v>
      </c>
      <c r="P379" s="123">
        <f t="shared" si="33"/>
        <v>0</v>
      </c>
      <c r="Q379" s="87" t="str">
        <f>IF(Paramétrage!B4&lt;'CTRL Nombres'!K379,"Pas de contrôle",IF(VALUE(F379)=P379,"OK","Attention, vous devez saisir un nombre entier dans le tableau 2"))</f>
        <v>Pas de contrôle</v>
      </c>
      <c r="R379" s="87">
        <f t="shared" si="28"/>
        <v>0</v>
      </c>
    </row>
    <row r="380" spans="1:18" x14ac:dyDescent="0.2">
      <c r="A380" s="88">
        <f t="shared" si="29"/>
        <v>2025</v>
      </c>
      <c r="B380" s="122">
        <v>2</v>
      </c>
      <c r="C380" s="88">
        <f t="shared" si="30"/>
        <v>1</v>
      </c>
      <c r="D380" s="87" t="str">
        <f t="shared" si="31"/>
        <v>0691775E</v>
      </c>
      <c r="E380" s="89" t="s">
        <v>579</v>
      </c>
      <c r="F380" s="92">
        <f>IF(ISBLANK(Tableau2!H19),0,Tableau2!H19)</f>
        <v>0</v>
      </c>
      <c r="G380" s="90" t="s">
        <v>36</v>
      </c>
      <c r="H380" s="115" t="s">
        <v>122</v>
      </c>
      <c r="I380" s="90" t="s">
        <v>36</v>
      </c>
      <c r="J380" s="90" t="s">
        <v>36</v>
      </c>
      <c r="K380" s="90">
        <v>2</v>
      </c>
      <c r="L380" s="88">
        <v>2</v>
      </c>
      <c r="M380" s="88">
        <v>3</v>
      </c>
      <c r="N380" s="87" t="s">
        <v>2423</v>
      </c>
      <c r="O380" s="87" t="s">
        <v>519</v>
      </c>
      <c r="P380" s="123">
        <f t="shared" si="33"/>
        <v>0</v>
      </c>
      <c r="Q380" s="87" t="str">
        <f>IF(Paramétrage!B4&lt;'CTRL Nombres'!K380,"Pas de contrôle",IF(VALUE(F380)=P380,"OK","Attention, vous devez saisir un nombre entier dans le tableau 2"))</f>
        <v>Pas de contrôle</v>
      </c>
      <c r="R380" s="87">
        <f t="shared" si="28"/>
        <v>0</v>
      </c>
    </row>
    <row r="381" spans="1:18" x14ac:dyDescent="0.2">
      <c r="A381" s="88">
        <f t="shared" si="29"/>
        <v>2025</v>
      </c>
      <c r="B381" s="122">
        <v>2</v>
      </c>
      <c r="C381" s="88">
        <f t="shared" si="30"/>
        <v>1</v>
      </c>
      <c r="D381" s="87" t="str">
        <f t="shared" si="31"/>
        <v>0691775E</v>
      </c>
      <c r="E381" s="89" t="s">
        <v>1906</v>
      </c>
      <c r="F381" s="92">
        <f>IF(ISBLANK(Tableau2!I19),0,Tableau2!I19)</f>
        <v>0</v>
      </c>
      <c r="G381" s="90" t="s">
        <v>36</v>
      </c>
      <c r="H381" s="115" t="s">
        <v>122</v>
      </c>
      <c r="I381" s="90" t="s">
        <v>36</v>
      </c>
      <c r="J381" s="90" t="s">
        <v>36</v>
      </c>
      <c r="K381" s="90">
        <v>2</v>
      </c>
      <c r="L381" s="88">
        <v>2</v>
      </c>
      <c r="M381" s="88">
        <v>4</v>
      </c>
      <c r="N381" s="87" t="s">
        <v>2424</v>
      </c>
      <c r="O381" s="87" t="s">
        <v>522</v>
      </c>
      <c r="P381" s="123">
        <f t="shared" si="33"/>
        <v>0</v>
      </c>
      <c r="Q381" s="87" t="str">
        <f>IF(Paramétrage!B4&lt;'CTRL Nombres'!K381,"Pas de contrôle",IF(VALUE(F381)=P381,"OK","Attention, vous devez saisir un nombre entier dans le tableau 2"))</f>
        <v>Pas de contrôle</v>
      </c>
      <c r="R381" s="87">
        <f t="shared" si="28"/>
        <v>0</v>
      </c>
    </row>
    <row r="382" spans="1:18" x14ac:dyDescent="0.2">
      <c r="A382" s="88">
        <f t="shared" si="29"/>
        <v>2025</v>
      </c>
      <c r="B382" s="122">
        <v>2</v>
      </c>
      <c r="C382" s="88">
        <f t="shared" si="30"/>
        <v>1</v>
      </c>
      <c r="D382" s="87" t="str">
        <f t="shared" si="31"/>
        <v>0691775E</v>
      </c>
      <c r="E382" s="89" t="s">
        <v>1907</v>
      </c>
      <c r="F382" s="92">
        <f>IF(ISBLANK(Tableau2!J19),0,Tableau2!J19)</f>
        <v>0</v>
      </c>
      <c r="G382" s="90" t="s">
        <v>36</v>
      </c>
      <c r="H382" s="90" t="s">
        <v>36</v>
      </c>
      <c r="I382" s="115" t="s">
        <v>122</v>
      </c>
      <c r="J382" s="90" t="s">
        <v>36</v>
      </c>
      <c r="K382" s="90">
        <v>3</v>
      </c>
      <c r="L382" s="88">
        <v>2</v>
      </c>
      <c r="M382" s="88">
        <v>5</v>
      </c>
      <c r="N382" s="87" t="s">
        <v>2425</v>
      </c>
      <c r="O382" s="87" t="s">
        <v>275</v>
      </c>
      <c r="P382" s="123">
        <f t="shared" si="33"/>
        <v>0</v>
      </c>
      <c r="Q382" s="87" t="str">
        <f>IF(Paramétrage!B4&lt;'CTRL Nombres'!K382,"Pas de contrôle",IF(VALUE(F382)=P382,"OK","Attention, vous devez saisir un nombre entier dans le tableau 2"))</f>
        <v>Pas de contrôle</v>
      </c>
      <c r="R382" s="87">
        <f t="shared" si="28"/>
        <v>0</v>
      </c>
    </row>
    <row r="383" spans="1:18" x14ac:dyDescent="0.2">
      <c r="A383" s="88">
        <f t="shared" si="29"/>
        <v>2025</v>
      </c>
      <c r="B383" s="122">
        <v>2</v>
      </c>
      <c r="C383" s="88">
        <f t="shared" si="30"/>
        <v>1</v>
      </c>
      <c r="D383" s="87" t="str">
        <f t="shared" si="31"/>
        <v>0691775E</v>
      </c>
      <c r="E383" s="89" t="s">
        <v>1908</v>
      </c>
      <c r="F383" s="92">
        <f>IF(ISBLANK(Tableau2!M19),0,Tableau2!M19)</f>
        <v>0</v>
      </c>
      <c r="G383" s="90" t="s">
        <v>36</v>
      </c>
      <c r="H383" s="90" t="s">
        <v>36</v>
      </c>
      <c r="I383" s="90" t="s">
        <v>36</v>
      </c>
      <c r="J383" s="115" t="s">
        <v>122</v>
      </c>
      <c r="K383" s="90">
        <v>4</v>
      </c>
      <c r="L383" s="88">
        <v>2</v>
      </c>
      <c r="M383" s="88">
        <v>8</v>
      </c>
      <c r="N383" s="87" t="s">
        <v>2427</v>
      </c>
      <c r="O383" s="87" t="s">
        <v>530</v>
      </c>
      <c r="P383" s="123">
        <f t="shared" si="33"/>
        <v>0</v>
      </c>
      <c r="Q383" s="87" t="str">
        <f>IF(Paramétrage!B4&lt;'CTRL Nombres'!K383,"Pas de contrôle",IF(VALUE(F383)=P383,"OK","Attention, vous devez saisir un nombre entier dans le tableau 2"))</f>
        <v>Pas de contrôle</v>
      </c>
      <c r="R383" s="87">
        <f t="shared" si="28"/>
        <v>0</v>
      </c>
    </row>
    <row r="384" spans="1:18" x14ac:dyDescent="0.2">
      <c r="A384" s="88">
        <f t="shared" si="29"/>
        <v>2025</v>
      </c>
      <c r="B384" s="122">
        <v>2</v>
      </c>
      <c r="C384" s="88">
        <f t="shared" si="30"/>
        <v>1</v>
      </c>
      <c r="D384" s="87" t="str">
        <f t="shared" si="31"/>
        <v>0691775E</v>
      </c>
      <c r="E384" s="89" t="s">
        <v>801</v>
      </c>
      <c r="F384" s="92">
        <f>IF(ISBLANK(Tableau2!F20),0,Tableau2!F20)</f>
        <v>2024799</v>
      </c>
      <c r="G384" s="115" t="s">
        <v>122</v>
      </c>
      <c r="H384" s="90" t="s">
        <v>36</v>
      </c>
      <c r="I384" s="90" t="s">
        <v>36</v>
      </c>
      <c r="J384" s="90" t="s">
        <v>36</v>
      </c>
      <c r="K384" s="90">
        <v>1</v>
      </c>
      <c r="L384" s="88">
        <v>3</v>
      </c>
      <c r="M384" s="88">
        <v>1</v>
      </c>
      <c r="N384" s="87" t="s">
        <v>169</v>
      </c>
      <c r="O384" s="87" t="s">
        <v>550</v>
      </c>
      <c r="P384" s="123">
        <f t="shared" si="33"/>
        <v>2024799</v>
      </c>
      <c r="Q384" s="87" t="str">
        <f>IF(Paramétrage!B4&lt;'CTRL Nombres'!K384,"Pas de contrôle",IF(VALUE(F384)=P384,"OK","Attention, vous devez saisir un nombre entier dans le tableau 2"))</f>
        <v>OK</v>
      </c>
      <c r="R384" s="87">
        <f t="shared" si="28"/>
        <v>0</v>
      </c>
    </row>
    <row r="385" spans="1:18" x14ac:dyDescent="0.2">
      <c r="A385" s="88">
        <f t="shared" si="29"/>
        <v>2025</v>
      </c>
      <c r="B385" s="122">
        <v>2</v>
      </c>
      <c r="C385" s="88">
        <f t="shared" si="30"/>
        <v>1</v>
      </c>
      <c r="D385" s="87" t="str">
        <f t="shared" si="31"/>
        <v>0691775E</v>
      </c>
      <c r="E385" s="89" t="s">
        <v>802</v>
      </c>
      <c r="F385" s="92">
        <f>IF(ISBLANK(Tableau2!G20),0,Tableau2!G20)</f>
        <v>2152874</v>
      </c>
      <c r="G385" s="115" t="s">
        <v>122</v>
      </c>
      <c r="H385" s="90" t="s">
        <v>36</v>
      </c>
      <c r="I385" s="90" t="s">
        <v>36</v>
      </c>
      <c r="J385" s="90" t="s">
        <v>36</v>
      </c>
      <c r="K385" s="90">
        <v>1</v>
      </c>
      <c r="L385" s="88">
        <v>3</v>
      </c>
      <c r="M385" s="88">
        <v>2</v>
      </c>
      <c r="N385" s="87" t="s">
        <v>170</v>
      </c>
      <c r="O385" s="87" t="s">
        <v>803</v>
      </c>
      <c r="P385" s="123">
        <f t="shared" si="33"/>
        <v>2152874</v>
      </c>
      <c r="Q385" s="87" t="str">
        <f>IF(Paramétrage!B4&lt;'CTRL Nombres'!K385,"Pas de contrôle",IF(VALUE(F385)=P385,"OK","Attention, vous devez saisir un nombre entier dans le tableau 2"))</f>
        <v>OK</v>
      </c>
      <c r="R385" s="87">
        <f t="shared" si="28"/>
        <v>0</v>
      </c>
    </row>
    <row r="386" spans="1:18" x14ac:dyDescent="0.2">
      <c r="A386" s="88">
        <f t="shared" si="29"/>
        <v>2025</v>
      </c>
      <c r="B386" s="122">
        <v>2</v>
      </c>
      <c r="C386" s="88">
        <f t="shared" si="30"/>
        <v>1</v>
      </c>
      <c r="D386" s="87" t="str">
        <f t="shared" si="31"/>
        <v>0691775E</v>
      </c>
      <c r="E386" s="89" t="s">
        <v>1910</v>
      </c>
      <c r="F386" s="92">
        <f>IF(ISBLANK(Tableau2!H20),0,Tableau2!H20)</f>
        <v>0</v>
      </c>
      <c r="G386" s="90" t="s">
        <v>36</v>
      </c>
      <c r="H386" s="115" t="s">
        <v>122</v>
      </c>
      <c r="I386" s="90" t="s">
        <v>36</v>
      </c>
      <c r="J386" s="90" t="s">
        <v>36</v>
      </c>
      <c r="K386" s="90">
        <v>2</v>
      </c>
      <c r="L386" s="88">
        <v>3</v>
      </c>
      <c r="M386" s="88">
        <v>3</v>
      </c>
      <c r="N386" s="87" t="s">
        <v>2437</v>
      </c>
      <c r="O386" s="87" t="s">
        <v>183</v>
      </c>
      <c r="P386" s="123">
        <f t="shared" si="33"/>
        <v>0</v>
      </c>
      <c r="Q386" s="87" t="str">
        <f>IF(Paramétrage!B4&lt;'CTRL Nombres'!K386,"Pas de contrôle",IF(VALUE(F386)=P386,"OK","Attention, vous devez saisir un nombre entier dans le tableau 2"))</f>
        <v>Pas de contrôle</v>
      </c>
      <c r="R386" s="87">
        <f t="shared" si="28"/>
        <v>0</v>
      </c>
    </row>
    <row r="387" spans="1:18" x14ac:dyDescent="0.2">
      <c r="A387" s="88">
        <f t="shared" si="29"/>
        <v>2025</v>
      </c>
      <c r="B387" s="122">
        <v>2</v>
      </c>
      <c r="C387" s="88">
        <f t="shared" si="30"/>
        <v>1</v>
      </c>
      <c r="D387" s="87" t="str">
        <f t="shared" si="31"/>
        <v>0691775E</v>
      </c>
      <c r="E387" s="89" t="s">
        <v>1911</v>
      </c>
      <c r="F387" s="92">
        <f>IF(ISBLANK(Tableau2!I20),0,Tableau2!I20)</f>
        <v>0</v>
      </c>
      <c r="G387" s="90" t="s">
        <v>36</v>
      </c>
      <c r="H387" s="115" t="s">
        <v>122</v>
      </c>
      <c r="I387" s="90" t="s">
        <v>36</v>
      </c>
      <c r="J387" s="90" t="s">
        <v>36</v>
      </c>
      <c r="K387" s="90">
        <v>2</v>
      </c>
      <c r="L387" s="88">
        <v>3</v>
      </c>
      <c r="M387" s="88">
        <v>4</v>
      </c>
      <c r="N387" s="87" t="s">
        <v>2438</v>
      </c>
      <c r="O387" s="87" t="s">
        <v>551</v>
      </c>
      <c r="P387" s="123">
        <f t="shared" si="33"/>
        <v>0</v>
      </c>
      <c r="Q387" s="87" t="str">
        <f>IF(Paramétrage!B4&lt;'CTRL Nombres'!K387,"Pas de contrôle",IF(VALUE(F387)=P387,"OK","Attention, vous devez saisir un nombre entier dans le tableau 2"))</f>
        <v>Pas de contrôle</v>
      </c>
      <c r="R387" s="87">
        <f t="shared" si="28"/>
        <v>0</v>
      </c>
    </row>
    <row r="388" spans="1:18" x14ac:dyDescent="0.2">
      <c r="A388" s="88">
        <f t="shared" si="29"/>
        <v>2025</v>
      </c>
      <c r="B388" s="122">
        <v>2</v>
      </c>
      <c r="C388" s="88">
        <f t="shared" si="30"/>
        <v>1</v>
      </c>
      <c r="D388" s="87" t="str">
        <f t="shared" si="31"/>
        <v>0691775E</v>
      </c>
      <c r="E388" s="89" t="s">
        <v>1912</v>
      </c>
      <c r="F388" s="92">
        <f>IF(ISBLANK(Tableau2!J20),0,Tableau2!J20)</f>
        <v>0</v>
      </c>
      <c r="G388" s="90" t="s">
        <v>36</v>
      </c>
      <c r="H388" s="90" t="s">
        <v>36</v>
      </c>
      <c r="I388" s="115" t="s">
        <v>122</v>
      </c>
      <c r="J388" s="90" t="s">
        <v>36</v>
      </c>
      <c r="K388" s="90">
        <v>3</v>
      </c>
      <c r="L388" s="88">
        <v>3</v>
      </c>
      <c r="M388" s="88">
        <v>5</v>
      </c>
      <c r="N388" s="87" t="s">
        <v>2440</v>
      </c>
      <c r="O388" s="87" t="s">
        <v>2484</v>
      </c>
      <c r="P388" s="123">
        <f t="shared" si="33"/>
        <v>0</v>
      </c>
      <c r="Q388" s="87" t="str">
        <f>IF(Paramétrage!B4&lt;'CTRL Nombres'!K388,"Pas de contrôle",IF(VALUE(F388)=P388,"OK","Attention, vous devez saisir un nombre entier dans le tableau 2"))</f>
        <v>Pas de contrôle</v>
      </c>
      <c r="R388" s="87">
        <f t="shared" si="28"/>
        <v>0</v>
      </c>
    </row>
    <row r="389" spans="1:18" x14ac:dyDescent="0.2">
      <c r="A389" s="88">
        <f t="shared" si="29"/>
        <v>2025</v>
      </c>
      <c r="B389" s="122">
        <v>2</v>
      </c>
      <c r="C389" s="88">
        <f t="shared" si="30"/>
        <v>1</v>
      </c>
      <c r="D389" s="87" t="str">
        <f t="shared" si="31"/>
        <v>0691775E</v>
      </c>
      <c r="E389" s="89" t="s">
        <v>804</v>
      </c>
      <c r="F389" s="92">
        <f>IF(ISBLANK(Tableau2!K20),0,Tableau2!K20)</f>
        <v>2152874</v>
      </c>
      <c r="G389" s="115" t="s">
        <v>122</v>
      </c>
      <c r="H389" s="90" t="s">
        <v>36</v>
      </c>
      <c r="I389" s="90" t="s">
        <v>36</v>
      </c>
      <c r="J389" s="90" t="s">
        <v>36</v>
      </c>
      <c r="K389" s="90">
        <v>1</v>
      </c>
      <c r="L389" s="88">
        <v>3</v>
      </c>
      <c r="M389" s="88">
        <v>6</v>
      </c>
      <c r="N389" s="87" t="s">
        <v>805</v>
      </c>
      <c r="O389" s="87" t="s">
        <v>552</v>
      </c>
      <c r="P389" s="123">
        <f t="shared" si="33"/>
        <v>2152874</v>
      </c>
      <c r="Q389" s="87" t="str">
        <f>IF(Paramétrage!B4&lt;'CTRL Nombres'!K389,"Pas de contrôle",IF(VALUE(F389)=P389,"OK","Attention, vous devez saisir un nombre entier dans le tableau 2"))</f>
        <v>OK</v>
      </c>
      <c r="R389" s="87">
        <f t="shared" si="28"/>
        <v>0</v>
      </c>
    </row>
    <row r="390" spans="1:18" x14ac:dyDescent="0.2">
      <c r="A390" s="88">
        <f t="shared" si="29"/>
        <v>2025</v>
      </c>
      <c r="B390" s="122">
        <v>2</v>
      </c>
      <c r="C390" s="88">
        <f t="shared" si="30"/>
        <v>1</v>
      </c>
      <c r="D390" s="87" t="str">
        <f t="shared" si="31"/>
        <v>0691775E</v>
      </c>
      <c r="E390" s="89" t="s">
        <v>1913</v>
      </c>
      <c r="F390" s="92">
        <f>IF(ISBLANK(Tableau2!L20),0,Tableau2!L20)</f>
        <v>0</v>
      </c>
      <c r="G390" s="90" t="s">
        <v>36</v>
      </c>
      <c r="H390" s="115" t="s">
        <v>122</v>
      </c>
      <c r="I390" s="115" t="s">
        <v>122</v>
      </c>
      <c r="J390" s="115" t="s">
        <v>122</v>
      </c>
      <c r="K390" s="90">
        <v>2</v>
      </c>
      <c r="L390" s="88">
        <v>3</v>
      </c>
      <c r="M390" s="88">
        <v>7</v>
      </c>
      <c r="N390" s="87" t="s">
        <v>2442</v>
      </c>
      <c r="O390" s="87" t="s">
        <v>2596</v>
      </c>
      <c r="P390" s="123">
        <f t="shared" si="33"/>
        <v>0</v>
      </c>
      <c r="Q390" s="87" t="str">
        <f>IF(Paramétrage!B4&lt;'CTRL Nombres'!K390,"Pas de contrôle",IF(VALUE(F390)=P390,"OK","Attention, vous devez saisir un nombre entier dans le tableau 2"))</f>
        <v>Pas de contrôle</v>
      </c>
      <c r="R390" s="87">
        <f t="shared" si="28"/>
        <v>0</v>
      </c>
    </row>
    <row r="391" spans="1:18" x14ac:dyDescent="0.2">
      <c r="A391" s="88">
        <f t="shared" si="29"/>
        <v>2025</v>
      </c>
      <c r="B391" s="122">
        <v>2</v>
      </c>
      <c r="C391" s="88">
        <f t="shared" si="30"/>
        <v>1</v>
      </c>
      <c r="D391" s="87" t="str">
        <f t="shared" si="31"/>
        <v>0691775E</v>
      </c>
      <c r="E391" s="89" t="s">
        <v>1914</v>
      </c>
      <c r="F391" s="92">
        <f>IF(ISBLANK(Tableau2!M20),0,Tableau2!M20)</f>
        <v>0</v>
      </c>
      <c r="G391" s="90" t="s">
        <v>36</v>
      </c>
      <c r="H391" s="90" t="s">
        <v>36</v>
      </c>
      <c r="I391" s="90" t="s">
        <v>36</v>
      </c>
      <c r="J391" s="115" t="s">
        <v>122</v>
      </c>
      <c r="K391" s="90">
        <v>4</v>
      </c>
      <c r="L391" s="88">
        <v>3</v>
      </c>
      <c r="M391" s="88">
        <v>8</v>
      </c>
      <c r="N391" s="87" t="s">
        <v>2633</v>
      </c>
      <c r="O391" s="87" t="s">
        <v>2487</v>
      </c>
      <c r="P391" s="123">
        <f t="shared" si="33"/>
        <v>0</v>
      </c>
      <c r="Q391" s="87" t="str">
        <f>IF(Paramétrage!B4&lt;'CTRL Nombres'!K391,"Pas de contrôle",IF(VALUE(F391)=P391,"OK","Attention, vous devez saisir un nombre entier dans le tableau 2"))</f>
        <v>Pas de contrôle</v>
      </c>
      <c r="R391" s="87">
        <f t="shared" si="28"/>
        <v>0</v>
      </c>
    </row>
    <row r="392" spans="1:18" x14ac:dyDescent="0.2">
      <c r="A392" s="88">
        <f t="shared" si="29"/>
        <v>2025</v>
      </c>
      <c r="B392" s="122">
        <v>2</v>
      </c>
      <c r="C392" s="88">
        <f t="shared" si="30"/>
        <v>1</v>
      </c>
      <c r="D392" s="87" t="str">
        <f t="shared" si="31"/>
        <v>0691775E</v>
      </c>
      <c r="E392" s="89" t="s">
        <v>806</v>
      </c>
      <c r="F392" s="92">
        <f>IF(ISBLANK(Tableau2!F22),0,Tableau2!F22)</f>
        <v>14671753</v>
      </c>
      <c r="G392" s="115" t="s">
        <v>122</v>
      </c>
      <c r="H392" s="90" t="s">
        <v>36</v>
      </c>
      <c r="I392" s="90" t="s">
        <v>36</v>
      </c>
      <c r="J392" s="90" t="s">
        <v>36</v>
      </c>
      <c r="K392" s="90">
        <v>1</v>
      </c>
      <c r="L392" s="88">
        <v>5</v>
      </c>
      <c r="M392" s="88">
        <v>1</v>
      </c>
      <c r="N392" s="87" t="s">
        <v>403</v>
      </c>
      <c r="O392" s="87" t="s">
        <v>807</v>
      </c>
      <c r="P392" s="123">
        <f t="shared" si="33"/>
        <v>14671753</v>
      </c>
      <c r="Q392" s="87" t="str">
        <f>IF(Paramétrage!B4&lt;'CTRL Nombres'!K392,"Pas de contrôle",IF(VALUE(F392)=P392,"OK","Attention, vous devez saisir un nombre entier dans le tableau 2"))</f>
        <v>OK</v>
      </c>
      <c r="R392" s="87">
        <f t="shared" si="28"/>
        <v>0</v>
      </c>
    </row>
    <row r="393" spans="1:18" x14ac:dyDescent="0.2">
      <c r="A393" s="88">
        <f t="shared" si="29"/>
        <v>2025</v>
      </c>
      <c r="B393" s="122">
        <v>2</v>
      </c>
      <c r="C393" s="88">
        <f t="shared" si="30"/>
        <v>1</v>
      </c>
      <c r="D393" s="87" t="str">
        <f t="shared" si="31"/>
        <v>0691775E</v>
      </c>
      <c r="E393" s="89" t="s">
        <v>808</v>
      </c>
      <c r="F393" s="92">
        <f>IF(ISBLANK(Tableau2!G22),0,Tableau2!G22)</f>
        <v>14928112</v>
      </c>
      <c r="G393" s="115" t="s">
        <v>122</v>
      </c>
      <c r="H393" s="90" t="s">
        <v>36</v>
      </c>
      <c r="I393" s="90" t="s">
        <v>36</v>
      </c>
      <c r="J393" s="90" t="s">
        <v>36</v>
      </c>
      <c r="K393" s="90">
        <v>1</v>
      </c>
      <c r="L393" s="88">
        <v>5</v>
      </c>
      <c r="M393" s="88">
        <v>2</v>
      </c>
      <c r="N393" s="87" t="s">
        <v>406</v>
      </c>
      <c r="O393" s="87" t="s">
        <v>346</v>
      </c>
      <c r="P393" s="123">
        <f t="shared" si="33"/>
        <v>14928112</v>
      </c>
      <c r="Q393" s="87" t="str">
        <f>IF(Paramétrage!B4&lt;'CTRL Nombres'!K393,"Pas de contrôle",IF(VALUE(F393)=P393,"OK","Attention, vous devez saisir un nombre entier dans le tableau 2"))</f>
        <v>OK</v>
      </c>
      <c r="R393" s="87">
        <f t="shared" si="28"/>
        <v>0</v>
      </c>
    </row>
    <row r="394" spans="1:18" x14ac:dyDescent="0.2">
      <c r="A394" s="88">
        <f t="shared" si="29"/>
        <v>2025</v>
      </c>
      <c r="B394" s="122">
        <v>2</v>
      </c>
      <c r="C394" s="88">
        <f t="shared" si="30"/>
        <v>1</v>
      </c>
      <c r="D394" s="87" t="str">
        <f t="shared" si="31"/>
        <v>0691775E</v>
      </c>
      <c r="E394" s="89" t="s">
        <v>1931</v>
      </c>
      <c r="F394" s="92">
        <f>IF(ISBLANK(Tableau2!H22),0,Tableau2!H22)</f>
        <v>0</v>
      </c>
      <c r="G394" s="90" t="s">
        <v>36</v>
      </c>
      <c r="H394" s="115" t="s">
        <v>122</v>
      </c>
      <c r="I394" s="90" t="s">
        <v>36</v>
      </c>
      <c r="J394" s="90" t="s">
        <v>36</v>
      </c>
      <c r="K394" s="90">
        <v>2</v>
      </c>
      <c r="L394" s="88">
        <v>5</v>
      </c>
      <c r="M394" s="88">
        <v>3</v>
      </c>
      <c r="N394" s="87" t="s">
        <v>194</v>
      </c>
      <c r="O394" s="87" t="s">
        <v>349</v>
      </c>
      <c r="P394" s="123">
        <f t="shared" si="33"/>
        <v>0</v>
      </c>
      <c r="Q394" s="87" t="str">
        <f>IF(Paramétrage!B4&lt;'CTRL Nombres'!K394,"Pas de contrôle",IF(VALUE(F394)=P394,"OK","Attention, vous devez saisir un nombre entier dans le tableau 2"))</f>
        <v>Pas de contrôle</v>
      </c>
      <c r="R394" s="87">
        <f t="shared" si="28"/>
        <v>0</v>
      </c>
    </row>
    <row r="395" spans="1:18" x14ac:dyDescent="0.2">
      <c r="A395" s="88">
        <f t="shared" si="29"/>
        <v>2025</v>
      </c>
      <c r="B395" s="122">
        <v>2</v>
      </c>
      <c r="C395" s="88">
        <f t="shared" si="30"/>
        <v>1</v>
      </c>
      <c r="D395" s="87" t="str">
        <f t="shared" si="31"/>
        <v>0691775E</v>
      </c>
      <c r="E395" s="89" t="s">
        <v>1932</v>
      </c>
      <c r="F395" s="92">
        <f>IF(ISBLANK(Tableau2!I22),0,Tableau2!I22)</f>
        <v>0</v>
      </c>
      <c r="G395" s="90" t="s">
        <v>36</v>
      </c>
      <c r="H395" s="115" t="s">
        <v>122</v>
      </c>
      <c r="I395" s="90" t="s">
        <v>36</v>
      </c>
      <c r="J395" s="90" t="s">
        <v>36</v>
      </c>
      <c r="K395" s="90">
        <v>2</v>
      </c>
      <c r="L395" s="88">
        <v>5</v>
      </c>
      <c r="M395" s="88">
        <v>4</v>
      </c>
      <c r="N395" s="87" t="s">
        <v>195</v>
      </c>
      <c r="O395" s="87" t="s">
        <v>350</v>
      </c>
      <c r="P395" s="123">
        <f t="shared" si="33"/>
        <v>0</v>
      </c>
      <c r="Q395" s="87" t="str">
        <f>IF(Paramétrage!B4&lt;'CTRL Nombres'!K395,"Pas de contrôle",IF(VALUE(F395)=P395,"OK","Attention, vous devez saisir un nombre entier dans le tableau 2"))</f>
        <v>Pas de contrôle</v>
      </c>
      <c r="R395" s="87">
        <f t="shared" si="28"/>
        <v>0</v>
      </c>
    </row>
    <row r="396" spans="1:18" x14ac:dyDescent="0.2">
      <c r="A396" s="88">
        <f t="shared" si="29"/>
        <v>2025</v>
      </c>
      <c r="B396" s="122">
        <v>2</v>
      </c>
      <c r="C396" s="88">
        <f t="shared" si="30"/>
        <v>1</v>
      </c>
      <c r="D396" s="87" t="str">
        <f t="shared" si="31"/>
        <v>0691775E</v>
      </c>
      <c r="E396" s="89" t="s">
        <v>1933</v>
      </c>
      <c r="F396" s="92">
        <f>IF(ISBLANK(Tableau2!J22),0,Tableau2!J22)</f>
        <v>0</v>
      </c>
      <c r="G396" s="90" t="s">
        <v>36</v>
      </c>
      <c r="H396" s="90" t="s">
        <v>36</v>
      </c>
      <c r="I396" s="115" t="s">
        <v>122</v>
      </c>
      <c r="J396" s="90" t="s">
        <v>36</v>
      </c>
      <c r="K396" s="90">
        <v>3</v>
      </c>
      <c r="L396" s="88">
        <v>5</v>
      </c>
      <c r="M396" s="88">
        <v>5</v>
      </c>
      <c r="N396" s="87" t="s">
        <v>2445</v>
      </c>
      <c r="O396" s="87" t="s">
        <v>276</v>
      </c>
      <c r="P396" s="123">
        <f t="shared" si="33"/>
        <v>0</v>
      </c>
      <c r="Q396" s="87" t="str">
        <f>IF(Paramétrage!B4&lt;'CTRL Nombres'!K396,"Pas de contrôle",IF(VALUE(F396)=P396,"OK","Attention, vous devez saisir un nombre entier dans le tableau 2"))</f>
        <v>Pas de contrôle</v>
      </c>
      <c r="R396" s="87">
        <f t="shared" si="28"/>
        <v>0</v>
      </c>
    </row>
    <row r="397" spans="1:18" x14ac:dyDescent="0.2">
      <c r="A397" s="88">
        <f t="shared" si="29"/>
        <v>2025</v>
      </c>
      <c r="B397" s="122">
        <v>2</v>
      </c>
      <c r="C397" s="88">
        <f t="shared" si="30"/>
        <v>1</v>
      </c>
      <c r="D397" s="87" t="str">
        <f t="shared" si="31"/>
        <v>0691775E</v>
      </c>
      <c r="E397" s="89" t="s">
        <v>809</v>
      </c>
      <c r="F397" s="92">
        <f>IF(ISBLANK(Tableau2!K22),0,Tableau2!K22)</f>
        <v>15759960</v>
      </c>
      <c r="G397" s="115" t="s">
        <v>122</v>
      </c>
      <c r="H397" s="90" t="s">
        <v>36</v>
      </c>
      <c r="I397" s="90" t="s">
        <v>36</v>
      </c>
      <c r="J397" s="90" t="s">
        <v>36</v>
      </c>
      <c r="K397" s="90">
        <v>1</v>
      </c>
      <c r="L397" s="88">
        <v>5</v>
      </c>
      <c r="M397" s="88">
        <v>6</v>
      </c>
      <c r="N397" s="87" t="s">
        <v>810</v>
      </c>
      <c r="O397" s="87" t="s">
        <v>351</v>
      </c>
      <c r="P397" s="123">
        <f t="shared" si="33"/>
        <v>15759960</v>
      </c>
      <c r="Q397" s="87" t="str">
        <f>IF(Paramétrage!B4&lt;'CTRL Nombres'!K397,"Pas de contrôle",IF(VALUE(F397)=P397,"OK","Attention, vous devez saisir un nombre entier dans le tableau 2"))</f>
        <v>OK</v>
      </c>
      <c r="R397" s="87">
        <f t="shared" si="28"/>
        <v>0</v>
      </c>
    </row>
    <row r="398" spans="1:18" x14ac:dyDescent="0.2">
      <c r="A398" s="88">
        <f t="shared" si="29"/>
        <v>2025</v>
      </c>
      <c r="B398" s="122">
        <v>2</v>
      </c>
      <c r="C398" s="88">
        <f t="shared" si="30"/>
        <v>1</v>
      </c>
      <c r="D398" s="87" t="str">
        <f t="shared" si="31"/>
        <v>0691775E</v>
      </c>
      <c r="E398" s="89" t="s">
        <v>1934</v>
      </c>
      <c r="F398" s="92">
        <f>IF(ISBLANK(Tableau2!L22),0,Tableau2!L22)</f>
        <v>0</v>
      </c>
      <c r="G398" s="90" t="s">
        <v>36</v>
      </c>
      <c r="H398" s="115" t="s">
        <v>122</v>
      </c>
      <c r="I398" s="115" t="s">
        <v>122</v>
      </c>
      <c r="J398" s="115" t="s">
        <v>122</v>
      </c>
      <c r="K398" s="90">
        <v>2</v>
      </c>
      <c r="L398" s="88">
        <v>5</v>
      </c>
      <c r="M398" s="88">
        <v>7</v>
      </c>
      <c r="N398" s="87" t="s">
        <v>2446</v>
      </c>
      <c r="O398" s="87" t="s">
        <v>811</v>
      </c>
      <c r="P398" s="123">
        <f t="shared" si="33"/>
        <v>0</v>
      </c>
      <c r="Q398" s="87" t="str">
        <f>IF(Paramétrage!B4&lt;'CTRL Nombres'!K398,"Pas de contrôle",IF(VALUE(F398)=P398,"OK","Attention, vous devez saisir un nombre entier dans le tableau 2"))</f>
        <v>Pas de contrôle</v>
      </c>
      <c r="R398" s="87">
        <f t="shared" si="28"/>
        <v>0</v>
      </c>
    </row>
    <row r="399" spans="1:18" x14ac:dyDescent="0.2">
      <c r="A399" s="88">
        <f t="shared" si="29"/>
        <v>2025</v>
      </c>
      <c r="B399" s="122">
        <v>2</v>
      </c>
      <c r="C399" s="88">
        <f t="shared" si="30"/>
        <v>1</v>
      </c>
      <c r="D399" s="87" t="str">
        <f t="shared" si="31"/>
        <v>0691775E</v>
      </c>
      <c r="E399" s="89" t="s">
        <v>1935</v>
      </c>
      <c r="F399" s="92">
        <f>IF(ISBLANK(Tableau2!M22),0,Tableau2!M22)</f>
        <v>0</v>
      </c>
      <c r="G399" s="90" t="s">
        <v>36</v>
      </c>
      <c r="H399" s="90" t="s">
        <v>36</v>
      </c>
      <c r="I399" s="90" t="s">
        <v>36</v>
      </c>
      <c r="J399" s="115" t="s">
        <v>122</v>
      </c>
      <c r="K399" s="90">
        <v>4</v>
      </c>
      <c r="L399" s="88">
        <v>5</v>
      </c>
      <c r="M399" s="88">
        <v>8</v>
      </c>
      <c r="N399" s="87" t="s">
        <v>2448</v>
      </c>
      <c r="O399" s="87" t="s">
        <v>352</v>
      </c>
      <c r="P399" s="123">
        <f t="shared" si="33"/>
        <v>0</v>
      </c>
      <c r="Q399" s="87" t="str">
        <f>IF(Paramétrage!B4&lt;'CTRL Nombres'!K399,"Pas de contrôle",IF(VALUE(F399)=P399,"OK","Attention, vous devez saisir un nombre entier dans le tableau 2"))</f>
        <v>Pas de contrôle</v>
      </c>
      <c r="R399" s="87">
        <f t="shared" ref="R399:R463" si="34">IF(OR(Q399="Pas de contrôle",Q399 = "OK"),0,1)</f>
        <v>0</v>
      </c>
    </row>
    <row r="400" spans="1:18" x14ac:dyDescent="0.2">
      <c r="A400" s="88">
        <f t="shared" ref="A400:A463" si="35">A399</f>
        <v>2025</v>
      </c>
      <c r="B400" s="122">
        <v>2</v>
      </c>
      <c r="C400" s="88">
        <f t="shared" ref="C400:C463" si="36">C399</f>
        <v>1</v>
      </c>
      <c r="D400" s="87" t="str">
        <f t="shared" ref="D400:D462" si="37">D399</f>
        <v>0691775E</v>
      </c>
      <c r="E400" s="89" t="s">
        <v>1940</v>
      </c>
      <c r="F400" s="92">
        <f>IF(ISBLANK(Tableau2!H23),0,Tableau2!H23)</f>
        <v>0</v>
      </c>
      <c r="G400" s="90" t="s">
        <v>36</v>
      </c>
      <c r="H400" s="115" t="s">
        <v>122</v>
      </c>
      <c r="I400" s="90" t="s">
        <v>36</v>
      </c>
      <c r="J400" s="90" t="s">
        <v>36</v>
      </c>
      <c r="K400" s="90">
        <v>2</v>
      </c>
      <c r="L400" s="88">
        <v>6</v>
      </c>
      <c r="M400" s="88">
        <v>3</v>
      </c>
      <c r="N400" s="87" t="s">
        <v>417</v>
      </c>
      <c r="O400" s="87" t="s">
        <v>2436</v>
      </c>
      <c r="P400" s="123">
        <f t="shared" si="33"/>
        <v>0</v>
      </c>
      <c r="Q400" s="87" t="str">
        <f>IF(Paramétrage!B4&lt;'CTRL Nombres'!K400,"Pas de contrôle",IF(VALUE(F400)=P400,"OK","Attention, vous devez saisir un nombre entier dans le tableau 2"))</f>
        <v>Pas de contrôle</v>
      </c>
      <c r="R400" s="87">
        <f t="shared" si="34"/>
        <v>0</v>
      </c>
    </row>
    <row r="401" spans="1:18" x14ac:dyDescent="0.2">
      <c r="A401" s="88">
        <f t="shared" si="35"/>
        <v>2025</v>
      </c>
      <c r="B401" s="122">
        <v>2</v>
      </c>
      <c r="C401" s="88">
        <f t="shared" si="36"/>
        <v>1</v>
      </c>
      <c r="D401" s="87" t="str">
        <f t="shared" si="37"/>
        <v>0691775E</v>
      </c>
      <c r="E401" s="89" t="s">
        <v>1941</v>
      </c>
      <c r="F401" s="92">
        <f>IF(ISBLANK(Tableau2!I23),0,Tableau2!I23)</f>
        <v>0</v>
      </c>
      <c r="G401" s="90" t="s">
        <v>36</v>
      </c>
      <c r="H401" s="115" t="s">
        <v>122</v>
      </c>
      <c r="I401" s="90" t="s">
        <v>36</v>
      </c>
      <c r="J401" s="90" t="s">
        <v>36</v>
      </c>
      <c r="K401" s="90">
        <v>2</v>
      </c>
      <c r="L401" s="88">
        <v>6</v>
      </c>
      <c r="M401" s="88">
        <v>4</v>
      </c>
      <c r="N401" s="87" t="s">
        <v>419</v>
      </c>
      <c r="O401" s="87" t="s">
        <v>357</v>
      </c>
      <c r="P401" s="123">
        <f t="shared" si="33"/>
        <v>0</v>
      </c>
      <c r="Q401" s="87" t="str">
        <f>IF(Paramétrage!B4&lt;'CTRL Nombres'!K401,"Pas de contrôle",IF(VALUE(F401)=P401,"OK","Attention, vous devez saisir un nombre entier dans le tableau 2"))</f>
        <v>Pas de contrôle</v>
      </c>
      <c r="R401" s="87">
        <f t="shared" si="34"/>
        <v>0</v>
      </c>
    </row>
    <row r="402" spans="1:18" x14ac:dyDescent="0.2">
      <c r="A402" s="88">
        <f t="shared" si="35"/>
        <v>2025</v>
      </c>
      <c r="B402" s="122">
        <v>2</v>
      </c>
      <c r="C402" s="88">
        <f t="shared" si="36"/>
        <v>1</v>
      </c>
      <c r="D402" s="87" t="str">
        <f t="shared" si="37"/>
        <v>0691775E</v>
      </c>
      <c r="E402" s="89" t="s">
        <v>1942</v>
      </c>
      <c r="F402" s="92">
        <f>IF(ISBLANK(Tableau2!J23),0,Tableau2!J23)</f>
        <v>0</v>
      </c>
      <c r="G402" s="90" t="s">
        <v>36</v>
      </c>
      <c r="H402" s="90" t="s">
        <v>36</v>
      </c>
      <c r="I402" s="115" t="s">
        <v>122</v>
      </c>
      <c r="J402" s="90" t="s">
        <v>36</v>
      </c>
      <c r="K402" s="90">
        <v>3</v>
      </c>
      <c r="L402" s="88">
        <v>6</v>
      </c>
      <c r="M402" s="88">
        <v>5</v>
      </c>
      <c r="N402" s="87" t="s">
        <v>2454</v>
      </c>
      <c r="O402" s="87" t="s">
        <v>2439</v>
      </c>
      <c r="P402" s="123">
        <f t="shared" si="33"/>
        <v>0</v>
      </c>
      <c r="Q402" s="87" t="str">
        <f>IF(Paramétrage!B4&lt;'CTRL Nombres'!K402,"Pas de contrôle",IF(VALUE(F402)=P402,"OK","Attention, vous devez saisir un nombre entier dans le tableau 2"))</f>
        <v>Pas de contrôle</v>
      </c>
      <c r="R402" s="87">
        <f t="shared" si="34"/>
        <v>0</v>
      </c>
    </row>
    <row r="403" spans="1:18" x14ac:dyDescent="0.2">
      <c r="A403" s="88">
        <f t="shared" si="35"/>
        <v>2025</v>
      </c>
      <c r="B403" s="122">
        <v>2</v>
      </c>
      <c r="C403" s="88">
        <f t="shared" si="36"/>
        <v>1</v>
      </c>
      <c r="D403" s="87" t="str">
        <f t="shared" si="37"/>
        <v>0691775E</v>
      </c>
      <c r="E403" s="89" t="s">
        <v>1943</v>
      </c>
      <c r="F403" s="92">
        <f>IF(ISBLANK(Tableau2!M23),0,Tableau2!M23)</f>
        <v>0</v>
      </c>
      <c r="G403" s="90" t="s">
        <v>36</v>
      </c>
      <c r="H403" s="90" t="s">
        <v>36</v>
      </c>
      <c r="I403" s="90" t="s">
        <v>36</v>
      </c>
      <c r="J403" s="115" t="s">
        <v>122</v>
      </c>
      <c r="K403" s="90">
        <v>4</v>
      </c>
      <c r="L403" s="88">
        <v>6</v>
      </c>
      <c r="M403" s="88">
        <v>8</v>
      </c>
      <c r="N403" s="87" t="s">
        <v>2638</v>
      </c>
      <c r="O403" s="87" t="s">
        <v>2443</v>
      </c>
      <c r="P403" s="123">
        <f t="shared" si="33"/>
        <v>0</v>
      </c>
      <c r="Q403" s="87" t="str">
        <f>IF(Paramétrage!B4&lt;'CTRL Nombres'!K403,"Pas de contrôle",IF(VALUE(F403)=P403,"OK","Attention, vous devez saisir un nombre entier dans le tableau 2"))</f>
        <v>Pas de contrôle</v>
      </c>
      <c r="R403" s="87">
        <f t="shared" si="34"/>
        <v>0</v>
      </c>
    </row>
    <row r="404" spans="1:18" x14ac:dyDescent="0.2">
      <c r="A404" s="88">
        <f t="shared" si="35"/>
        <v>2025</v>
      </c>
      <c r="B404" s="122">
        <v>2</v>
      </c>
      <c r="C404" s="88">
        <f t="shared" si="36"/>
        <v>1</v>
      </c>
      <c r="D404" s="87" t="str">
        <f t="shared" si="37"/>
        <v>0691775E</v>
      </c>
      <c r="E404" s="89" t="s">
        <v>1945</v>
      </c>
      <c r="F404" s="92">
        <f>IF(ISBLANK(Tableau2!H24),0,Tableau2!H24)</f>
        <v>0</v>
      </c>
      <c r="G404" s="90" t="s">
        <v>36</v>
      </c>
      <c r="H404" s="115" t="s">
        <v>122</v>
      </c>
      <c r="I404" s="90" t="s">
        <v>36</v>
      </c>
      <c r="J404" s="90" t="s">
        <v>36</v>
      </c>
      <c r="K404" s="90">
        <v>2</v>
      </c>
      <c r="L404" s="88">
        <v>7</v>
      </c>
      <c r="M404" s="88">
        <v>3</v>
      </c>
      <c r="N404" s="87" t="s">
        <v>196</v>
      </c>
      <c r="O404" s="87" t="s">
        <v>367</v>
      </c>
      <c r="P404" s="123">
        <f t="shared" si="33"/>
        <v>0</v>
      </c>
      <c r="Q404" s="87" t="str">
        <f>IF(Paramétrage!B4&lt;'CTRL Nombres'!K404,"Pas de contrôle",IF(VALUE(F404)=P404,"OK","Attention, vous devez saisir un nombre entier dans le tableau 2"))</f>
        <v>Pas de contrôle</v>
      </c>
      <c r="R404" s="87">
        <f t="shared" si="34"/>
        <v>0</v>
      </c>
    </row>
    <row r="405" spans="1:18" x14ac:dyDescent="0.2">
      <c r="A405" s="88">
        <f t="shared" si="35"/>
        <v>2025</v>
      </c>
      <c r="B405" s="122">
        <v>2</v>
      </c>
      <c r="C405" s="88">
        <f t="shared" si="36"/>
        <v>1</v>
      </c>
      <c r="D405" s="87" t="str">
        <f t="shared" si="37"/>
        <v>0691775E</v>
      </c>
      <c r="E405" s="89" t="s">
        <v>1946</v>
      </c>
      <c r="F405" s="92">
        <f>IF(ISBLANK(Tableau2!I24),0,Tableau2!I24)</f>
        <v>0</v>
      </c>
      <c r="G405" s="90" t="s">
        <v>36</v>
      </c>
      <c r="H405" s="115" t="s">
        <v>122</v>
      </c>
      <c r="I405" s="90" t="s">
        <v>36</v>
      </c>
      <c r="J405" s="90" t="s">
        <v>36</v>
      </c>
      <c r="K405" s="90">
        <v>2</v>
      </c>
      <c r="L405" s="88">
        <v>7</v>
      </c>
      <c r="M405" s="88">
        <v>4</v>
      </c>
      <c r="N405" s="87" t="s">
        <v>197</v>
      </c>
      <c r="O405" s="87" t="s">
        <v>370</v>
      </c>
      <c r="P405" s="123">
        <f t="shared" si="33"/>
        <v>0</v>
      </c>
      <c r="Q405" s="87" t="str">
        <f>IF(Paramétrage!B4&lt;'CTRL Nombres'!K405,"Pas de contrôle",IF(VALUE(F405)=P405,"OK","Attention, vous devez saisir un nombre entier dans le tableau 2"))</f>
        <v>Pas de contrôle</v>
      </c>
      <c r="R405" s="87">
        <f t="shared" si="34"/>
        <v>0</v>
      </c>
    </row>
    <row r="406" spans="1:18" x14ac:dyDescent="0.2">
      <c r="A406" s="88">
        <f t="shared" si="35"/>
        <v>2025</v>
      </c>
      <c r="B406" s="122">
        <v>2</v>
      </c>
      <c r="C406" s="88">
        <f t="shared" si="36"/>
        <v>1</v>
      </c>
      <c r="D406" s="87" t="str">
        <f t="shared" si="37"/>
        <v>0691775E</v>
      </c>
      <c r="E406" s="89" t="s">
        <v>1947</v>
      </c>
      <c r="F406" s="92">
        <f>IF(ISBLANK(Tableau2!J24),0,Tableau2!J24)</f>
        <v>0</v>
      </c>
      <c r="G406" s="90" t="s">
        <v>36</v>
      </c>
      <c r="H406" s="90" t="s">
        <v>36</v>
      </c>
      <c r="I406" s="115" t="s">
        <v>122</v>
      </c>
      <c r="J406" s="90" t="s">
        <v>36</v>
      </c>
      <c r="K406" s="90">
        <v>3</v>
      </c>
      <c r="L406" s="88">
        <v>7</v>
      </c>
      <c r="M406" s="88">
        <v>5</v>
      </c>
      <c r="N406" s="87" t="s">
        <v>2667</v>
      </c>
      <c r="O406" s="87" t="s">
        <v>277</v>
      </c>
      <c r="P406" s="123">
        <f t="shared" si="33"/>
        <v>0</v>
      </c>
      <c r="Q406" s="87" t="str">
        <f>IF(Paramétrage!B4&lt;'CTRL Nombres'!K406,"Pas de contrôle",IF(VALUE(F406)=P406,"OK","Attention, vous devez saisir un nombre entier dans le tableau 2"))</f>
        <v>Pas de contrôle</v>
      </c>
      <c r="R406" s="87">
        <f t="shared" si="34"/>
        <v>0</v>
      </c>
    </row>
    <row r="407" spans="1:18" x14ac:dyDescent="0.2">
      <c r="A407" s="88">
        <f t="shared" si="35"/>
        <v>2025</v>
      </c>
      <c r="B407" s="122">
        <v>2</v>
      </c>
      <c r="C407" s="88">
        <f t="shared" si="36"/>
        <v>1</v>
      </c>
      <c r="D407" s="87" t="str">
        <f t="shared" si="37"/>
        <v>0691775E</v>
      </c>
      <c r="E407" s="89" t="s">
        <v>1948</v>
      </c>
      <c r="F407" s="92">
        <f>IF(ISBLANK(Tableau2!M24),0,Tableau2!M24)</f>
        <v>0</v>
      </c>
      <c r="G407" s="90" t="s">
        <v>36</v>
      </c>
      <c r="H407" s="90" t="s">
        <v>36</v>
      </c>
      <c r="I407" s="90" t="s">
        <v>36</v>
      </c>
      <c r="J407" s="115" t="s">
        <v>122</v>
      </c>
      <c r="K407" s="90">
        <v>4</v>
      </c>
      <c r="L407" s="88">
        <v>7</v>
      </c>
      <c r="M407" s="88">
        <v>8</v>
      </c>
      <c r="N407" s="87" t="s">
        <v>2725</v>
      </c>
      <c r="O407" s="87" t="s">
        <v>378</v>
      </c>
      <c r="P407" s="123">
        <f t="shared" si="33"/>
        <v>0</v>
      </c>
      <c r="Q407" s="87" t="str">
        <f>IF(Paramétrage!B4&lt;'CTRL Nombres'!K407,"Pas de contrôle",IF(VALUE(F407)=P407,"OK","Attention, vous devez saisir un nombre entier dans le tableau 2"))</f>
        <v>Pas de contrôle</v>
      </c>
      <c r="R407" s="87">
        <f t="shared" si="34"/>
        <v>0</v>
      </c>
    </row>
    <row r="408" spans="1:18" x14ac:dyDescent="0.2">
      <c r="A408" s="88">
        <f t="shared" si="35"/>
        <v>2025</v>
      </c>
      <c r="B408" s="122">
        <v>2</v>
      </c>
      <c r="C408" s="88">
        <f t="shared" si="36"/>
        <v>1</v>
      </c>
      <c r="D408" s="87" t="str">
        <f t="shared" si="37"/>
        <v>0691775E</v>
      </c>
      <c r="E408" s="89" t="s">
        <v>1950</v>
      </c>
      <c r="F408" s="92">
        <f>IF(ISBLANK(Tableau2!H25),0,Tableau2!H25)</f>
        <v>0</v>
      </c>
      <c r="G408" s="90" t="s">
        <v>36</v>
      </c>
      <c r="H408" s="115" t="s">
        <v>122</v>
      </c>
      <c r="I408" s="90" t="s">
        <v>36</v>
      </c>
      <c r="J408" s="90" t="s">
        <v>36</v>
      </c>
      <c r="K408" s="90">
        <v>2</v>
      </c>
      <c r="L408" s="88">
        <v>8</v>
      </c>
      <c r="M408" s="88">
        <v>3</v>
      </c>
      <c r="N408" s="87" t="s">
        <v>198</v>
      </c>
      <c r="O408" s="87" t="s">
        <v>407</v>
      </c>
      <c r="P408" s="123">
        <f t="shared" si="33"/>
        <v>0</v>
      </c>
      <c r="Q408" s="87" t="str">
        <f>IF(Paramétrage!B4&lt;'CTRL Nombres'!K408,"Pas de contrôle",IF(VALUE(F408)=P408,"OK","Attention, vous devez saisir un nombre entier dans le tableau 2"))</f>
        <v>Pas de contrôle</v>
      </c>
      <c r="R408" s="87">
        <f t="shared" si="34"/>
        <v>0</v>
      </c>
    </row>
    <row r="409" spans="1:18" x14ac:dyDescent="0.2">
      <c r="A409" s="88">
        <f t="shared" si="35"/>
        <v>2025</v>
      </c>
      <c r="B409" s="122">
        <v>2</v>
      </c>
      <c r="C409" s="88">
        <f t="shared" si="36"/>
        <v>1</v>
      </c>
      <c r="D409" s="87" t="str">
        <f t="shared" si="37"/>
        <v>0691775E</v>
      </c>
      <c r="E409" s="89" t="s">
        <v>1951</v>
      </c>
      <c r="F409" s="92">
        <f>IF(ISBLANK(Tableau2!I25),0,Tableau2!I25)</f>
        <v>0</v>
      </c>
      <c r="G409" s="90" t="s">
        <v>36</v>
      </c>
      <c r="H409" s="115" t="s">
        <v>122</v>
      </c>
      <c r="I409" s="90" t="s">
        <v>36</v>
      </c>
      <c r="J409" s="90" t="s">
        <v>36</v>
      </c>
      <c r="K409" s="90">
        <v>2</v>
      </c>
      <c r="L409" s="88">
        <v>8</v>
      </c>
      <c r="M409" s="88">
        <v>4</v>
      </c>
      <c r="N409" s="87" t="s">
        <v>812</v>
      </c>
      <c r="O409" s="87" t="s">
        <v>408</v>
      </c>
      <c r="P409" s="123">
        <f t="shared" si="33"/>
        <v>0</v>
      </c>
      <c r="Q409" s="87" t="str">
        <f>IF(Paramétrage!B4&lt;'CTRL Nombres'!K409,"Pas de contrôle",IF(VALUE(F409)=P409,"OK","Attention, vous devez saisir un nombre entier dans le tableau 2"))</f>
        <v>Pas de contrôle</v>
      </c>
      <c r="R409" s="87">
        <f t="shared" si="34"/>
        <v>0</v>
      </c>
    </row>
    <row r="410" spans="1:18" x14ac:dyDescent="0.2">
      <c r="A410" s="88">
        <f t="shared" si="35"/>
        <v>2025</v>
      </c>
      <c r="B410" s="122">
        <v>2</v>
      </c>
      <c r="C410" s="88">
        <f t="shared" si="36"/>
        <v>1</v>
      </c>
      <c r="D410" s="87" t="str">
        <f t="shared" si="37"/>
        <v>0691775E</v>
      </c>
      <c r="E410" s="89" t="s">
        <v>1952</v>
      </c>
      <c r="F410" s="92">
        <f>IF(ISBLANK(Tableau2!J25),0,Tableau2!J25)</f>
        <v>0</v>
      </c>
      <c r="G410" s="90" t="s">
        <v>36</v>
      </c>
      <c r="H410" s="90" t="s">
        <v>36</v>
      </c>
      <c r="I410" s="115" t="s">
        <v>122</v>
      </c>
      <c r="J410" s="90" t="s">
        <v>36</v>
      </c>
      <c r="K410" s="90">
        <v>3</v>
      </c>
      <c r="L410" s="88">
        <v>8</v>
      </c>
      <c r="M410" s="88">
        <v>5</v>
      </c>
      <c r="N410" s="87" t="s">
        <v>2668</v>
      </c>
      <c r="O410" s="87" t="s">
        <v>2444</v>
      </c>
      <c r="P410" s="123">
        <f t="shared" si="33"/>
        <v>0</v>
      </c>
      <c r="Q410" s="87" t="str">
        <f>IF(Paramétrage!B4&lt;'CTRL Nombres'!K410,"Pas de contrôle",IF(VALUE(F410)=P410,"OK","Attention, vous devez saisir un nombre entier dans le tableau 2"))</f>
        <v>Pas de contrôle</v>
      </c>
      <c r="R410" s="87">
        <f t="shared" si="34"/>
        <v>0</v>
      </c>
    </row>
    <row r="411" spans="1:18" x14ac:dyDescent="0.2">
      <c r="A411" s="88">
        <f t="shared" si="35"/>
        <v>2025</v>
      </c>
      <c r="B411" s="122">
        <v>2</v>
      </c>
      <c r="C411" s="88">
        <f t="shared" si="36"/>
        <v>1</v>
      </c>
      <c r="D411" s="87" t="str">
        <f t="shared" si="37"/>
        <v>0691775E</v>
      </c>
      <c r="E411" s="89" t="s">
        <v>1953</v>
      </c>
      <c r="F411" s="92">
        <f>IF(ISBLANK(Tableau2!M25),0,Tableau2!M25)</f>
        <v>0</v>
      </c>
      <c r="G411" s="90" t="s">
        <v>36</v>
      </c>
      <c r="H411" s="90" t="s">
        <v>36</v>
      </c>
      <c r="I411" s="90" t="s">
        <v>36</v>
      </c>
      <c r="J411" s="115" t="s">
        <v>122</v>
      </c>
      <c r="K411" s="90">
        <v>4</v>
      </c>
      <c r="L411" s="88">
        <v>8</v>
      </c>
      <c r="M411" s="88">
        <v>8</v>
      </c>
      <c r="N411" s="87" t="s">
        <v>2726</v>
      </c>
      <c r="O411" s="87" t="s">
        <v>2447</v>
      </c>
      <c r="P411" s="123">
        <f t="shared" si="33"/>
        <v>0</v>
      </c>
      <c r="Q411" s="87" t="str">
        <f>IF(Paramétrage!B4&lt;'CTRL Nombres'!K411,"Pas de contrôle",IF(VALUE(F411)=P411,"OK","Attention, vous devez saisir un nombre entier dans le tableau 2"))</f>
        <v>Pas de contrôle</v>
      </c>
      <c r="R411" s="87">
        <f t="shared" si="34"/>
        <v>0</v>
      </c>
    </row>
    <row r="412" spans="1:18" x14ac:dyDescent="0.2">
      <c r="A412" s="88">
        <f t="shared" si="35"/>
        <v>2025</v>
      </c>
      <c r="B412" s="122">
        <v>2</v>
      </c>
      <c r="C412" s="88">
        <f t="shared" si="36"/>
        <v>1</v>
      </c>
      <c r="D412" s="87" t="str">
        <f t="shared" si="37"/>
        <v>0691775E</v>
      </c>
      <c r="E412" s="89" t="s">
        <v>813</v>
      </c>
      <c r="F412" s="92">
        <f>IF(ISBLANK(Tableau2!F28),0,Tableau2!F28)</f>
        <v>13645592</v>
      </c>
      <c r="G412" s="115" t="s">
        <v>122</v>
      </c>
      <c r="H412" s="90" t="s">
        <v>36</v>
      </c>
      <c r="I412" s="90" t="s">
        <v>36</v>
      </c>
      <c r="J412" s="90" t="s">
        <v>36</v>
      </c>
      <c r="K412" s="90">
        <v>1</v>
      </c>
      <c r="L412" s="88">
        <v>11</v>
      </c>
      <c r="M412" s="88">
        <v>1</v>
      </c>
      <c r="N412" s="87" t="s">
        <v>442</v>
      </c>
      <c r="O412" s="87" t="s">
        <v>814</v>
      </c>
      <c r="P412" s="123">
        <f t="shared" si="33"/>
        <v>13645592</v>
      </c>
      <c r="Q412" s="87" t="str">
        <f>IF(Paramétrage!B4&lt;'CTRL Nombres'!K412,"Pas de contrôle",IF(VALUE(F412)=P412,"OK","Attention, vous devez saisir un nombre entier dans le tableau 2"))</f>
        <v>OK</v>
      </c>
      <c r="R412" s="87">
        <f t="shared" si="34"/>
        <v>0</v>
      </c>
    </row>
    <row r="413" spans="1:18" x14ac:dyDescent="0.2">
      <c r="A413" s="88">
        <f t="shared" si="35"/>
        <v>2025</v>
      </c>
      <c r="B413" s="122">
        <v>2</v>
      </c>
      <c r="C413" s="88">
        <f t="shared" si="36"/>
        <v>1</v>
      </c>
      <c r="D413" s="87" t="str">
        <f t="shared" si="37"/>
        <v>0691775E</v>
      </c>
      <c r="E413" s="89" t="s">
        <v>815</v>
      </c>
      <c r="F413" s="92">
        <f>IF(ISBLANK(Tableau2!G28),0,Tableau2!G28)</f>
        <v>12065078</v>
      </c>
      <c r="G413" s="115" t="s">
        <v>122</v>
      </c>
      <c r="H413" s="90" t="s">
        <v>36</v>
      </c>
      <c r="I413" s="90" t="s">
        <v>36</v>
      </c>
      <c r="J413" s="90" t="s">
        <v>36</v>
      </c>
      <c r="K413" s="90">
        <v>1</v>
      </c>
      <c r="L413" s="88">
        <v>11</v>
      </c>
      <c r="M413" s="88">
        <v>2</v>
      </c>
      <c r="N413" s="87" t="s">
        <v>310</v>
      </c>
      <c r="O413" s="87" t="s">
        <v>816</v>
      </c>
      <c r="P413" s="123">
        <f t="shared" si="33"/>
        <v>12065078</v>
      </c>
      <c r="Q413" s="87" t="str">
        <f>IF(Paramétrage!B4&lt;'CTRL Nombres'!K413,"Pas de contrôle",IF(VALUE(F413)=P413,"OK","Attention, vous devez saisir un nombre entier dans le tableau 2"))</f>
        <v>OK</v>
      </c>
      <c r="R413" s="87">
        <f t="shared" si="34"/>
        <v>0</v>
      </c>
    </row>
    <row r="414" spans="1:18" x14ac:dyDescent="0.2">
      <c r="A414" s="88">
        <f t="shared" si="35"/>
        <v>2025</v>
      </c>
      <c r="B414" s="122">
        <v>2</v>
      </c>
      <c r="C414" s="88">
        <f t="shared" si="36"/>
        <v>1</v>
      </c>
      <c r="D414" s="87" t="str">
        <f t="shared" si="37"/>
        <v>0691775E</v>
      </c>
      <c r="E414" s="89" t="s">
        <v>1979</v>
      </c>
      <c r="F414" s="92">
        <f>IF(ISBLANK(Tableau2!H28),0,Tableau2!H28)</f>
        <v>0</v>
      </c>
      <c r="G414" s="90" t="s">
        <v>36</v>
      </c>
      <c r="H414" s="115" t="s">
        <v>122</v>
      </c>
      <c r="I414" s="90" t="s">
        <v>36</v>
      </c>
      <c r="J414" s="90" t="s">
        <v>36</v>
      </c>
      <c r="K414" s="90">
        <v>2</v>
      </c>
      <c r="L414" s="88">
        <v>11</v>
      </c>
      <c r="M414" s="88">
        <v>3</v>
      </c>
      <c r="N414" s="87" t="s">
        <v>2597</v>
      </c>
      <c r="O414" s="87" t="s">
        <v>564</v>
      </c>
      <c r="P414" s="123">
        <f t="shared" si="33"/>
        <v>0</v>
      </c>
      <c r="Q414" s="87" t="str">
        <f>IF(Paramétrage!B4&lt;'CTRL Nombres'!K414,"Pas de contrôle",IF(VALUE(F414)=P414,"OK","Attention, vous devez saisir un nombre entier dans le tableau 2"))</f>
        <v>Pas de contrôle</v>
      </c>
      <c r="R414" s="87">
        <f t="shared" si="34"/>
        <v>0</v>
      </c>
    </row>
    <row r="415" spans="1:18" x14ac:dyDescent="0.2">
      <c r="A415" s="88">
        <f t="shared" si="35"/>
        <v>2025</v>
      </c>
      <c r="B415" s="122">
        <v>2</v>
      </c>
      <c r="C415" s="88">
        <f t="shared" si="36"/>
        <v>1</v>
      </c>
      <c r="D415" s="87" t="str">
        <f t="shared" si="37"/>
        <v>0691775E</v>
      </c>
      <c r="E415" s="89" t="s">
        <v>1980</v>
      </c>
      <c r="F415" s="92">
        <f>IF(ISBLANK(Tableau2!I28),0,Tableau2!I28)</f>
        <v>0</v>
      </c>
      <c r="G415" s="90" t="s">
        <v>36</v>
      </c>
      <c r="H415" s="115" t="s">
        <v>122</v>
      </c>
      <c r="I415" s="90" t="s">
        <v>36</v>
      </c>
      <c r="J415" s="90" t="s">
        <v>36</v>
      </c>
      <c r="K415" s="90">
        <v>2</v>
      </c>
      <c r="L415" s="88">
        <v>11</v>
      </c>
      <c r="M415" s="88">
        <v>4</v>
      </c>
      <c r="N415" s="87" t="s">
        <v>2598</v>
      </c>
      <c r="O415" s="87" t="s">
        <v>817</v>
      </c>
      <c r="P415" s="123">
        <f t="shared" si="33"/>
        <v>0</v>
      </c>
      <c r="Q415" s="87" t="str">
        <f>IF(Paramétrage!B4&lt;'CTRL Nombres'!K415,"Pas de contrôle",IF(VALUE(F415)=P415,"OK","Attention, vous devez saisir un nombre entier dans le tableau 2"))</f>
        <v>Pas de contrôle</v>
      </c>
      <c r="R415" s="87">
        <f t="shared" si="34"/>
        <v>0</v>
      </c>
    </row>
    <row r="416" spans="1:18" x14ac:dyDescent="0.2">
      <c r="A416" s="88">
        <f t="shared" si="35"/>
        <v>2025</v>
      </c>
      <c r="B416" s="122">
        <v>2</v>
      </c>
      <c r="C416" s="88">
        <f t="shared" si="36"/>
        <v>1</v>
      </c>
      <c r="D416" s="87" t="str">
        <f t="shared" si="37"/>
        <v>0691775E</v>
      </c>
      <c r="E416" s="89" t="s">
        <v>1981</v>
      </c>
      <c r="F416" s="92">
        <f>IF(ISBLANK(Tableau2!J28),0,Tableau2!J28)</f>
        <v>0</v>
      </c>
      <c r="G416" s="90" t="s">
        <v>36</v>
      </c>
      <c r="H416" s="90" t="s">
        <v>36</v>
      </c>
      <c r="I416" s="115" t="s">
        <v>122</v>
      </c>
      <c r="J416" s="90" t="s">
        <v>36</v>
      </c>
      <c r="K416" s="90">
        <v>3</v>
      </c>
      <c r="L416" s="88">
        <v>11</v>
      </c>
      <c r="M416" s="88">
        <v>5</v>
      </c>
      <c r="N416" s="87" t="s">
        <v>272</v>
      </c>
      <c r="O416" s="87" t="s">
        <v>2669</v>
      </c>
      <c r="P416" s="123">
        <f t="shared" si="33"/>
        <v>0</v>
      </c>
      <c r="Q416" s="87" t="str">
        <f>IF(Paramétrage!B4&lt;'CTRL Nombres'!K416,"Pas de contrôle",IF(VALUE(F416)=P416,"OK","Attention, vous devez saisir un nombre entier dans le tableau 2"))</f>
        <v>Pas de contrôle</v>
      </c>
      <c r="R416" s="87">
        <f t="shared" si="34"/>
        <v>0</v>
      </c>
    </row>
    <row r="417" spans="1:18" x14ac:dyDescent="0.2">
      <c r="A417" s="88">
        <f t="shared" si="35"/>
        <v>2025</v>
      </c>
      <c r="B417" s="122">
        <v>2</v>
      </c>
      <c r="C417" s="88">
        <f t="shared" si="36"/>
        <v>1</v>
      </c>
      <c r="D417" s="87" t="str">
        <f t="shared" si="37"/>
        <v>0691775E</v>
      </c>
      <c r="E417" s="89" t="s">
        <v>818</v>
      </c>
      <c r="F417" s="92">
        <f>IF(ISBLANK(Tableau2!K28),0,Tableau2!K28)</f>
        <v>15466733</v>
      </c>
      <c r="G417" s="115" t="s">
        <v>122</v>
      </c>
      <c r="H417" s="90" t="s">
        <v>36</v>
      </c>
      <c r="I417" s="90" t="s">
        <v>36</v>
      </c>
      <c r="J417" s="90" t="s">
        <v>36</v>
      </c>
      <c r="K417" s="90">
        <v>1</v>
      </c>
      <c r="L417" s="88">
        <v>11</v>
      </c>
      <c r="M417" s="88">
        <v>6</v>
      </c>
      <c r="N417" s="87" t="s">
        <v>304</v>
      </c>
      <c r="O417" s="87" t="s">
        <v>819</v>
      </c>
      <c r="P417" s="123">
        <f t="shared" si="33"/>
        <v>15466733</v>
      </c>
      <c r="Q417" s="87" t="str">
        <f>IF(Paramétrage!B4&lt;'CTRL Nombres'!K417,"Pas de contrôle",IF(VALUE(F417)=P417,"OK","Attention, vous devez saisir un nombre entier dans le tableau 2"))</f>
        <v>OK</v>
      </c>
      <c r="R417" s="87">
        <f t="shared" si="34"/>
        <v>0</v>
      </c>
    </row>
    <row r="418" spans="1:18" x14ac:dyDescent="0.2">
      <c r="A418" s="88">
        <f t="shared" si="35"/>
        <v>2025</v>
      </c>
      <c r="B418" s="122">
        <v>2</v>
      </c>
      <c r="C418" s="88">
        <f t="shared" si="36"/>
        <v>1</v>
      </c>
      <c r="D418" s="87" t="str">
        <f t="shared" si="37"/>
        <v>0691775E</v>
      </c>
      <c r="E418" s="89" t="s">
        <v>1982</v>
      </c>
      <c r="F418" s="92">
        <f>IF(ISBLANK(Tableau2!L28),0,Tableau2!L28)</f>
        <v>0</v>
      </c>
      <c r="G418" s="90" t="s">
        <v>36</v>
      </c>
      <c r="H418" s="115" t="s">
        <v>122</v>
      </c>
      <c r="I418" s="115" t="s">
        <v>122</v>
      </c>
      <c r="J418" s="115" t="s">
        <v>122</v>
      </c>
      <c r="K418" s="90">
        <v>2</v>
      </c>
      <c r="L418" s="88">
        <v>11</v>
      </c>
      <c r="M418" s="88">
        <v>7</v>
      </c>
      <c r="N418" s="87" t="s">
        <v>2457</v>
      </c>
      <c r="O418" s="87" t="s">
        <v>2599</v>
      </c>
      <c r="P418" s="123">
        <f t="shared" si="33"/>
        <v>0</v>
      </c>
      <c r="Q418" s="87" t="str">
        <f>IF(Paramétrage!B4&lt;'CTRL Nombres'!K418,"Pas de contrôle",IF(VALUE(F418)=P418,"OK","Attention, vous devez saisir un nombre entier dans le tableau 2"))</f>
        <v>Pas de contrôle</v>
      </c>
      <c r="R418" s="87">
        <f t="shared" si="34"/>
        <v>0</v>
      </c>
    </row>
    <row r="419" spans="1:18" x14ac:dyDescent="0.2">
      <c r="A419" s="88">
        <f t="shared" si="35"/>
        <v>2025</v>
      </c>
      <c r="B419" s="122">
        <v>2</v>
      </c>
      <c r="C419" s="88">
        <f t="shared" si="36"/>
        <v>1</v>
      </c>
      <c r="D419" s="87" t="str">
        <f t="shared" si="37"/>
        <v>0691775E</v>
      </c>
      <c r="E419" s="89" t="s">
        <v>1983</v>
      </c>
      <c r="F419" s="92">
        <f>IF(ISBLANK(Tableau2!M28),0,Tableau2!M28)</f>
        <v>0</v>
      </c>
      <c r="G419" s="90" t="s">
        <v>36</v>
      </c>
      <c r="H419" s="90" t="s">
        <v>36</v>
      </c>
      <c r="I419" s="90" t="s">
        <v>36</v>
      </c>
      <c r="J419" s="115" t="s">
        <v>122</v>
      </c>
      <c r="K419" s="90">
        <v>4</v>
      </c>
      <c r="L419" s="88">
        <v>11</v>
      </c>
      <c r="M419" s="88">
        <v>8</v>
      </c>
      <c r="N419" s="87" t="s">
        <v>2727</v>
      </c>
      <c r="O419" s="87" t="s">
        <v>567</v>
      </c>
      <c r="P419" s="123">
        <f t="shared" si="33"/>
        <v>0</v>
      </c>
      <c r="Q419" s="87" t="str">
        <f>IF(Paramétrage!B4&lt;'CTRL Nombres'!K419,"Pas de contrôle",IF(VALUE(F419)=P419,"OK","Attention, vous devez saisir un nombre entier dans le tableau 2"))</f>
        <v>Pas de contrôle</v>
      </c>
      <c r="R419" s="87">
        <f t="shared" si="34"/>
        <v>0</v>
      </c>
    </row>
    <row r="420" spans="1:18" x14ac:dyDescent="0.2">
      <c r="A420" s="88">
        <f t="shared" si="35"/>
        <v>2025</v>
      </c>
      <c r="B420" s="122">
        <v>2</v>
      </c>
      <c r="C420" s="88">
        <f t="shared" si="36"/>
        <v>1</v>
      </c>
      <c r="D420" s="87" t="str">
        <f t="shared" si="37"/>
        <v>0691775E</v>
      </c>
      <c r="E420" s="89" t="s">
        <v>1988</v>
      </c>
      <c r="F420" s="92">
        <f>IF(ISBLANK(Tableau2!H29),0,Tableau2!H29)</f>
        <v>0</v>
      </c>
      <c r="G420" s="90" t="s">
        <v>36</v>
      </c>
      <c r="H420" s="115" t="s">
        <v>122</v>
      </c>
      <c r="I420" s="90" t="s">
        <v>36</v>
      </c>
      <c r="J420" s="90" t="s">
        <v>36</v>
      </c>
      <c r="K420" s="90">
        <v>2</v>
      </c>
      <c r="L420" s="88">
        <v>12</v>
      </c>
      <c r="M420" s="88">
        <v>3</v>
      </c>
      <c r="N420" s="87" t="s">
        <v>820</v>
      </c>
      <c r="O420" s="87" t="s">
        <v>187</v>
      </c>
      <c r="P420" s="123">
        <f t="shared" si="33"/>
        <v>0</v>
      </c>
      <c r="Q420" s="87" t="str">
        <f>IF(Paramétrage!B4&lt;'CTRL Nombres'!K420,"Pas de contrôle",IF(VALUE(F420)=P420,"OK","Attention, vous devez saisir un nombre entier dans le tableau 2"))</f>
        <v>Pas de contrôle</v>
      </c>
      <c r="R420" s="87">
        <f t="shared" si="34"/>
        <v>0</v>
      </c>
    </row>
    <row r="421" spans="1:18" x14ac:dyDescent="0.2">
      <c r="A421" s="88">
        <f t="shared" si="35"/>
        <v>2025</v>
      </c>
      <c r="B421" s="122">
        <v>2</v>
      </c>
      <c r="C421" s="88">
        <f t="shared" si="36"/>
        <v>1</v>
      </c>
      <c r="D421" s="87" t="str">
        <f t="shared" si="37"/>
        <v>0691775E</v>
      </c>
      <c r="E421" s="89" t="s">
        <v>1989</v>
      </c>
      <c r="F421" s="92">
        <f>IF(ISBLANK(Tableau2!I29),0,Tableau2!I29)</f>
        <v>0</v>
      </c>
      <c r="G421" s="90" t="s">
        <v>36</v>
      </c>
      <c r="H421" s="115" t="s">
        <v>122</v>
      </c>
      <c r="I421" s="90" t="s">
        <v>36</v>
      </c>
      <c r="J421" s="90" t="s">
        <v>36</v>
      </c>
      <c r="K421" s="90">
        <v>2</v>
      </c>
      <c r="L421" s="88">
        <v>12</v>
      </c>
      <c r="M421" s="88">
        <v>4</v>
      </c>
      <c r="N421" s="87" t="s">
        <v>821</v>
      </c>
      <c r="O421" s="87" t="s">
        <v>822</v>
      </c>
      <c r="P421" s="123">
        <f t="shared" si="33"/>
        <v>0</v>
      </c>
      <c r="Q421" s="87" t="str">
        <f>IF(Paramétrage!B4&lt;'CTRL Nombres'!K421,"Pas de contrôle",IF(VALUE(F421)=P421,"OK","Attention, vous devez saisir un nombre entier dans le tableau 2"))</f>
        <v>Pas de contrôle</v>
      </c>
      <c r="R421" s="87">
        <f t="shared" si="34"/>
        <v>0</v>
      </c>
    </row>
    <row r="422" spans="1:18" x14ac:dyDescent="0.2">
      <c r="A422" s="88">
        <f t="shared" si="35"/>
        <v>2025</v>
      </c>
      <c r="B422" s="122">
        <v>2</v>
      </c>
      <c r="C422" s="88">
        <f t="shared" si="36"/>
        <v>1</v>
      </c>
      <c r="D422" s="87" t="str">
        <f t="shared" si="37"/>
        <v>0691775E</v>
      </c>
      <c r="E422" s="89" t="s">
        <v>1990</v>
      </c>
      <c r="F422" s="92">
        <f>IF(ISBLANK(Tableau2!J29),0,Tableau2!J29)</f>
        <v>0</v>
      </c>
      <c r="G422" s="90" t="s">
        <v>36</v>
      </c>
      <c r="H422" s="90" t="s">
        <v>36</v>
      </c>
      <c r="I422" s="115" t="s">
        <v>122</v>
      </c>
      <c r="J422" s="90" t="s">
        <v>36</v>
      </c>
      <c r="K422" s="90">
        <v>3</v>
      </c>
      <c r="L422" s="88">
        <v>12</v>
      </c>
      <c r="M422" s="88">
        <v>5</v>
      </c>
      <c r="N422" s="87" t="s">
        <v>2593</v>
      </c>
      <c r="O422" s="87" t="s">
        <v>2670</v>
      </c>
      <c r="P422" s="123">
        <f t="shared" si="33"/>
        <v>0</v>
      </c>
      <c r="Q422" s="87" t="str">
        <f>IF(Paramétrage!B4&lt;'CTRL Nombres'!K422,"Pas de contrôle",IF(VALUE(F422)=P422,"OK","Attention, vous devez saisir un nombre entier dans le tableau 2"))</f>
        <v>Pas de contrôle</v>
      </c>
      <c r="R422" s="87">
        <f t="shared" si="34"/>
        <v>0</v>
      </c>
    </row>
    <row r="423" spans="1:18" x14ac:dyDescent="0.2">
      <c r="A423" s="88">
        <f t="shared" si="35"/>
        <v>2025</v>
      </c>
      <c r="B423" s="122">
        <v>2</v>
      </c>
      <c r="C423" s="88">
        <f t="shared" si="36"/>
        <v>1</v>
      </c>
      <c r="D423" s="87" t="str">
        <f t="shared" si="37"/>
        <v>0691775E</v>
      </c>
      <c r="E423" s="89" t="s">
        <v>1991</v>
      </c>
      <c r="F423" s="92">
        <f>IF(ISBLANK(Tableau2!M29),0,Tableau2!M29)</f>
        <v>0</v>
      </c>
      <c r="G423" s="90" t="s">
        <v>36</v>
      </c>
      <c r="H423" s="90" t="s">
        <v>36</v>
      </c>
      <c r="I423" s="90" t="s">
        <v>36</v>
      </c>
      <c r="J423" s="115" t="s">
        <v>122</v>
      </c>
      <c r="K423" s="90">
        <v>4</v>
      </c>
      <c r="L423" s="88">
        <v>12</v>
      </c>
      <c r="M423" s="88">
        <v>8</v>
      </c>
      <c r="N423" s="87" t="s">
        <v>2728</v>
      </c>
      <c r="O423" s="87" t="s">
        <v>2502</v>
      </c>
      <c r="P423" s="123">
        <f t="shared" si="33"/>
        <v>0</v>
      </c>
      <c r="Q423" s="87" t="str">
        <f>IF(Paramétrage!B4&lt;'CTRL Nombres'!K423,"Pas de contrôle",IF(VALUE(F423)=P423,"OK","Attention, vous devez saisir un nombre entier dans le tableau 2"))</f>
        <v>Pas de contrôle</v>
      </c>
      <c r="R423" s="87">
        <f t="shared" si="34"/>
        <v>0</v>
      </c>
    </row>
    <row r="424" spans="1:18" x14ac:dyDescent="0.2">
      <c r="A424" s="88">
        <f t="shared" si="35"/>
        <v>2025</v>
      </c>
      <c r="B424" s="122">
        <v>2</v>
      </c>
      <c r="C424" s="88">
        <f t="shared" si="36"/>
        <v>1</v>
      </c>
      <c r="D424" s="87" t="str">
        <f t="shared" si="37"/>
        <v>0691775E</v>
      </c>
      <c r="E424" s="89" t="s">
        <v>1993</v>
      </c>
      <c r="F424" s="92">
        <f>IF(ISBLANK(Tableau2!H30),0,Tableau2!H30)</f>
        <v>0</v>
      </c>
      <c r="G424" s="90" t="s">
        <v>36</v>
      </c>
      <c r="H424" s="115" t="s">
        <v>122</v>
      </c>
      <c r="I424" s="90" t="s">
        <v>36</v>
      </c>
      <c r="J424" s="90" t="s">
        <v>36</v>
      </c>
      <c r="K424" s="90">
        <v>2</v>
      </c>
      <c r="L424" s="88">
        <v>13</v>
      </c>
      <c r="M424" s="88">
        <v>3</v>
      </c>
      <c r="N424" s="87" t="s">
        <v>823</v>
      </c>
      <c r="O424" s="87" t="s">
        <v>188</v>
      </c>
      <c r="P424" s="123">
        <f t="shared" si="33"/>
        <v>0</v>
      </c>
      <c r="Q424" s="87" t="str">
        <f>IF(Paramétrage!B4&lt;'CTRL Nombres'!K424,"Pas de contrôle",IF(VALUE(F424)=P424,"OK","Attention, vous devez saisir un nombre entier dans le tableau 2"))</f>
        <v>Pas de contrôle</v>
      </c>
      <c r="R424" s="87">
        <f t="shared" si="34"/>
        <v>0</v>
      </c>
    </row>
    <row r="425" spans="1:18" x14ac:dyDescent="0.2">
      <c r="A425" s="88">
        <f t="shared" si="35"/>
        <v>2025</v>
      </c>
      <c r="B425" s="122">
        <v>2</v>
      </c>
      <c r="C425" s="88">
        <f t="shared" si="36"/>
        <v>1</v>
      </c>
      <c r="D425" s="87" t="str">
        <f t="shared" si="37"/>
        <v>0691775E</v>
      </c>
      <c r="E425" s="89" t="s">
        <v>1994</v>
      </c>
      <c r="F425" s="92">
        <f>IF(ISBLANK(Tableau2!I30),0,Tableau2!I30)</f>
        <v>0</v>
      </c>
      <c r="G425" s="90" t="s">
        <v>36</v>
      </c>
      <c r="H425" s="115" t="s">
        <v>122</v>
      </c>
      <c r="I425" s="90" t="s">
        <v>36</v>
      </c>
      <c r="J425" s="90" t="s">
        <v>36</v>
      </c>
      <c r="K425" s="90">
        <v>2</v>
      </c>
      <c r="L425" s="88">
        <v>13</v>
      </c>
      <c r="M425" s="88">
        <v>4</v>
      </c>
      <c r="N425" s="87" t="s">
        <v>199</v>
      </c>
      <c r="O425" s="87" t="s">
        <v>2600</v>
      </c>
      <c r="P425" s="123">
        <f t="shared" si="33"/>
        <v>0</v>
      </c>
      <c r="Q425" s="87" t="str">
        <f>IF(Paramétrage!B4&lt;'CTRL Nombres'!K425,"Pas de contrôle",IF(VALUE(F425)=P425,"OK","Attention, vous devez saisir un nombre entier dans le tableau 2"))</f>
        <v>Pas de contrôle</v>
      </c>
      <c r="R425" s="87">
        <f t="shared" si="34"/>
        <v>0</v>
      </c>
    </row>
    <row r="426" spans="1:18" x14ac:dyDescent="0.2">
      <c r="A426" s="88">
        <f t="shared" si="35"/>
        <v>2025</v>
      </c>
      <c r="B426" s="122">
        <v>2</v>
      </c>
      <c r="C426" s="88">
        <f t="shared" si="36"/>
        <v>1</v>
      </c>
      <c r="D426" s="87" t="str">
        <f t="shared" si="37"/>
        <v>0691775E</v>
      </c>
      <c r="E426" s="89" t="s">
        <v>1995</v>
      </c>
      <c r="F426" s="92">
        <f>IF(ISBLANK(Tableau2!J30),0,Tableau2!J30)</f>
        <v>0</v>
      </c>
      <c r="G426" s="90" t="s">
        <v>36</v>
      </c>
      <c r="H426" s="90" t="s">
        <v>36</v>
      </c>
      <c r="I426" s="115" t="s">
        <v>122</v>
      </c>
      <c r="J426" s="90" t="s">
        <v>36</v>
      </c>
      <c r="K426" s="90">
        <v>3</v>
      </c>
      <c r="L426" s="88">
        <v>13</v>
      </c>
      <c r="M426" s="88">
        <v>5</v>
      </c>
      <c r="N426" s="87" t="s">
        <v>2594</v>
      </c>
      <c r="O426" s="87" t="s">
        <v>2671</v>
      </c>
      <c r="P426" s="123">
        <f t="shared" si="33"/>
        <v>0</v>
      </c>
      <c r="Q426" s="87" t="str">
        <f>IF(Paramétrage!B4&lt;'CTRL Nombres'!K426,"Pas de contrôle",IF(VALUE(F426)=P426,"OK","Attention, vous devez saisir un nombre entier dans le tableau 2"))</f>
        <v>Pas de contrôle</v>
      </c>
      <c r="R426" s="87">
        <f t="shared" si="34"/>
        <v>0</v>
      </c>
    </row>
    <row r="427" spans="1:18" x14ac:dyDescent="0.2">
      <c r="A427" s="88">
        <f t="shared" si="35"/>
        <v>2025</v>
      </c>
      <c r="B427" s="122">
        <v>2</v>
      </c>
      <c r="C427" s="88">
        <f t="shared" si="36"/>
        <v>1</v>
      </c>
      <c r="D427" s="87" t="str">
        <f t="shared" si="37"/>
        <v>0691775E</v>
      </c>
      <c r="E427" s="89" t="s">
        <v>1996</v>
      </c>
      <c r="F427" s="92">
        <f>IF(ISBLANK(Tableau2!M30),0,Tableau2!M30)</f>
        <v>0</v>
      </c>
      <c r="G427" s="90" t="s">
        <v>36</v>
      </c>
      <c r="H427" s="90" t="s">
        <v>36</v>
      </c>
      <c r="I427" s="90" t="s">
        <v>36</v>
      </c>
      <c r="J427" s="115" t="s">
        <v>122</v>
      </c>
      <c r="K427" s="90">
        <v>4</v>
      </c>
      <c r="L427" s="88">
        <v>13</v>
      </c>
      <c r="M427" s="88">
        <v>8</v>
      </c>
      <c r="N427" s="87" t="s">
        <v>2729</v>
      </c>
      <c r="O427" s="87" t="s">
        <v>256</v>
      </c>
      <c r="P427" s="123">
        <f t="shared" si="33"/>
        <v>0</v>
      </c>
      <c r="Q427" s="87" t="str">
        <f>IF(Paramétrage!B4&lt;'CTRL Nombres'!K427,"Pas de contrôle",IF(VALUE(F427)=P427,"OK","Attention, vous devez saisir un nombre entier dans le tableau 2"))</f>
        <v>Pas de contrôle</v>
      </c>
      <c r="R427" s="87">
        <f t="shared" si="34"/>
        <v>0</v>
      </c>
    </row>
    <row r="428" spans="1:18" x14ac:dyDescent="0.2">
      <c r="A428" s="88">
        <f t="shared" si="35"/>
        <v>2025</v>
      </c>
      <c r="B428" s="122">
        <v>2</v>
      </c>
      <c r="C428" s="88">
        <f t="shared" si="36"/>
        <v>1</v>
      </c>
      <c r="D428" s="87" t="str">
        <f t="shared" si="37"/>
        <v>0691775E</v>
      </c>
      <c r="E428" s="89" t="s">
        <v>1998</v>
      </c>
      <c r="F428" s="92">
        <f>IF(ISBLANK(Tableau2!H31),0,Tableau2!H31)</f>
        <v>0</v>
      </c>
      <c r="G428" s="90" t="s">
        <v>36</v>
      </c>
      <c r="H428" s="115" t="s">
        <v>122</v>
      </c>
      <c r="I428" s="90" t="s">
        <v>36</v>
      </c>
      <c r="J428" s="90" t="s">
        <v>36</v>
      </c>
      <c r="K428" s="90">
        <v>2</v>
      </c>
      <c r="L428" s="88">
        <v>14</v>
      </c>
      <c r="M428" s="88">
        <v>3</v>
      </c>
      <c r="N428" s="87" t="s">
        <v>2601</v>
      </c>
      <c r="O428" s="87" t="s">
        <v>445</v>
      </c>
      <c r="P428" s="123">
        <f t="shared" si="33"/>
        <v>0</v>
      </c>
      <c r="Q428" s="87" t="str">
        <f>IF(Paramétrage!B4&lt;'CTRL Nombres'!K428,"Pas de contrôle",IF(VALUE(F428)=P428,"OK","Attention, vous devez saisir un nombre entier dans le tableau 2"))</f>
        <v>Pas de contrôle</v>
      </c>
      <c r="R428" s="87">
        <f t="shared" si="34"/>
        <v>0</v>
      </c>
    </row>
    <row r="429" spans="1:18" x14ac:dyDescent="0.2">
      <c r="A429" s="88">
        <f t="shared" si="35"/>
        <v>2025</v>
      </c>
      <c r="B429" s="122">
        <v>2</v>
      </c>
      <c r="C429" s="88">
        <f t="shared" si="36"/>
        <v>1</v>
      </c>
      <c r="D429" s="87" t="str">
        <f t="shared" si="37"/>
        <v>0691775E</v>
      </c>
      <c r="E429" s="89" t="s">
        <v>1999</v>
      </c>
      <c r="F429" s="92">
        <f>IF(ISBLANK(Tableau2!I31),0,Tableau2!I31)</f>
        <v>0</v>
      </c>
      <c r="G429" s="90" t="s">
        <v>36</v>
      </c>
      <c r="H429" s="115" t="s">
        <v>122</v>
      </c>
      <c r="I429" s="90" t="s">
        <v>36</v>
      </c>
      <c r="J429" s="90" t="s">
        <v>36</v>
      </c>
      <c r="K429" s="90">
        <v>2</v>
      </c>
      <c r="L429" s="88">
        <v>14</v>
      </c>
      <c r="M429" s="88">
        <v>4</v>
      </c>
      <c r="N429" s="87" t="s">
        <v>824</v>
      </c>
      <c r="O429" s="87" t="s">
        <v>2602</v>
      </c>
      <c r="P429" s="123">
        <f t="shared" si="33"/>
        <v>0</v>
      </c>
      <c r="Q429" s="87" t="str">
        <f>IF(Paramétrage!B4&lt;'CTRL Nombres'!K429,"Pas de contrôle",IF(VALUE(F429)=P429,"OK","Attention, vous devez saisir un nombre entier dans le tableau 2"))</f>
        <v>Pas de contrôle</v>
      </c>
      <c r="R429" s="87">
        <f t="shared" si="34"/>
        <v>0</v>
      </c>
    </row>
    <row r="430" spans="1:18" x14ac:dyDescent="0.2">
      <c r="A430" s="88">
        <f t="shared" si="35"/>
        <v>2025</v>
      </c>
      <c r="B430" s="122">
        <v>2</v>
      </c>
      <c r="C430" s="88">
        <f t="shared" si="36"/>
        <v>1</v>
      </c>
      <c r="D430" s="87" t="str">
        <f t="shared" si="37"/>
        <v>0691775E</v>
      </c>
      <c r="E430" s="89" t="s">
        <v>2000</v>
      </c>
      <c r="F430" s="92">
        <f>IF(ISBLANK(Tableau2!J31),0,Tableau2!J31)</f>
        <v>0</v>
      </c>
      <c r="G430" s="90" t="s">
        <v>36</v>
      </c>
      <c r="H430" s="90" t="s">
        <v>36</v>
      </c>
      <c r="I430" s="115" t="s">
        <v>122</v>
      </c>
      <c r="J430" s="90" t="s">
        <v>36</v>
      </c>
      <c r="K430" s="90">
        <v>3</v>
      </c>
      <c r="L430" s="88">
        <v>14</v>
      </c>
      <c r="M430" s="88">
        <v>5</v>
      </c>
      <c r="N430" s="87" t="s">
        <v>2672</v>
      </c>
      <c r="O430" s="87" t="s">
        <v>2673</v>
      </c>
      <c r="P430" s="123">
        <f t="shared" si="33"/>
        <v>0</v>
      </c>
      <c r="Q430" s="87" t="str">
        <f>IF(Paramétrage!B4&lt;'CTRL Nombres'!K430,"Pas de contrôle",IF(VALUE(F430)=P430,"OK","Attention, vous devez saisir un nombre entier dans le tableau 2"))</f>
        <v>Pas de contrôle</v>
      </c>
      <c r="R430" s="87">
        <f t="shared" si="34"/>
        <v>0</v>
      </c>
    </row>
    <row r="431" spans="1:18" x14ac:dyDescent="0.2">
      <c r="A431" s="88">
        <f t="shared" si="35"/>
        <v>2025</v>
      </c>
      <c r="B431" s="122">
        <v>2</v>
      </c>
      <c r="C431" s="88">
        <f t="shared" si="36"/>
        <v>1</v>
      </c>
      <c r="D431" s="87" t="str">
        <f t="shared" si="37"/>
        <v>0691775E</v>
      </c>
      <c r="E431" s="89" t="s">
        <v>2001</v>
      </c>
      <c r="F431" s="92">
        <f>IF(ISBLANK(Tableau2!M31),0,Tableau2!M31)</f>
        <v>0</v>
      </c>
      <c r="G431" s="90" t="s">
        <v>36</v>
      </c>
      <c r="H431" s="90" t="s">
        <v>36</v>
      </c>
      <c r="I431" s="90" t="s">
        <v>36</v>
      </c>
      <c r="J431" s="115" t="s">
        <v>122</v>
      </c>
      <c r="K431" s="90">
        <v>4</v>
      </c>
      <c r="L431" s="88">
        <v>14</v>
      </c>
      <c r="M431" s="88">
        <v>8</v>
      </c>
      <c r="N431" s="87" t="s">
        <v>2730</v>
      </c>
      <c r="O431" s="87" t="s">
        <v>446</v>
      </c>
      <c r="P431" s="123">
        <f t="shared" si="33"/>
        <v>0</v>
      </c>
      <c r="Q431" s="87" t="str">
        <f>IF(Paramétrage!B4&lt;'CTRL Nombres'!K431,"Pas de contrôle",IF(VALUE(F431)=P431,"OK","Attention, vous devez saisir un nombre entier dans le tableau 2"))</f>
        <v>Pas de contrôle</v>
      </c>
      <c r="R431" s="87">
        <f t="shared" si="34"/>
        <v>0</v>
      </c>
    </row>
    <row r="432" spans="1:18" x14ac:dyDescent="0.2">
      <c r="A432" s="88">
        <f t="shared" si="35"/>
        <v>2025</v>
      </c>
      <c r="B432" s="122">
        <v>2</v>
      </c>
      <c r="C432" s="88">
        <f t="shared" si="36"/>
        <v>1</v>
      </c>
      <c r="D432" s="87" t="str">
        <f t="shared" si="37"/>
        <v>0691775E</v>
      </c>
      <c r="E432" s="89" t="s">
        <v>825</v>
      </c>
      <c r="F432" s="92">
        <f>IF(ISBLANK(Tableau2!F39),0,Tableau2!F39)</f>
        <v>5747148</v>
      </c>
      <c r="G432" s="115" t="s">
        <v>122</v>
      </c>
      <c r="H432" s="90" t="s">
        <v>36</v>
      </c>
      <c r="I432" s="90" t="s">
        <v>36</v>
      </c>
      <c r="J432" s="90" t="s">
        <v>36</v>
      </c>
      <c r="K432" s="90">
        <v>1</v>
      </c>
      <c r="L432" s="88">
        <v>22</v>
      </c>
      <c r="M432" s="88">
        <v>1</v>
      </c>
      <c r="N432" s="87" t="s">
        <v>826</v>
      </c>
      <c r="O432" s="87" t="s">
        <v>827</v>
      </c>
      <c r="P432" s="123">
        <f t="shared" si="33"/>
        <v>5747148</v>
      </c>
      <c r="Q432" s="87" t="str">
        <f>IF(Paramétrage!B4&lt;'CTRL Nombres'!K432,"Pas de contrôle",IF(VALUE(F432)=P432,"OK","Attention, vous devez saisir un nombre entier dans le tableau 2"))</f>
        <v>OK</v>
      </c>
      <c r="R432" s="87">
        <f t="shared" si="34"/>
        <v>0</v>
      </c>
    </row>
    <row r="433" spans="1:18" x14ac:dyDescent="0.2">
      <c r="A433" s="88">
        <f t="shared" si="35"/>
        <v>2025</v>
      </c>
      <c r="B433" s="122">
        <v>2</v>
      </c>
      <c r="C433" s="88">
        <f t="shared" si="36"/>
        <v>1</v>
      </c>
      <c r="D433" s="87" t="str">
        <f t="shared" si="37"/>
        <v>0691775E</v>
      </c>
      <c r="E433" s="89" t="s">
        <v>828</v>
      </c>
      <c r="F433" s="92">
        <f>IF(ISBLANK(Tableau2!G39),0,Tableau2!G39)</f>
        <v>6073749</v>
      </c>
      <c r="G433" s="115" t="s">
        <v>122</v>
      </c>
      <c r="H433" s="115" t="s">
        <v>122</v>
      </c>
      <c r="I433" s="90" t="s">
        <v>36</v>
      </c>
      <c r="J433" s="90" t="s">
        <v>36</v>
      </c>
      <c r="K433" s="90">
        <v>1</v>
      </c>
      <c r="L433" s="88">
        <v>22</v>
      </c>
      <c r="M433" s="88">
        <v>2</v>
      </c>
      <c r="N433" s="87" t="s">
        <v>792</v>
      </c>
      <c r="O433" s="87" t="s">
        <v>506</v>
      </c>
      <c r="P433" s="123">
        <f t="shared" si="33"/>
        <v>6073749</v>
      </c>
      <c r="Q433" s="87" t="str">
        <f>IF(Paramétrage!B4&lt;'CTRL Nombres'!K433,"Pas de contrôle",IF(VALUE(F433)=P433,"OK","Attention, vous devez saisir un nombre entier dans le tableau 2"))</f>
        <v>OK</v>
      </c>
      <c r="R433" s="87">
        <f t="shared" si="34"/>
        <v>0</v>
      </c>
    </row>
    <row r="434" spans="1:18" x14ac:dyDescent="0.2">
      <c r="A434" s="88">
        <f t="shared" si="35"/>
        <v>2025</v>
      </c>
      <c r="B434" s="122">
        <v>2</v>
      </c>
      <c r="C434" s="88">
        <f t="shared" si="36"/>
        <v>1</v>
      </c>
      <c r="D434" s="87" t="str">
        <f t="shared" si="37"/>
        <v>0691775E</v>
      </c>
      <c r="E434" s="89" t="s">
        <v>2073</v>
      </c>
      <c r="F434" s="92">
        <f>IF(ISBLANK(Tableau2!H39),0,Tableau2!H39)</f>
        <v>0</v>
      </c>
      <c r="G434" s="90" t="s">
        <v>36</v>
      </c>
      <c r="H434" s="115" t="s">
        <v>122</v>
      </c>
      <c r="I434" s="90" t="s">
        <v>36</v>
      </c>
      <c r="J434" s="90" t="s">
        <v>36</v>
      </c>
      <c r="K434" s="90">
        <v>2</v>
      </c>
      <c r="L434" s="88">
        <v>22</v>
      </c>
      <c r="M434" s="88">
        <v>3</v>
      </c>
      <c r="N434" s="87" t="s">
        <v>829</v>
      </c>
      <c r="O434" s="87" t="s">
        <v>508</v>
      </c>
      <c r="P434" s="123">
        <f t="shared" si="33"/>
        <v>0</v>
      </c>
      <c r="Q434" s="87" t="str">
        <f>IF(Paramétrage!B4&lt;'CTRL Nombres'!K434,"Pas de contrôle",IF(VALUE(F434)=P434,"OK","Attention, vous devez saisir un nombre entier dans le tableau 2"))</f>
        <v>Pas de contrôle</v>
      </c>
      <c r="R434" s="87">
        <f t="shared" si="34"/>
        <v>0</v>
      </c>
    </row>
    <row r="435" spans="1:18" x14ac:dyDescent="0.2">
      <c r="A435" s="88">
        <f t="shared" si="35"/>
        <v>2025</v>
      </c>
      <c r="B435" s="122">
        <v>2</v>
      </c>
      <c r="C435" s="88">
        <f t="shared" si="36"/>
        <v>1</v>
      </c>
      <c r="D435" s="87" t="str">
        <f t="shared" si="37"/>
        <v>0691775E</v>
      </c>
      <c r="E435" s="89" t="s">
        <v>2074</v>
      </c>
      <c r="F435" s="92">
        <f>IF(ISBLANK(Tableau2!I39),0,Tableau2!I39)</f>
        <v>0</v>
      </c>
      <c r="G435" s="90" t="s">
        <v>36</v>
      </c>
      <c r="H435" s="115" t="s">
        <v>122</v>
      </c>
      <c r="I435" s="90" t="s">
        <v>36</v>
      </c>
      <c r="J435" s="90" t="s">
        <v>36</v>
      </c>
      <c r="K435" s="90">
        <v>2</v>
      </c>
      <c r="L435" s="88">
        <v>22</v>
      </c>
      <c r="M435" s="88">
        <v>4</v>
      </c>
      <c r="N435" s="87" t="s">
        <v>830</v>
      </c>
      <c r="O435" s="87" t="s">
        <v>511</v>
      </c>
      <c r="P435" s="123">
        <f t="shared" si="33"/>
        <v>0</v>
      </c>
      <c r="Q435" s="87" t="str">
        <f>IF(Paramétrage!B4&lt;'CTRL Nombres'!K435,"Pas de contrôle",IF(VALUE(F435)=P435,"OK","Attention, vous devez saisir un nombre entier dans le tableau 2"))</f>
        <v>Pas de contrôle</v>
      </c>
      <c r="R435" s="87">
        <f t="shared" si="34"/>
        <v>0</v>
      </c>
    </row>
    <row r="436" spans="1:18" x14ac:dyDescent="0.2">
      <c r="A436" s="88">
        <f t="shared" si="35"/>
        <v>2025</v>
      </c>
      <c r="B436" s="122">
        <v>2</v>
      </c>
      <c r="C436" s="88">
        <f t="shared" si="36"/>
        <v>1</v>
      </c>
      <c r="D436" s="87" t="str">
        <f t="shared" si="37"/>
        <v>0691775E</v>
      </c>
      <c r="E436" s="89" t="s">
        <v>2075</v>
      </c>
      <c r="F436" s="92">
        <f>IF(ISBLANK(Tableau2!J39),0,Tableau2!J39)</f>
        <v>0</v>
      </c>
      <c r="G436" s="90" t="s">
        <v>36</v>
      </c>
      <c r="H436" s="90" t="s">
        <v>36</v>
      </c>
      <c r="I436" s="115" t="s">
        <v>122</v>
      </c>
      <c r="J436" s="90" t="s">
        <v>36</v>
      </c>
      <c r="K436" s="90">
        <v>3</v>
      </c>
      <c r="L436" s="88">
        <v>22</v>
      </c>
      <c r="M436" s="88">
        <v>5</v>
      </c>
      <c r="N436" s="87" t="s">
        <v>807</v>
      </c>
      <c r="O436" s="87" t="s">
        <v>514</v>
      </c>
      <c r="P436" s="123">
        <f t="shared" si="33"/>
        <v>0</v>
      </c>
      <c r="Q436" s="87" t="str">
        <f>IF(Paramétrage!B4&lt;'CTRL Nombres'!K436,"Pas de contrôle",IF(VALUE(F436)=P436,"OK","Attention, vous devez saisir un nombre entier dans le tableau 2"))</f>
        <v>Pas de contrôle</v>
      </c>
      <c r="R436" s="87">
        <f t="shared" si="34"/>
        <v>0</v>
      </c>
    </row>
    <row r="437" spans="1:18" x14ac:dyDescent="0.2">
      <c r="A437" s="88">
        <f t="shared" si="35"/>
        <v>2025</v>
      </c>
      <c r="B437" s="122">
        <v>2</v>
      </c>
      <c r="C437" s="88">
        <f t="shared" si="36"/>
        <v>1</v>
      </c>
      <c r="D437" s="87" t="str">
        <f t="shared" si="37"/>
        <v>0691775E</v>
      </c>
      <c r="E437" s="89" t="s">
        <v>831</v>
      </c>
      <c r="F437" s="92">
        <f>IF(ISBLANK(Tableau2!K39),0,Tableau2!K39)</f>
        <v>6073749</v>
      </c>
      <c r="G437" s="115" t="s">
        <v>122</v>
      </c>
      <c r="H437" s="90" t="s">
        <v>36</v>
      </c>
      <c r="I437" s="90" t="s">
        <v>36</v>
      </c>
      <c r="J437" s="90" t="s">
        <v>36</v>
      </c>
      <c r="K437" s="90">
        <v>1</v>
      </c>
      <c r="L437" s="88">
        <v>22</v>
      </c>
      <c r="M437" s="88">
        <v>6</v>
      </c>
      <c r="N437" s="87" t="s">
        <v>346</v>
      </c>
      <c r="O437" s="87" t="s">
        <v>517</v>
      </c>
      <c r="P437" s="123">
        <f t="shared" si="33"/>
        <v>6073749</v>
      </c>
      <c r="Q437" s="87" t="str">
        <f>IF(Paramétrage!B4&lt;'CTRL Nombres'!K437,"Pas de contrôle",IF(VALUE(F437)=P437,"OK","Attention, vous devez saisir un nombre entier dans le tableau 2"))</f>
        <v>OK</v>
      </c>
      <c r="R437" s="87">
        <f t="shared" si="34"/>
        <v>0</v>
      </c>
    </row>
    <row r="438" spans="1:18" x14ac:dyDescent="0.2">
      <c r="A438" s="88">
        <f t="shared" si="35"/>
        <v>2025</v>
      </c>
      <c r="B438" s="122">
        <v>2</v>
      </c>
      <c r="C438" s="88">
        <f t="shared" si="36"/>
        <v>1</v>
      </c>
      <c r="D438" s="87" t="str">
        <f t="shared" si="37"/>
        <v>0691775E</v>
      </c>
      <c r="E438" s="89" t="s">
        <v>2076</v>
      </c>
      <c r="F438" s="92">
        <f>IF(ISBLANK(Tableau2!L39),0,Tableau2!L39)</f>
        <v>0</v>
      </c>
      <c r="G438" s="90" t="s">
        <v>36</v>
      </c>
      <c r="H438" s="115" t="s">
        <v>122</v>
      </c>
      <c r="I438" s="115" t="s">
        <v>122</v>
      </c>
      <c r="J438" s="115" t="s">
        <v>122</v>
      </c>
      <c r="K438" s="90">
        <v>2</v>
      </c>
      <c r="L438" s="88">
        <v>22</v>
      </c>
      <c r="M438" s="88">
        <v>7</v>
      </c>
      <c r="N438" s="87" t="s">
        <v>349</v>
      </c>
      <c r="O438" s="87" t="s">
        <v>2603</v>
      </c>
      <c r="P438" s="123">
        <f t="shared" si="33"/>
        <v>0</v>
      </c>
      <c r="Q438" s="87" t="str">
        <f>IF(Paramétrage!B4&lt;'CTRL Nombres'!K438,"Pas de contrôle",IF(VALUE(F438)=P438,"OK","Attention, vous devez saisir un nombre entier dans le tableau 2"))</f>
        <v>Pas de contrôle</v>
      </c>
      <c r="R438" s="87">
        <f t="shared" si="34"/>
        <v>0</v>
      </c>
    </row>
    <row r="439" spans="1:18" x14ac:dyDescent="0.2">
      <c r="A439" s="88">
        <f t="shared" si="35"/>
        <v>2025</v>
      </c>
      <c r="B439" s="122">
        <v>2</v>
      </c>
      <c r="C439" s="88">
        <f t="shared" si="36"/>
        <v>1</v>
      </c>
      <c r="D439" s="87" t="str">
        <f t="shared" si="37"/>
        <v>0691775E</v>
      </c>
      <c r="E439" s="89" t="s">
        <v>2077</v>
      </c>
      <c r="F439" s="92">
        <f>IF(ISBLANK(Tableau2!M39),0,Tableau2!M39)</f>
        <v>0</v>
      </c>
      <c r="G439" s="90" t="s">
        <v>36</v>
      </c>
      <c r="H439" s="90" t="s">
        <v>36</v>
      </c>
      <c r="I439" s="90" t="s">
        <v>36</v>
      </c>
      <c r="J439" s="115" t="s">
        <v>122</v>
      </c>
      <c r="K439" s="90">
        <v>4</v>
      </c>
      <c r="L439" s="88">
        <v>22</v>
      </c>
      <c r="M439" s="88">
        <v>8</v>
      </c>
      <c r="N439" s="87" t="s">
        <v>350</v>
      </c>
      <c r="O439" s="87" t="s">
        <v>520</v>
      </c>
      <c r="P439" s="123">
        <f t="shared" si="33"/>
        <v>0</v>
      </c>
      <c r="Q439" s="87" t="str">
        <f>IF(Paramétrage!B4&lt;'CTRL Nombres'!K439,"Pas de contrôle",IF(VALUE(F439)=P439,"OK","Attention, vous devez saisir un nombre entier dans le tableau 2"))</f>
        <v>Pas de contrôle</v>
      </c>
      <c r="R439" s="87">
        <f t="shared" si="34"/>
        <v>0</v>
      </c>
    </row>
    <row r="440" spans="1:18" x14ac:dyDescent="0.2">
      <c r="A440" s="88">
        <f t="shared" si="35"/>
        <v>2025</v>
      </c>
      <c r="B440" s="122">
        <v>2</v>
      </c>
      <c r="C440" s="88">
        <f t="shared" si="36"/>
        <v>1</v>
      </c>
      <c r="D440" s="87" t="str">
        <f t="shared" si="37"/>
        <v>0691775E</v>
      </c>
      <c r="E440" s="89" t="s">
        <v>832</v>
      </c>
      <c r="F440" s="92">
        <f>IF(ISBLANK(Tableau2!F41),0,Tableau2!F41)</f>
        <v>120131</v>
      </c>
      <c r="G440" s="115" t="s">
        <v>122</v>
      </c>
      <c r="H440" s="90" t="s">
        <v>36</v>
      </c>
      <c r="I440" s="90" t="s">
        <v>36</v>
      </c>
      <c r="J440" s="90" t="s">
        <v>36</v>
      </c>
      <c r="K440" s="90">
        <v>1</v>
      </c>
      <c r="L440" s="88">
        <v>24</v>
      </c>
      <c r="M440" s="88">
        <v>1</v>
      </c>
      <c r="N440" s="87" t="s">
        <v>833</v>
      </c>
      <c r="O440" s="87" t="s">
        <v>834</v>
      </c>
      <c r="P440" s="123">
        <f t="shared" si="33"/>
        <v>120131</v>
      </c>
      <c r="Q440" s="87" t="str">
        <f>IF(Paramétrage!B4&lt;'CTRL Nombres'!K440,"Pas de contrôle",IF(VALUE(F440)=P440,"OK","Attention, vous devez saisir un nombre entier dans le tableau 2"))</f>
        <v>OK</v>
      </c>
      <c r="R440" s="87">
        <f t="shared" si="34"/>
        <v>0</v>
      </c>
    </row>
    <row r="441" spans="1:18" x14ac:dyDescent="0.2">
      <c r="A441" s="88">
        <f t="shared" si="35"/>
        <v>2025</v>
      </c>
      <c r="B441" s="122">
        <v>2</v>
      </c>
      <c r="C441" s="88">
        <f t="shared" si="36"/>
        <v>1</v>
      </c>
      <c r="D441" s="87" t="str">
        <f t="shared" si="37"/>
        <v>0691775E</v>
      </c>
      <c r="E441" s="89" t="s">
        <v>835</v>
      </c>
      <c r="F441" s="92">
        <f>IF(ISBLANK(Tableau2!G41),0,Tableau2!G41)</f>
        <v>133262</v>
      </c>
      <c r="G441" s="115" t="s">
        <v>122</v>
      </c>
      <c r="H441" s="115" t="s">
        <v>122</v>
      </c>
      <c r="I441" s="90" t="s">
        <v>36</v>
      </c>
      <c r="J441" s="90" t="s">
        <v>36</v>
      </c>
      <c r="K441" s="90">
        <v>1</v>
      </c>
      <c r="L441" s="88">
        <v>24</v>
      </c>
      <c r="M441" s="88">
        <v>2</v>
      </c>
      <c r="N441" s="87" t="s">
        <v>795</v>
      </c>
      <c r="O441" s="87" t="s">
        <v>553</v>
      </c>
      <c r="P441" s="123">
        <f t="shared" si="33"/>
        <v>133262</v>
      </c>
      <c r="Q441" s="87" t="str">
        <f>IF(Paramétrage!B4&lt;'CTRL Nombres'!K441,"Pas de contrôle",IF(VALUE(F441)=P441,"OK","Attention, vous devez saisir un nombre entier dans le tableau 2"))</f>
        <v>OK</v>
      </c>
      <c r="R441" s="87">
        <f t="shared" si="34"/>
        <v>0</v>
      </c>
    </row>
    <row r="442" spans="1:18" x14ac:dyDescent="0.2">
      <c r="A442" s="88">
        <f t="shared" si="35"/>
        <v>2025</v>
      </c>
      <c r="B442" s="122">
        <v>2</v>
      </c>
      <c r="C442" s="88">
        <f t="shared" si="36"/>
        <v>1</v>
      </c>
      <c r="D442" s="87" t="str">
        <f t="shared" si="37"/>
        <v>0691775E</v>
      </c>
      <c r="E442" s="89" t="s">
        <v>2094</v>
      </c>
      <c r="F442" s="92">
        <f>IF(ISBLANK(Tableau2!H41),0,Tableau2!H41)</f>
        <v>0</v>
      </c>
      <c r="G442" s="90" t="s">
        <v>36</v>
      </c>
      <c r="H442" s="115" t="s">
        <v>122</v>
      </c>
      <c r="I442" s="90" t="s">
        <v>36</v>
      </c>
      <c r="J442" s="90" t="s">
        <v>36</v>
      </c>
      <c r="K442" s="90">
        <v>2</v>
      </c>
      <c r="L442" s="88">
        <v>24</v>
      </c>
      <c r="M442" s="88">
        <v>3</v>
      </c>
      <c r="N442" s="87" t="s">
        <v>836</v>
      </c>
      <c r="O442" s="87" t="s">
        <v>2497</v>
      </c>
      <c r="P442" s="123">
        <f t="shared" si="33"/>
        <v>0</v>
      </c>
      <c r="Q442" s="87" t="str">
        <f>IF(Paramétrage!B4&lt;'CTRL Nombres'!K442,"Pas de contrôle",IF(VALUE(F442)=P442,"OK","Attention, vous devez saisir un nombre entier dans le tableau 2"))</f>
        <v>Pas de contrôle</v>
      </c>
      <c r="R442" s="87">
        <f t="shared" si="34"/>
        <v>0</v>
      </c>
    </row>
    <row r="443" spans="1:18" x14ac:dyDescent="0.2">
      <c r="A443" s="88">
        <f t="shared" si="35"/>
        <v>2025</v>
      </c>
      <c r="B443" s="122">
        <v>2</v>
      </c>
      <c r="C443" s="88">
        <f t="shared" si="36"/>
        <v>1</v>
      </c>
      <c r="D443" s="87" t="str">
        <f t="shared" si="37"/>
        <v>0691775E</v>
      </c>
      <c r="E443" s="89" t="s">
        <v>837</v>
      </c>
      <c r="F443" s="92">
        <f>IF(ISBLANK(Tableau2!K41),0,Tableau2!K41)</f>
        <v>133262</v>
      </c>
      <c r="G443" s="115" t="s">
        <v>122</v>
      </c>
      <c r="H443" s="90" t="s">
        <v>36</v>
      </c>
      <c r="I443" s="90" t="s">
        <v>36</v>
      </c>
      <c r="J443" s="90" t="s">
        <v>36</v>
      </c>
      <c r="K443" s="90">
        <v>1</v>
      </c>
      <c r="L443" s="88">
        <v>24</v>
      </c>
      <c r="M443" s="88">
        <v>6</v>
      </c>
      <c r="N443" s="87" t="s">
        <v>364</v>
      </c>
      <c r="O443" s="87" t="s">
        <v>556</v>
      </c>
      <c r="P443" s="123">
        <f t="shared" si="33"/>
        <v>133262</v>
      </c>
      <c r="Q443" s="87" t="str">
        <f>IF(Paramétrage!B4&lt;'CTRL Nombres'!K443,"Pas de contrôle",IF(VALUE(F443)=P443,"OK","Attention, vous devez saisir un nombre entier dans le tableau 2"))</f>
        <v>OK</v>
      </c>
      <c r="R443" s="87">
        <f t="shared" si="34"/>
        <v>0</v>
      </c>
    </row>
    <row r="444" spans="1:18" x14ac:dyDescent="0.2">
      <c r="A444" s="88">
        <f t="shared" si="35"/>
        <v>2025</v>
      </c>
      <c r="B444" s="122">
        <v>2</v>
      </c>
      <c r="C444" s="88">
        <f t="shared" si="36"/>
        <v>1</v>
      </c>
      <c r="D444" s="87" t="str">
        <f t="shared" si="37"/>
        <v>0691775E</v>
      </c>
      <c r="E444" s="89" t="s">
        <v>2095</v>
      </c>
      <c r="F444" s="92">
        <f>IF(ISBLANK(Tableau2!L41),0,Tableau2!L41)</f>
        <v>0</v>
      </c>
      <c r="G444" s="90" t="s">
        <v>36</v>
      </c>
      <c r="H444" s="115" t="s">
        <v>122</v>
      </c>
      <c r="I444" s="115" t="s">
        <v>122</v>
      </c>
      <c r="J444" s="115" t="s">
        <v>122</v>
      </c>
      <c r="K444" s="90">
        <v>2</v>
      </c>
      <c r="L444" s="88">
        <v>24</v>
      </c>
      <c r="M444" s="88">
        <v>7</v>
      </c>
      <c r="N444" s="87" t="s">
        <v>367</v>
      </c>
      <c r="O444" s="87" t="s">
        <v>2604</v>
      </c>
      <c r="P444" s="123">
        <f t="shared" si="33"/>
        <v>0</v>
      </c>
      <c r="Q444" s="87" t="str">
        <f>IF(Paramétrage!B4&lt;'CTRL Nombres'!K444,"Pas de contrôle",IF(VALUE(F444)=P444,"OK","Attention, vous devez saisir un nombre entier dans le tableau 2"))</f>
        <v>Pas de contrôle</v>
      </c>
      <c r="R444" s="87">
        <f t="shared" si="34"/>
        <v>0</v>
      </c>
    </row>
    <row r="445" spans="1:18" x14ac:dyDescent="0.2">
      <c r="A445" s="88">
        <f t="shared" si="35"/>
        <v>2025</v>
      </c>
      <c r="B445" s="122">
        <v>2</v>
      </c>
      <c r="C445" s="88">
        <f t="shared" si="36"/>
        <v>1</v>
      </c>
      <c r="D445" s="87" t="str">
        <f t="shared" si="37"/>
        <v>0691775E</v>
      </c>
      <c r="E445" s="89" t="s">
        <v>2096</v>
      </c>
      <c r="F445" s="92">
        <f>IF(ISBLANK(Tableau2!M41),0,Tableau2!M41)</f>
        <v>0</v>
      </c>
      <c r="G445" s="90" t="s">
        <v>36</v>
      </c>
      <c r="H445" s="90" t="s">
        <v>36</v>
      </c>
      <c r="I445" s="90" t="s">
        <v>36</v>
      </c>
      <c r="J445" s="115" t="s">
        <v>122</v>
      </c>
      <c r="K445" s="90">
        <v>4</v>
      </c>
      <c r="L445" s="88">
        <v>24</v>
      </c>
      <c r="M445" s="88">
        <v>8</v>
      </c>
      <c r="N445" s="87" t="s">
        <v>370</v>
      </c>
      <c r="O445" s="87" t="s">
        <v>2500</v>
      </c>
      <c r="P445" s="123">
        <f t="shared" si="33"/>
        <v>0</v>
      </c>
      <c r="Q445" s="87" t="str">
        <f>IF(Paramétrage!B4&lt;'CTRL Nombres'!K445,"Pas de contrôle",IF(VALUE(F445)=P445,"OK","Attention, vous devez saisir un nombre entier dans le tableau 2"))</f>
        <v>Pas de contrôle</v>
      </c>
      <c r="R445" s="87">
        <f t="shared" si="34"/>
        <v>0</v>
      </c>
    </row>
    <row r="446" spans="1:18" x14ac:dyDescent="0.2">
      <c r="A446" s="88">
        <f t="shared" si="35"/>
        <v>2025</v>
      </c>
      <c r="B446" s="122">
        <v>2</v>
      </c>
      <c r="C446" s="88">
        <f t="shared" si="36"/>
        <v>1</v>
      </c>
      <c r="D446" s="87" t="str">
        <f t="shared" si="37"/>
        <v>0691775E</v>
      </c>
      <c r="E446" s="89" t="s">
        <v>838</v>
      </c>
      <c r="F446" s="92">
        <f>IF(ISBLANK(Tableau2!F43),0,Tableau2!F43)</f>
        <v>0</v>
      </c>
      <c r="G446" s="115" t="s">
        <v>122</v>
      </c>
      <c r="H446" s="90" t="s">
        <v>36</v>
      </c>
      <c r="I446" s="90" t="s">
        <v>36</v>
      </c>
      <c r="J446" s="90" t="s">
        <v>36</v>
      </c>
      <c r="K446" s="90">
        <v>1</v>
      </c>
      <c r="L446" s="88">
        <v>26</v>
      </c>
      <c r="M446" s="88">
        <v>1</v>
      </c>
      <c r="N446" s="87" t="s">
        <v>839</v>
      </c>
      <c r="O446" s="87" t="s">
        <v>840</v>
      </c>
      <c r="P446" s="123">
        <f t="shared" si="33"/>
        <v>0</v>
      </c>
      <c r="Q446" s="87" t="str">
        <f>IF(Paramétrage!B4&lt;'CTRL Nombres'!K446,"Pas de contrôle",IF(VALUE(F446)=P446,"OK","Attention, vous devez saisir un nombre entier dans le tableau 2"))</f>
        <v>OK</v>
      </c>
      <c r="R446" s="87">
        <f t="shared" si="34"/>
        <v>0</v>
      </c>
    </row>
    <row r="447" spans="1:18" x14ac:dyDescent="0.2">
      <c r="A447" s="88">
        <f t="shared" si="35"/>
        <v>2025</v>
      </c>
      <c r="B447" s="122">
        <v>2</v>
      </c>
      <c r="C447" s="88">
        <f t="shared" si="36"/>
        <v>1</v>
      </c>
      <c r="D447" s="87" t="str">
        <f t="shared" si="37"/>
        <v>0691775E</v>
      </c>
      <c r="E447" s="89" t="s">
        <v>841</v>
      </c>
      <c r="F447" s="92">
        <f>IF(ISBLANK(Tableau2!G43),0,Tableau2!G43)</f>
        <v>0</v>
      </c>
      <c r="G447" s="115" t="s">
        <v>122</v>
      </c>
      <c r="H447" s="115" t="s">
        <v>122</v>
      </c>
      <c r="I447" s="90" t="s">
        <v>36</v>
      </c>
      <c r="J447" s="90" t="s">
        <v>36</v>
      </c>
      <c r="K447" s="90">
        <v>1</v>
      </c>
      <c r="L447" s="88">
        <v>26</v>
      </c>
      <c r="M447" s="88">
        <v>2</v>
      </c>
      <c r="N447" s="87" t="s">
        <v>797</v>
      </c>
      <c r="O447" s="87" t="s">
        <v>842</v>
      </c>
      <c r="P447" s="123">
        <f t="shared" si="33"/>
        <v>0</v>
      </c>
      <c r="Q447" s="87" t="str">
        <f>IF(Paramétrage!B4&lt;'CTRL Nombres'!K447,"Pas de contrôle",IF(VALUE(F447)=P447,"OK","Attention, vous devez saisir un nombre entier dans le tableau 2"))</f>
        <v>OK</v>
      </c>
      <c r="R447" s="87">
        <f t="shared" si="34"/>
        <v>0</v>
      </c>
    </row>
    <row r="448" spans="1:18" x14ac:dyDescent="0.2">
      <c r="A448" s="88">
        <f t="shared" si="35"/>
        <v>2025</v>
      </c>
      <c r="B448" s="122">
        <v>2</v>
      </c>
      <c r="C448" s="88">
        <f t="shared" si="36"/>
        <v>1</v>
      </c>
      <c r="D448" s="87" t="str">
        <f t="shared" si="37"/>
        <v>0691775E</v>
      </c>
      <c r="E448" s="89" t="s">
        <v>843</v>
      </c>
      <c r="F448" s="92">
        <f>IF(ISBLANK(Tableau2!H43),0,Tableau2!H43)</f>
        <v>0</v>
      </c>
      <c r="G448" s="115" t="s">
        <v>122</v>
      </c>
      <c r="H448" s="115" t="s">
        <v>122</v>
      </c>
      <c r="I448" s="90" t="s">
        <v>36</v>
      </c>
      <c r="J448" s="90" t="s">
        <v>36</v>
      </c>
      <c r="K448" s="90">
        <v>1</v>
      </c>
      <c r="L448" s="88">
        <v>26</v>
      </c>
      <c r="M448" s="88">
        <v>3</v>
      </c>
      <c r="N448" s="87" t="s">
        <v>844</v>
      </c>
      <c r="O448" s="87" t="s">
        <v>845</v>
      </c>
      <c r="P448" s="123">
        <f t="shared" si="33"/>
        <v>0</v>
      </c>
      <c r="Q448" s="87" t="str">
        <f>IF(Paramétrage!B4&lt;'CTRL Nombres'!K448,"Pas de contrôle",IF(VALUE(F448)=P448,"OK","Attention, vous devez saisir un nombre entier dans le tableau 2"))</f>
        <v>OK</v>
      </c>
      <c r="R448" s="87">
        <f t="shared" si="34"/>
        <v>0</v>
      </c>
    </row>
    <row r="449" spans="1:18" x14ac:dyDescent="0.2">
      <c r="A449" s="88">
        <f t="shared" si="35"/>
        <v>2025</v>
      </c>
      <c r="B449" s="122">
        <v>2</v>
      </c>
      <c r="C449" s="88">
        <f t="shared" si="36"/>
        <v>1</v>
      </c>
      <c r="D449" s="87" t="str">
        <f t="shared" si="37"/>
        <v>0691775E</v>
      </c>
      <c r="E449" s="89" t="s">
        <v>2111</v>
      </c>
      <c r="F449" s="92">
        <f>IF(ISBLANK(Tableau2!I43),0,Tableau2!I43)</f>
        <v>0</v>
      </c>
      <c r="G449" s="90" t="s">
        <v>36</v>
      </c>
      <c r="H449" s="115" t="s">
        <v>122</v>
      </c>
      <c r="I449" s="90" t="s">
        <v>36</v>
      </c>
      <c r="J449" s="90" t="s">
        <v>36</v>
      </c>
      <c r="K449" s="90">
        <v>2</v>
      </c>
      <c r="L449" s="88">
        <v>26</v>
      </c>
      <c r="M449" s="88">
        <v>4</v>
      </c>
      <c r="N449" s="87" t="s">
        <v>846</v>
      </c>
      <c r="O449" s="87" t="s">
        <v>2605</v>
      </c>
      <c r="P449" s="123">
        <f t="shared" si="33"/>
        <v>0</v>
      </c>
      <c r="Q449" s="87" t="str">
        <f>IF(Paramétrage!B4&lt;'CTRL Nombres'!K449,"Pas de contrôle",IF(VALUE(F449)=P449,"OK","Attention, vous devez saisir un nombre entier dans le tableau 2"))</f>
        <v>Pas de contrôle</v>
      </c>
      <c r="R449" s="87">
        <f t="shared" si="34"/>
        <v>0</v>
      </c>
    </row>
    <row r="450" spans="1:18" x14ac:dyDescent="0.2">
      <c r="A450" s="88">
        <f t="shared" si="35"/>
        <v>2025</v>
      </c>
      <c r="B450" s="122">
        <v>2</v>
      </c>
      <c r="C450" s="88">
        <f t="shared" si="36"/>
        <v>1</v>
      </c>
      <c r="D450" s="87" t="str">
        <f t="shared" si="37"/>
        <v>0691775E</v>
      </c>
      <c r="E450" s="89" t="s">
        <v>2112</v>
      </c>
      <c r="F450" s="92">
        <f>IF(ISBLANK(Tableau2!J43),0,Tableau2!J43)</f>
        <v>0</v>
      </c>
      <c r="G450" s="90" t="s">
        <v>36</v>
      </c>
      <c r="H450" s="90" t="s">
        <v>36</v>
      </c>
      <c r="I450" s="115" t="s">
        <v>122</v>
      </c>
      <c r="J450" s="90" t="s">
        <v>36</v>
      </c>
      <c r="K450" s="90">
        <v>3</v>
      </c>
      <c r="L450" s="88">
        <v>26</v>
      </c>
      <c r="M450" s="88">
        <v>5</v>
      </c>
      <c r="N450" s="87" t="s">
        <v>847</v>
      </c>
      <c r="O450" s="87" t="s">
        <v>2674</v>
      </c>
      <c r="P450" s="123">
        <f t="shared" si="33"/>
        <v>0</v>
      </c>
      <c r="Q450" s="87" t="str">
        <f>IF(Paramétrage!B4&lt;'CTRL Nombres'!K450,"Pas de contrôle",IF(VALUE(F450)=P450,"OK","Attention, vous devez saisir un nombre entier dans le tableau 2"))</f>
        <v>Pas de contrôle</v>
      </c>
      <c r="R450" s="87">
        <f t="shared" si="34"/>
        <v>0</v>
      </c>
    </row>
    <row r="451" spans="1:18" x14ac:dyDescent="0.2">
      <c r="A451" s="88">
        <f t="shared" si="35"/>
        <v>2025</v>
      </c>
      <c r="B451" s="122">
        <v>2</v>
      </c>
      <c r="C451" s="88">
        <f t="shared" si="36"/>
        <v>1</v>
      </c>
      <c r="D451" s="87" t="str">
        <f t="shared" si="37"/>
        <v>0691775E</v>
      </c>
      <c r="E451" s="89" t="s">
        <v>848</v>
      </c>
      <c r="F451" s="92">
        <f>IF(ISBLANK(Tableau2!K43),0,Tableau2!K43)</f>
        <v>0</v>
      </c>
      <c r="G451" s="115" t="s">
        <v>122</v>
      </c>
      <c r="H451" s="90" t="s">
        <v>36</v>
      </c>
      <c r="I451" s="90" t="s">
        <v>36</v>
      </c>
      <c r="J451" s="90" t="s">
        <v>36</v>
      </c>
      <c r="K451" s="90">
        <v>1</v>
      </c>
      <c r="L451" s="88">
        <v>26</v>
      </c>
      <c r="M451" s="88">
        <v>6</v>
      </c>
      <c r="N451" s="87" t="s">
        <v>416</v>
      </c>
      <c r="O451" s="87" t="s">
        <v>849</v>
      </c>
      <c r="P451" s="123">
        <f t="shared" si="33"/>
        <v>0</v>
      </c>
      <c r="Q451" s="87" t="str">
        <f>IF(Paramétrage!B4&lt;'CTRL Nombres'!K451,"Pas de contrôle",IF(VALUE(F451)=P451,"OK","Attention, vous devez saisir un nombre entier dans le tableau 2"))</f>
        <v>OK</v>
      </c>
      <c r="R451" s="87">
        <f t="shared" si="34"/>
        <v>0</v>
      </c>
    </row>
    <row r="452" spans="1:18" x14ac:dyDescent="0.2">
      <c r="A452" s="88">
        <f t="shared" si="35"/>
        <v>2025</v>
      </c>
      <c r="B452" s="122">
        <v>2</v>
      </c>
      <c r="C452" s="88">
        <f t="shared" si="36"/>
        <v>1</v>
      </c>
      <c r="D452" s="87" t="str">
        <f t="shared" si="37"/>
        <v>0691775E</v>
      </c>
      <c r="E452" s="89" t="s">
        <v>2113</v>
      </c>
      <c r="F452" s="92">
        <f>IF(ISBLANK(Tableau2!L43),0,Tableau2!L43)</f>
        <v>0</v>
      </c>
      <c r="G452" s="90" t="s">
        <v>36</v>
      </c>
      <c r="H452" s="115" t="s">
        <v>122</v>
      </c>
      <c r="I452" s="115" t="s">
        <v>122</v>
      </c>
      <c r="J452" s="115" t="s">
        <v>122</v>
      </c>
      <c r="K452" s="90">
        <v>2</v>
      </c>
      <c r="L452" s="88">
        <v>26</v>
      </c>
      <c r="M452" s="88">
        <v>7</v>
      </c>
      <c r="N452" s="87" t="s">
        <v>2452</v>
      </c>
      <c r="O452" s="87" t="s">
        <v>2606</v>
      </c>
      <c r="P452" s="123">
        <f t="shared" si="33"/>
        <v>0</v>
      </c>
      <c r="Q452" s="87" t="str">
        <f>IF(Paramétrage!B4&lt;'CTRL Nombres'!K452,"Pas de contrôle",IF(VALUE(F452)=P452,"OK","Attention, vous devez saisir un nombre entier dans le tableau 2"))</f>
        <v>Pas de contrôle</v>
      </c>
      <c r="R452" s="87">
        <f t="shared" si="34"/>
        <v>0</v>
      </c>
    </row>
    <row r="453" spans="1:18" x14ac:dyDescent="0.2">
      <c r="A453" s="88">
        <f t="shared" si="35"/>
        <v>2025</v>
      </c>
      <c r="B453" s="122">
        <v>2</v>
      </c>
      <c r="C453" s="88">
        <f t="shared" si="36"/>
        <v>1</v>
      </c>
      <c r="D453" s="87" t="str">
        <f t="shared" si="37"/>
        <v>0691775E</v>
      </c>
      <c r="E453" s="89" t="s">
        <v>2114</v>
      </c>
      <c r="F453" s="92">
        <f>IF(ISBLANK(Tableau2!M43),0,Tableau2!M43)</f>
        <v>0</v>
      </c>
      <c r="G453" s="90" t="s">
        <v>36</v>
      </c>
      <c r="H453" s="90" t="s">
        <v>36</v>
      </c>
      <c r="I453" s="90" t="s">
        <v>36</v>
      </c>
      <c r="J453" s="115" t="s">
        <v>122</v>
      </c>
      <c r="K453" s="90">
        <v>4</v>
      </c>
      <c r="L453" s="88">
        <v>26</v>
      </c>
      <c r="M453" s="88">
        <v>8</v>
      </c>
      <c r="N453" s="87" t="s">
        <v>418</v>
      </c>
      <c r="O453" s="87" t="s">
        <v>2731</v>
      </c>
      <c r="P453" s="123">
        <f t="shared" si="33"/>
        <v>0</v>
      </c>
      <c r="Q453" s="87" t="str">
        <f>IF(Paramétrage!B4&lt;'CTRL Nombres'!K453,"Pas de contrôle",IF(VALUE(F453)=P453,"OK","Attention, vous devez saisir un nombre entier dans le tableau 2"))</f>
        <v>Pas de contrôle</v>
      </c>
      <c r="R453" s="87">
        <f t="shared" si="34"/>
        <v>0</v>
      </c>
    </row>
    <row r="454" spans="1:18" x14ac:dyDescent="0.2">
      <c r="A454" s="88">
        <f t="shared" si="35"/>
        <v>2025</v>
      </c>
      <c r="B454" s="122">
        <v>2</v>
      </c>
      <c r="C454" s="88">
        <f t="shared" si="36"/>
        <v>1</v>
      </c>
      <c r="D454" s="87" t="str">
        <f t="shared" si="37"/>
        <v>0691775E</v>
      </c>
      <c r="E454" s="89" t="s">
        <v>850</v>
      </c>
      <c r="F454" s="92">
        <f>IF(ISBLANK(Tableau2!F44),0,Tableau2!F44)</f>
        <v>4127769</v>
      </c>
      <c r="G454" s="115" t="s">
        <v>122</v>
      </c>
      <c r="H454" s="90" t="s">
        <v>36</v>
      </c>
      <c r="I454" s="90" t="s">
        <v>36</v>
      </c>
      <c r="J454" s="90" t="s">
        <v>36</v>
      </c>
      <c r="K454" s="90">
        <v>1</v>
      </c>
      <c r="L454" s="88">
        <v>27</v>
      </c>
      <c r="M454" s="88">
        <v>1</v>
      </c>
      <c r="N454" s="87" t="s">
        <v>851</v>
      </c>
      <c r="O454" s="87" t="s">
        <v>852</v>
      </c>
      <c r="P454" s="123">
        <f t="shared" si="33"/>
        <v>4127769</v>
      </c>
      <c r="Q454" s="87" t="str">
        <f>IF(Paramétrage!B4&lt;'CTRL Nombres'!K454,"Pas de contrôle",IF(VALUE(F454)=P454,"OK","Attention, vous devez saisir un nombre entier dans le tableau 2"))</f>
        <v>OK</v>
      </c>
      <c r="R454" s="87">
        <f t="shared" si="34"/>
        <v>0</v>
      </c>
    </row>
    <row r="455" spans="1:18" x14ac:dyDescent="0.2">
      <c r="A455" s="88">
        <f t="shared" si="35"/>
        <v>2025</v>
      </c>
      <c r="B455" s="122">
        <v>2</v>
      </c>
      <c r="C455" s="88">
        <f t="shared" si="36"/>
        <v>1</v>
      </c>
      <c r="D455" s="87" t="str">
        <f t="shared" si="37"/>
        <v>0691775E</v>
      </c>
      <c r="E455" s="89" t="s">
        <v>853</v>
      </c>
      <c r="F455" s="92">
        <f>IF(ISBLANK(Tableau2!G44),0,Tableau2!G44)</f>
        <v>2850000</v>
      </c>
      <c r="G455" s="115" t="s">
        <v>122</v>
      </c>
      <c r="H455" s="90" t="s">
        <v>36</v>
      </c>
      <c r="I455" s="90" t="s">
        <v>36</v>
      </c>
      <c r="J455" s="90" t="s">
        <v>36</v>
      </c>
      <c r="K455" s="90">
        <v>1</v>
      </c>
      <c r="L455" s="88">
        <v>27</v>
      </c>
      <c r="M455" s="88">
        <v>2</v>
      </c>
      <c r="N455" s="87" t="s">
        <v>800</v>
      </c>
      <c r="O455" s="87" t="s">
        <v>854</v>
      </c>
      <c r="P455" s="123">
        <f t="shared" si="33"/>
        <v>2850000</v>
      </c>
      <c r="Q455" s="87" t="str">
        <f>IF(Paramétrage!B4&lt;'CTRL Nombres'!K455,"Pas de contrôle",IF(VALUE(F455)=P455,"OK","Attention, vous devez saisir un nombre entier dans le tableau 2"))</f>
        <v>OK</v>
      </c>
      <c r="R455" s="87">
        <f t="shared" si="34"/>
        <v>0</v>
      </c>
    </row>
    <row r="456" spans="1:18" x14ac:dyDescent="0.2">
      <c r="A456" s="88">
        <f t="shared" si="35"/>
        <v>2025</v>
      </c>
      <c r="B456" s="122">
        <v>2</v>
      </c>
      <c r="C456" s="88">
        <f t="shared" si="36"/>
        <v>1</v>
      </c>
      <c r="D456" s="87" t="str">
        <f t="shared" si="37"/>
        <v>0691775E</v>
      </c>
      <c r="E456" s="89" t="s">
        <v>2119</v>
      </c>
      <c r="F456" s="92">
        <f>IF(ISBLANK(Tableau2!H44),0,Tableau2!H44)</f>
        <v>0</v>
      </c>
      <c r="G456" s="90" t="s">
        <v>36</v>
      </c>
      <c r="H456" s="115" t="s">
        <v>122</v>
      </c>
      <c r="I456" s="90" t="s">
        <v>36</v>
      </c>
      <c r="J456" s="90" t="s">
        <v>36</v>
      </c>
      <c r="K456" s="90">
        <v>2</v>
      </c>
      <c r="L456" s="88">
        <v>27</v>
      </c>
      <c r="M456" s="88">
        <v>3</v>
      </c>
      <c r="N456" s="87" t="s">
        <v>2607</v>
      </c>
      <c r="O456" s="87" t="s">
        <v>2608</v>
      </c>
      <c r="P456" s="123">
        <f t="shared" si="33"/>
        <v>0</v>
      </c>
      <c r="Q456" s="87" t="str">
        <f>IF(Paramétrage!B4&lt;'CTRL Nombres'!K456,"Pas de contrôle",IF(VALUE(F456)=P456,"OK","Attention, vous devez saisir un nombre entier dans le tableau 2"))</f>
        <v>Pas de contrôle</v>
      </c>
      <c r="R456" s="87">
        <f t="shared" si="34"/>
        <v>0</v>
      </c>
    </row>
    <row r="457" spans="1:18" x14ac:dyDescent="0.2">
      <c r="A457" s="88">
        <f t="shared" si="35"/>
        <v>2025</v>
      </c>
      <c r="B457" s="122">
        <v>2</v>
      </c>
      <c r="C457" s="88">
        <f t="shared" si="36"/>
        <v>1</v>
      </c>
      <c r="D457" s="87" t="str">
        <f t="shared" si="37"/>
        <v>0691775E</v>
      </c>
      <c r="E457" s="89" t="s">
        <v>2120</v>
      </c>
      <c r="F457" s="92">
        <f>IF(ISBLANK(Tableau2!I44),0,Tableau2!I44)</f>
        <v>0</v>
      </c>
      <c r="G457" s="90" t="s">
        <v>36</v>
      </c>
      <c r="H457" s="115" t="s">
        <v>122</v>
      </c>
      <c r="I457" s="90" t="s">
        <v>36</v>
      </c>
      <c r="J457" s="90" t="s">
        <v>36</v>
      </c>
      <c r="K457" s="90">
        <v>2</v>
      </c>
      <c r="L457" s="88">
        <v>27</v>
      </c>
      <c r="M457" s="88">
        <v>4</v>
      </c>
      <c r="N457" s="87" t="s">
        <v>200</v>
      </c>
      <c r="O457" s="87" t="s">
        <v>2609</v>
      </c>
      <c r="P457" s="123">
        <f t="shared" si="33"/>
        <v>0</v>
      </c>
      <c r="Q457" s="87" t="str">
        <f>IF(Paramétrage!B4&lt;'CTRL Nombres'!K457,"Pas de contrôle",IF(VALUE(F457)=P457,"OK","Attention, vous devez saisir un nombre entier dans le tableau 2"))</f>
        <v>Pas de contrôle</v>
      </c>
      <c r="R457" s="87">
        <f t="shared" si="34"/>
        <v>0</v>
      </c>
    </row>
    <row r="458" spans="1:18" x14ac:dyDescent="0.2">
      <c r="A458" s="88">
        <f t="shared" si="35"/>
        <v>2025</v>
      </c>
      <c r="B458" s="122">
        <v>2</v>
      </c>
      <c r="C458" s="88">
        <f t="shared" si="36"/>
        <v>1</v>
      </c>
      <c r="D458" s="87" t="str">
        <f t="shared" si="37"/>
        <v>0691775E</v>
      </c>
      <c r="E458" s="89" t="s">
        <v>2121</v>
      </c>
      <c r="F458" s="92">
        <f>IF(ISBLANK(Tableau2!J44),0,Tableau2!J44)</f>
        <v>0</v>
      </c>
      <c r="G458" s="90" t="s">
        <v>36</v>
      </c>
      <c r="H458" s="90" t="s">
        <v>36</v>
      </c>
      <c r="I458" s="115" t="s">
        <v>122</v>
      </c>
      <c r="J458" s="90" t="s">
        <v>36</v>
      </c>
      <c r="K458" s="90">
        <v>3</v>
      </c>
      <c r="L458" s="88">
        <v>27</v>
      </c>
      <c r="M458" s="88">
        <v>5</v>
      </c>
      <c r="N458" s="87" t="s">
        <v>273</v>
      </c>
      <c r="O458" s="87" t="s">
        <v>2675</v>
      </c>
      <c r="P458" s="123">
        <f t="shared" si="33"/>
        <v>0</v>
      </c>
      <c r="Q458" s="87" t="str">
        <f>IF(Paramétrage!B4&lt;'CTRL Nombres'!K458,"Pas de contrôle",IF(VALUE(F458)=P458,"OK","Attention, vous devez saisir un nombre entier dans le tableau 2"))</f>
        <v>Pas de contrôle</v>
      </c>
      <c r="R458" s="87">
        <f t="shared" si="34"/>
        <v>0</v>
      </c>
    </row>
    <row r="459" spans="1:18" x14ac:dyDescent="0.2">
      <c r="A459" s="88">
        <f t="shared" si="35"/>
        <v>2025</v>
      </c>
      <c r="B459" s="122">
        <v>2</v>
      </c>
      <c r="C459" s="88">
        <f t="shared" si="36"/>
        <v>1</v>
      </c>
      <c r="D459" s="87" t="str">
        <f t="shared" si="37"/>
        <v>0691775E</v>
      </c>
      <c r="E459" s="89" t="s">
        <v>855</v>
      </c>
      <c r="F459" s="92">
        <f>IF(ISBLANK(Tableau2!K44),0,Tableau2!K44)</f>
        <v>4779000</v>
      </c>
      <c r="G459" s="115" t="s">
        <v>122</v>
      </c>
      <c r="H459" s="90" t="s">
        <v>36</v>
      </c>
      <c r="I459" s="90" t="s">
        <v>36</v>
      </c>
      <c r="J459" s="90" t="s">
        <v>36</v>
      </c>
      <c r="K459" s="90">
        <v>1</v>
      </c>
      <c r="L459" s="88">
        <v>27</v>
      </c>
      <c r="M459" s="88">
        <v>6</v>
      </c>
      <c r="N459" s="87" t="s">
        <v>856</v>
      </c>
      <c r="O459" s="87" t="s">
        <v>857</v>
      </c>
      <c r="P459" s="123">
        <f t="shared" si="33"/>
        <v>4779000</v>
      </c>
      <c r="Q459" s="87" t="str">
        <f>IF(Paramétrage!B4&lt;'CTRL Nombres'!K459,"Pas de contrôle",IF(VALUE(F459)=P459,"OK","Attention, vous devez saisir un nombre entier dans le tableau 2"))</f>
        <v>OK</v>
      </c>
      <c r="R459" s="87">
        <f t="shared" si="34"/>
        <v>0</v>
      </c>
    </row>
    <row r="460" spans="1:18" x14ac:dyDescent="0.2">
      <c r="A460" s="88">
        <f t="shared" si="35"/>
        <v>2025</v>
      </c>
      <c r="B460" s="122">
        <v>2</v>
      </c>
      <c r="C460" s="88">
        <f t="shared" si="36"/>
        <v>1</v>
      </c>
      <c r="D460" s="87" t="str">
        <f t="shared" si="37"/>
        <v>0691775E</v>
      </c>
      <c r="E460" s="89" t="s">
        <v>2122</v>
      </c>
      <c r="F460" s="92">
        <f>IF(ISBLANK(Tableau2!L44),0,Tableau2!L44)</f>
        <v>0</v>
      </c>
      <c r="G460" s="90" t="s">
        <v>36</v>
      </c>
      <c r="H460" s="115" t="s">
        <v>122</v>
      </c>
      <c r="I460" s="115" t="s">
        <v>122</v>
      </c>
      <c r="J460" s="115" t="s">
        <v>122</v>
      </c>
      <c r="K460" s="90">
        <v>2</v>
      </c>
      <c r="L460" s="88">
        <v>27</v>
      </c>
      <c r="M460" s="88">
        <v>7</v>
      </c>
      <c r="N460" s="87" t="s">
        <v>858</v>
      </c>
      <c r="O460" s="87" t="s">
        <v>2610</v>
      </c>
      <c r="P460" s="123">
        <f t="shared" si="33"/>
        <v>0</v>
      </c>
      <c r="Q460" s="87" t="str">
        <f>IF(Paramétrage!B4&lt;'CTRL Nombres'!K460,"Pas de contrôle",IF(VALUE(F460)=P460,"OK","Attention, vous devez saisir un nombre entier dans le tableau 2"))</f>
        <v>Pas de contrôle</v>
      </c>
      <c r="R460" s="87">
        <f t="shared" si="34"/>
        <v>0</v>
      </c>
    </row>
    <row r="461" spans="1:18" x14ac:dyDescent="0.2">
      <c r="A461" s="88">
        <f t="shared" si="35"/>
        <v>2025</v>
      </c>
      <c r="B461" s="122">
        <v>2</v>
      </c>
      <c r="C461" s="88">
        <f t="shared" si="36"/>
        <v>1</v>
      </c>
      <c r="D461" s="87" t="str">
        <f t="shared" si="37"/>
        <v>0691775E</v>
      </c>
      <c r="E461" s="89" t="s">
        <v>2123</v>
      </c>
      <c r="F461" s="92">
        <f>IF(ISBLANK(Tableau2!M44),0,Tableau2!M44)</f>
        <v>0</v>
      </c>
      <c r="G461" s="90" t="s">
        <v>36</v>
      </c>
      <c r="H461" s="90" t="s">
        <v>36</v>
      </c>
      <c r="I461" s="90" t="s">
        <v>36</v>
      </c>
      <c r="J461" s="115" t="s">
        <v>122</v>
      </c>
      <c r="K461" s="90">
        <v>4</v>
      </c>
      <c r="L461" s="88">
        <v>27</v>
      </c>
      <c r="M461" s="88">
        <v>8</v>
      </c>
      <c r="N461" s="87" t="s">
        <v>859</v>
      </c>
      <c r="O461" s="87" t="s">
        <v>2732</v>
      </c>
      <c r="P461" s="123">
        <f t="shared" si="33"/>
        <v>0</v>
      </c>
      <c r="Q461" s="87" t="str">
        <f>IF(Paramétrage!B4&lt;'CTRL Nombres'!K461,"Pas de contrôle",IF(VALUE(F461)=P461,"OK","Attention, vous devez saisir un nombre entier dans le tableau 2"))</f>
        <v>Pas de contrôle</v>
      </c>
      <c r="R461" s="87">
        <f t="shared" si="34"/>
        <v>0</v>
      </c>
    </row>
    <row r="462" spans="1:18" s="116" customFormat="1" x14ac:dyDescent="0.2">
      <c r="A462" s="88">
        <f t="shared" si="35"/>
        <v>2025</v>
      </c>
      <c r="B462" s="122">
        <v>3</v>
      </c>
      <c r="C462" s="88">
        <f t="shared" si="36"/>
        <v>1</v>
      </c>
      <c r="D462" s="87" t="str">
        <f t="shared" si="37"/>
        <v>0691775E</v>
      </c>
      <c r="E462" s="118" t="s">
        <v>860</v>
      </c>
      <c r="F462" s="92">
        <f>IF(ISBLANK(Tableau3!E16),0,Tableau3!E16)</f>
        <v>34858059</v>
      </c>
      <c r="G462" s="115" t="s">
        <v>122</v>
      </c>
      <c r="H462" s="115" t="s">
        <v>122</v>
      </c>
      <c r="I462" s="118" t="s">
        <v>36</v>
      </c>
      <c r="J462" s="118" t="s">
        <v>36</v>
      </c>
      <c r="K462" s="118">
        <v>1</v>
      </c>
      <c r="L462" s="121">
        <v>4</v>
      </c>
      <c r="M462" s="121">
        <v>1</v>
      </c>
      <c r="N462" s="87" t="s">
        <v>201</v>
      </c>
      <c r="O462" s="87" t="s">
        <v>1098</v>
      </c>
      <c r="P462" s="91">
        <f t="shared" si="33"/>
        <v>34858059</v>
      </c>
      <c r="Q462" s="87" t="str">
        <f>IF(Paramétrage!B4&lt;'CTRL Nombres'!K462,"Pas de contrôle",IF(VALUE(F462)=P462,"OK","Attention, vous devez saisir un nombre entier dans le tableau 3"))</f>
        <v>OK</v>
      </c>
      <c r="R462" s="87">
        <f t="shared" si="34"/>
        <v>0</v>
      </c>
    </row>
    <row r="463" spans="1:18" x14ac:dyDescent="0.2">
      <c r="A463" s="88">
        <f t="shared" si="35"/>
        <v>2025</v>
      </c>
      <c r="B463" s="122">
        <v>3</v>
      </c>
      <c r="C463" s="88">
        <f t="shared" si="36"/>
        <v>1</v>
      </c>
      <c r="D463" s="87" t="str">
        <f t="shared" ref="D463:D526" si="38">D462</f>
        <v>0691775E</v>
      </c>
      <c r="E463" s="89" t="s">
        <v>861</v>
      </c>
      <c r="F463" s="92">
        <f>IF(ISBLANK(Tableau3!F16),0,Tableau3!F16)</f>
        <v>0</v>
      </c>
      <c r="G463" s="115" t="s">
        <v>122</v>
      </c>
      <c r="H463" s="115" t="s">
        <v>122</v>
      </c>
      <c r="I463" s="115" t="s">
        <v>122</v>
      </c>
      <c r="J463" s="115" t="s">
        <v>122</v>
      </c>
      <c r="K463" s="118">
        <v>1</v>
      </c>
      <c r="L463" s="88">
        <v>4</v>
      </c>
      <c r="M463" s="121">
        <v>2</v>
      </c>
      <c r="N463" s="87" t="s">
        <v>363</v>
      </c>
      <c r="O463" s="87" t="s">
        <v>1099</v>
      </c>
      <c r="P463" s="91">
        <f t="shared" si="33"/>
        <v>0</v>
      </c>
      <c r="Q463" s="87" t="str">
        <f>IF(Paramétrage!B4&lt;'CTRL Nombres'!K463,"Pas de contrôle",IF(VALUE(F463)=P463,"OK","Attention, vous devez saisir un nombre entier dans le tableau 3"))</f>
        <v>OK</v>
      </c>
      <c r="R463" s="87">
        <f t="shared" si="34"/>
        <v>0</v>
      </c>
    </row>
    <row r="464" spans="1:18" x14ac:dyDescent="0.2">
      <c r="A464" s="88">
        <f t="shared" ref="A464:A536" si="39">A463</f>
        <v>2025</v>
      </c>
      <c r="B464" s="122">
        <v>3</v>
      </c>
      <c r="C464" s="88">
        <f t="shared" ref="C464:D535" si="40">C463</f>
        <v>1</v>
      </c>
      <c r="D464" s="87" t="str">
        <f t="shared" si="38"/>
        <v>0691775E</v>
      </c>
      <c r="E464" s="89" t="s">
        <v>862</v>
      </c>
      <c r="F464" s="92">
        <f>IF(ISBLANK(Tableau3!G16),0,Tableau3!G16)</f>
        <v>0</v>
      </c>
      <c r="G464" s="115" t="s">
        <v>122</v>
      </c>
      <c r="H464" s="115" t="s">
        <v>122</v>
      </c>
      <c r="I464" s="115" t="s">
        <v>122</v>
      </c>
      <c r="J464" s="115" t="s">
        <v>122</v>
      </c>
      <c r="K464" s="118">
        <v>1</v>
      </c>
      <c r="L464" s="88">
        <v>4</v>
      </c>
      <c r="M464" s="121">
        <v>3</v>
      </c>
      <c r="N464" s="87" t="s">
        <v>366</v>
      </c>
      <c r="O464" s="87" t="s">
        <v>1100</v>
      </c>
      <c r="P464" s="91">
        <f t="shared" si="33"/>
        <v>0</v>
      </c>
      <c r="Q464" s="87" t="str">
        <f>IF(Paramétrage!B4&lt;'CTRL Nombres'!K464,"Pas de contrôle",IF(VALUE(F464)=P464,"OK","Attention, vous devez saisir un nombre entier dans le tableau 3"))</f>
        <v>OK</v>
      </c>
      <c r="R464" s="87">
        <f t="shared" ref="R464:R538" si="41">IF(OR(Q464="Pas de contrôle",Q464 = "OK"),0,1)</f>
        <v>0</v>
      </c>
    </row>
    <row r="465" spans="1:18" x14ac:dyDescent="0.2">
      <c r="A465" s="88">
        <f t="shared" si="39"/>
        <v>2025</v>
      </c>
      <c r="B465" s="122">
        <v>3</v>
      </c>
      <c r="C465" s="88">
        <f t="shared" si="40"/>
        <v>1</v>
      </c>
      <c r="D465" s="87" t="str">
        <f t="shared" si="38"/>
        <v>0691775E</v>
      </c>
      <c r="E465" s="89" t="s">
        <v>863</v>
      </c>
      <c r="F465" s="92">
        <f>IF(ISBLANK(Tableau3!H16),0,Tableau3!H16)</f>
        <v>201245</v>
      </c>
      <c r="G465" s="115" t="s">
        <v>122</v>
      </c>
      <c r="H465" s="115" t="s">
        <v>122</v>
      </c>
      <c r="I465" s="115" t="s">
        <v>122</v>
      </c>
      <c r="J465" s="115" t="s">
        <v>122</v>
      </c>
      <c r="K465" s="118">
        <v>1</v>
      </c>
      <c r="L465" s="88">
        <v>4</v>
      </c>
      <c r="M465" s="121">
        <v>4</v>
      </c>
      <c r="N465" s="87" t="s">
        <v>369</v>
      </c>
      <c r="O465" s="87" t="s">
        <v>487</v>
      </c>
      <c r="P465" s="91">
        <f t="shared" si="33"/>
        <v>201245</v>
      </c>
      <c r="Q465" s="87" t="str">
        <f>IF(Paramétrage!B4&lt;'CTRL Nombres'!K465,"Pas de contrôle",IF(VALUE(F465)=P465,"OK","Attention, vous devez saisir un nombre entier dans le tableau 3"))</f>
        <v>OK</v>
      </c>
      <c r="R465" s="87">
        <f t="shared" si="41"/>
        <v>0</v>
      </c>
    </row>
    <row r="466" spans="1:18" x14ac:dyDescent="0.2">
      <c r="A466" s="88">
        <f t="shared" si="39"/>
        <v>2025</v>
      </c>
      <c r="B466" s="122">
        <v>3</v>
      </c>
      <c r="C466" s="88">
        <f t="shared" si="40"/>
        <v>1</v>
      </c>
      <c r="D466" s="87" t="str">
        <f t="shared" si="38"/>
        <v>0691775E</v>
      </c>
      <c r="E466" s="89" t="s">
        <v>864</v>
      </c>
      <c r="F466" s="92">
        <f>IF(ISBLANK(Tableau3!I16),0,Tableau3!I16)</f>
        <v>0</v>
      </c>
      <c r="G466" s="115" t="s">
        <v>122</v>
      </c>
      <c r="H466" s="115" t="s">
        <v>122</v>
      </c>
      <c r="I466" s="115" t="s">
        <v>122</v>
      </c>
      <c r="J466" s="115" t="s">
        <v>122</v>
      </c>
      <c r="K466" s="118">
        <v>1</v>
      </c>
      <c r="L466" s="88">
        <v>4</v>
      </c>
      <c r="M466" s="121">
        <v>5</v>
      </c>
      <c r="N466" s="87" t="s">
        <v>372</v>
      </c>
      <c r="O466" s="87" t="s">
        <v>1101</v>
      </c>
      <c r="P466" s="91">
        <f t="shared" si="33"/>
        <v>0</v>
      </c>
      <c r="Q466" s="87" t="str">
        <f>IF(Paramétrage!B4&lt;'CTRL Nombres'!K466,"Pas de contrôle",IF(VALUE(F466)=P466,"OK","Attention, vous devez saisir un nombre entier dans le tableau 3"))</f>
        <v>OK</v>
      </c>
      <c r="R466" s="87">
        <f t="shared" si="41"/>
        <v>0</v>
      </c>
    </row>
    <row r="467" spans="1:18" x14ac:dyDescent="0.2">
      <c r="A467" s="88">
        <f t="shared" si="39"/>
        <v>2025</v>
      </c>
      <c r="B467" s="122">
        <v>3</v>
      </c>
      <c r="C467" s="88">
        <f t="shared" si="40"/>
        <v>1</v>
      </c>
      <c r="D467" s="87" t="str">
        <f t="shared" si="38"/>
        <v>0691775E</v>
      </c>
      <c r="E467" s="89" t="s">
        <v>2176</v>
      </c>
      <c r="F467" s="92">
        <f>IF(ISBLANK(Tableau3!J16),0,Tableau3!J16)</f>
        <v>0</v>
      </c>
      <c r="G467" s="115" t="s">
        <v>122</v>
      </c>
      <c r="H467" s="115" t="s">
        <v>122</v>
      </c>
      <c r="I467" s="115" t="s">
        <v>122</v>
      </c>
      <c r="J467" s="115" t="s">
        <v>122</v>
      </c>
      <c r="K467" s="118">
        <v>1</v>
      </c>
      <c r="L467" s="88">
        <v>4</v>
      </c>
      <c r="M467" s="121">
        <v>6</v>
      </c>
      <c r="N467" s="87" t="s">
        <v>374</v>
      </c>
      <c r="O467" s="87" t="s">
        <v>2753</v>
      </c>
      <c r="P467" s="91">
        <f t="shared" si="33"/>
        <v>0</v>
      </c>
      <c r="Q467" s="87" t="str">
        <f>IF(Paramétrage!B4&lt;'CTRL Nombres'!K467,"Pas de contrôle",IF(VALUE(F467)=P467,"OK","Attention, vous devez saisir un nombre entier dans le tableau 3"))</f>
        <v>OK</v>
      </c>
      <c r="R467" s="87">
        <f t="shared" si="41"/>
        <v>0</v>
      </c>
    </row>
    <row r="468" spans="1:18" x14ac:dyDescent="0.2">
      <c r="A468" s="88">
        <f t="shared" si="39"/>
        <v>2025</v>
      </c>
      <c r="B468" s="122">
        <v>3</v>
      </c>
      <c r="C468" s="88">
        <f t="shared" si="40"/>
        <v>1</v>
      </c>
      <c r="D468" s="87" t="str">
        <f t="shared" si="38"/>
        <v>0691775E</v>
      </c>
      <c r="E468" s="89" t="s">
        <v>865</v>
      </c>
      <c r="F468" s="92">
        <f>IF(ISBLANK(Tableau3!K16),0,Tableau3!K16)</f>
        <v>0</v>
      </c>
      <c r="G468" s="115" t="s">
        <v>122</v>
      </c>
      <c r="H468" s="115" t="s">
        <v>122</v>
      </c>
      <c r="I468" s="115" t="s">
        <v>122</v>
      </c>
      <c r="J468" s="115" t="s">
        <v>122</v>
      </c>
      <c r="K468" s="118">
        <v>1</v>
      </c>
      <c r="L468" s="88">
        <v>4</v>
      </c>
      <c r="M468" s="121">
        <v>7</v>
      </c>
      <c r="N468" s="87" t="s">
        <v>1102</v>
      </c>
      <c r="O468" s="87" t="s">
        <v>1103</v>
      </c>
      <c r="P468" s="91">
        <f t="shared" si="33"/>
        <v>0</v>
      </c>
      <c r="Q468" s="87" t="str">
        <f>IF(Paramétrage!B4&lt;'CTRL Nombres'!K468,"Pas de contrôle",IF(VALUE(F468)=P468,"OK","Attention, vous devez saisir un nombre entier dans le tableau 3"))</f>
        <v>OK</v>
      </c>
      <c r="R468" s="87">
        <f t="shared" si="41"/>
        <v>0</v>
      </c>
    </row>
    <row r="469" spans="1:18" x14ac:dyDescent="0.2">
      <c r="A469" s="88">
        <f t="shared" si="39"/>
        <v>2025</v>
      </c>
      <c r="B469" s="122">
        <v>3</v>
      </c>
      <c r="C469" s="88">
        <f t="shared" si="40"/>
        <v>1</v>
      </c>
      <c r="D469" s="87" t="str">
        <f t="shared" si="38"/>
        <v>0691775E</v>
      </c>
      <c r="E469" s="89" t="s">
        <v>866</v>
      </c>
      <c r="F469" s="92">
        <f>IF(ISBLANK(Tableau3!N16),0,Tableau3!N16)</f>
        <v>0</v>
      </c>
      <c r="G469" s="115" t="s">
        <v>122</v>
      </c>
      <c r="H469" s="115" t="s">
        <v>122</v>
      </c>
      <c r="I469" s="115" t="s">
        <v>122</v>
      </c>
      <c r="J469" s="115" t="s">
        <v>122</v>
      </c>
      <c r="K469" s="118">
        <v>1</v>
      </c>
      <c r="L469" s="88">
        <v>4</v>
      </c>
      <c r="M469" s="121">
        <v>10</v>
      </c>
      <c r="N469" s="87" t="s">
        <v>383</v>
      </c>
      <c r="O469" s="87" t="s">
        <v>1104</v>
      </c>
      <c r="P469" s="91">
        <f t="shared" si="33"/>
        <v>0</v>
      </c>
      <c r="Q469" s="87" t="str">
        <f>IF(Paramétrage!B4&lt;'CTRL Nombres'!K469,"Pas de contrôle",IF(VALUE(F469)=P469,"OK","Attention, vous devez saisir un nombre entier dans le tableau 3"))</f>
        <v>OK</v>
      </c>
      <c r="R469" s="87">
        <f t="shared" si="41"/>
        <v>0</v>
      </c>
    </row>
    <row r="470" spans="1:18" x14ac:dyDescent="0.2">
      <c r="A470" s="88">
        <f t="shared" si="39"/>
        <v>2025</v>
      </c>
      <c r="B470" s="122">
        <v>3</v>
      </c>
      <c r="C470" s="88">
        <f t="shared" si="40"/>
        <v>1</v>
      </c>
      <c r="D470" s="87" t="str">
        <f t="shared" si="38"/>
        <v>0691775E</v>
      </c>
      <c r="E470" s="89" t="s">
        <v>867</v>
      </c>
      <c r="F470" s="92">
        <f>IF(ISBLANK(Tableau3!O16),0,Tableau3!O16)</f>
        <v>0</v>
      </c>
      <c r="G470" s="115" t="s">
        <v>122</v>
      </c>
      <c r="H470" s="115" t="s">
        <v>122</v>
      </c>
      <c r="I470" s="115" t="s">
        <v>122</v>
      </c>
      <c r="J470" s="115" t="s">
        <v>122</v>
      </c>
      <c r="K470" s="118">
        <v>1</v>
      </c>
      <c r="L470" s="88">
        <v>4</v>
      </c>
      <c r="M470" s="121">
        <v>11</v>
      </c>
      <c r="N470" s="87" t="s">
        <v>386</v>
      </c>
      <c r="O470" s="87" t="s">
        <v>1105</v>
      </c>
      <c r="P470" s="91">
        <f t="shared" si="33"/>
        <v>0</v>
      </c>
      <c r="Q470" s="87" t="str">
        <f>IF(Paramétrage!B4&lt;'CTRL Nombres'!K470,"Pas de contrôle",IF(VALUE(F470)=P470,"OK","Attention, vous devez saisir un nombre entier dans le tableau 3"))</f>
        <v>OK</v>
      </c>
      <c r="R470" s="87">
        <f t="shared" si="41"/>
        <v>0</v>
      </c>
    </row>
    <row r="471" spans="1:18" x14ac:dyDescent="0.2">
      <c r="A471" s="88">
        <f t="shared" si="39"/>
        <v>2025</v>
      </c>
      <c r="B471" s="122">
        <v>3</v>
      </c>
      <c r="C471" s="88">
        <f t="shared" si="40"/>
        <v>1</v>
      </c>
      <c r="D471" s="87" t="str">
        <f t="shared" si="38"/>
        <v>0691775E</v>
      </c>
      <c r="E471" s="89" t="s">
        <v>868</v>
      </c>
      <c r="F471" s="92">
        <f>IF(ISBLANK(Tableau3!P16),0,Tableau3!P16)</f>
        <v>347408</v>
      </c>
      <c r="G471" s="115" t="s">
        <v>122</v>
      </c>
      <c r="H471" s="115" t="s">
        <v>122</v>
      </c>
      <c r="I471" s="115" t="s">
        <v>122</v>
      </c>
      <c r="J471" s="115" t="s">
        <v>122</v>
      </c>
      <c r="K471" s="118">
        <v>1</v>
      </c>
      <c r="L471" s="88">
        <v>4</v>
      </c>
      <c r="M471" s="121">
        <v>12</v>
      </c>
      <c r="N471" s="87" t="s">
        <v>1106</v>
      </c>
      <c r="O471" s="87" t="s">
        <v>1107</v>
      </c>
      <c r="P471" s="91">
        <f t="shared" si="33"/>
        <v>347408</v>
      </c>
      <c r="Q471" s="87" t="str">
        <f>IF(Paramétrage!B4&lt;'CTRL Nombres'!K471,"Pas de contrôle",IF(VALUE(F471)=P471,"OK","Attention, vous devez saisir un nombre entier dans le tableau 3"))</f>
        <v>OK</v>
      </c>
      <c r="R471" s="87">
        <f t="shared" si="41"/>
        <v>0</v>
      </c>
    </row>
    <row r="472" spans="1:18" x14ac:dyDescent="0.2">
      <c r="A472" s="88">
        <f t="shared" si="39"/>
        <v>2025</v>
      </c>
      <c r="B472" s="122">
        <v>3</v>
      </c>
      <c r="C472" s="88">
        <f t="shared" si="40"/>
        <v>1</v>
      </c>
      <c r="D472" s="87" t="str">
        <f t="shared" si="38"/>
        <v>0691775E</v>
      </c>
      <c r="E472" s="89" t="s">
        <v>869</v>
      </c>
      <c r="F472" s="92">
        <f>IF(ISBLANK(Tableau3!Q16),0,Tableau3!Q16)</f>
        <v>-416889</v>
      </c>
      <c r="G472" s="115" t="s">
        <v>122</v>
      </c>
      <c r="H472" s="115" t="s">
        <v>122</v>
      </c>
      <c r="I472" s="115" t="s">
        <v>122</v>
      </c>
      <c r="J472" s="115" t="s">
        <v>122</v>
      </c>
      <c r="K472" s="118">
        <v>1</v>
      </c>
      <c r="L472" s="88">
        <v>4</v>
      </c>
      <c r="M472" s="121">
        <v>13</v>
      </c>
      <c r="N472" s="87" t="s">
        <v>389</v>
      </c>
      <c r="O472" s="87" t="s">
        <v>493</v>
      </c>
      <c r="P472" s="91">
        <f t="shared" si="33"/>
        <v>-416889</v>
      </c>
      <c r="Q472" s="87" t="str">
        <f>IF(Paramétrage!B4&lt;'CTRL Nombres'!K472,"Pas de contrôle",IF(VALUE(F472)=P472,"OK","Attention, vous devez saisir un nombre entier dans le tableau 3"))</f>
        <v>OK</v>
      </c>
      <c r="R472" s="87">
        <f t="shared" si="41"/>
        <v>0</v>
      </c>
    </row>
    <row r="473" spans="1:18" x14ac:dyDescent="0.2">
      <c r="A473" s="88">
        <f t="shared" si="39"/>
        <v>2025</v>
      </c>
      <c r="B473" s="122">
        <v>3</v>
      </c>
      <c r="C473" s="88">
        <f t="shared" si="40"/>
        <v>1</v>
      </c>
      <c r="D473" s="87" t="str">
        <f t="shared" si="38"/>
        <v>0691775E</v>
      </c>
      <c r="E473" s="89" t="s">
        <v>870</v>
      </c>
      <c r="F473" s="92">
        <f>IF(ISBLANK(Tableau3!R16),0,Tableau3!R16)</f>
        <v>764297</v>
      </c>
      <c r="G473" s="115" t="s">
        <v>122</v>
      </c>
      <c r="H473" s="115" t="s">
        <v>122</v>
      </c>
      <c r="I473" s="115" t="s">
        <v>122</v>
      </c>
      <c r="J473" s="115" t="s">
        <v>122</v>
      </c>
      <c r="K473" s="118">
        <v>1</v>
      </c>
      <c r="L473" s="88">
        <v>4</v>
      </c>
      <c r="M473" s="121">
        <v>14</v>
      </c>
      <c r="N473" s="87" t="s">
        <v>392</v>
      </c>
      <c r="O473" s="87" t="s">
        <v>496</v>
      </c>
      <c r="P473" s="91">
        <f t="shared" si="33"/>
        <v>764297</v>
      </c>
      <c r="Q473" s="87" t="str">
        <f>IF(Paramétrage!B4&lt;'CTRL Nombres'!K473,"Pas de contrôle",IF(VALUE(F473)=P473,"OK","Attention, vous devez saisir un nombre entier dans le tableau 3"))</f>
        <v>OK</v>
      </c>
      <c r="R473" s="87">
        <f t="shared" si="41"/>
        <v>0</v>
      </c>
    </row>
    <row r="474" spans="1:18" x14ac:dyDescent="0.2">
      <c r="A474" s="88">
        <f t="shared" si="39"/>
        <v>2025</v>
      </c>
      <c r="B474" s="122">
        <v>3</v>
      </c>
      <c r="C474" s="88">
        <f t="shared" si="40"/>
        <v>1</v>
      </c>
      <c r="D474" s="87" t="str">
        <f t="shared" si="38"/>
        <v>0691775E</v>
      </c>
      <c r="E474" s="89" t="s">
        <v>871</v>
      </c>
      <c r="F474" s="92">
        <f>IF(ISBLANK(Tableau3!S16),0,Tableau3!S16)</f>
        <v>-17898</v>
      </c>
      <c r="G474" s="115" t="s">
        <v>122</v>
      </c>
      <c r="H474" s="115" t="s">
        <v>122</v>
      </c>
      <c r="I474" s="115" t="s">
        <v>122</v>
      </c>
      <c r="J474" s="115" t="s">
        <v>122</v>
      </c>
      <c r="K474" s="118">
        <v>1</v>
      </c>
      <c r="L474" s="88">
        <v>4</v>
      </c>
      <c r="M474" s="121">
        <v>15</v>
      </c>
      <c r="N474" s="87" t="s">
        <v>395</v>
      </c>
      <c r="O474" s="87" t="s">
        <v>1108</v>
      </c>
      <c r="P474" s="91">
        <f t="shared" si="33"/>
        <v>-17898</v>
      </c>
      <c r="Q474" s="87" t="str">
        <f>IF(Paramétrage!B4&lt;'CTRL Nombres'!K474,"Pas de contrôle",IF(VALUE(F474)=P474,"OK","Attention, vous devez saisir un nombre entier dans le tableau 3"))</f>
        <v>OK</v>
      </c>
      <c r="R474" s="87">
        <f t="shared" si="41"/>
        <v>0</v>
      </c>
    </row>
    <row r="475" spans="1:18" x14ac:dyDescent="0.2">
      <c r="A475" s="88">
        <f t="shared" si="39"/>
        <v>2025</v>
      </c>
      <c r="B475" s="122">
        <v>3</v>
      </c>
      <c r="C475" s="88">
        <f t="shared" si="40"/>
        <v>1</v>
      </c>
      <c r="D475" s="87" t="str">
        <f t="shared" si="38"/>
        <v>0691775E</v>
      </c>
      <c r="E475" s="89" t="s">
        <v>872</v>
      </c>
      <c r="F475" s="92">
        <f>IF(ISBLANK(Tableau3!T16),0,Tableau3!T16)</f>
        <v>0</v>
      </c>
      <c r="G475" s="115" t="s">
        <v>122</v>
      </c>
      <c r="H475" s="115" t="s">
        <v>122</v>
      </c>
      <c r="I475" s="115" t="s">
        <v>122</v>
      </c>
      <c r="J475" s="115" t="s">
        <v>122</v>
      </c>
      <c r="K475" s="118">
        <v>1</v>
      </c>
      <c r="L475" s="88">
        <v>4</v>
      </c>
      <c r="M475" s="121">
        <v>16</v>
      </c>
      <c r="N475" s="87" t="s">
        <v>398</v>
      </c>
      <c r="O475" s="87" t="s">
        <v>1109</v>
      </c>
      <c r="P475" s="91">
        <f t="shared" si="33"/>
        <v>0</v>
      </c>
      <c r="Q475" s="87" t="str">
        <f>IF(Paramétrage!B4&lt;'CTRL Nombres'!K475,"Pas de contrôle",IF(VALUE(F475)=P475,"OK","Attention, vous devez saisir un nombre entier dans le tableau 3"))</f>
        <v>OK</v>
      </c>
      <c r="R475" s="87">
        <f t="shared" si="41"/>
        <v>0</v>
      </c>
    </row>
    <row r="476" spans="1:18" x14ac:dyDescent="0.2">
      <c r="A476" s="88">
        <f t="shared" si="39"/>
        <v>2025</v>
      </c>
      <c r="B476" s="122">
        <v>3</v>
      </c>
      <c r="C476" s="88">
        <f t="shared" si="40"/>
        <v>1</v>
      </c>
      <c r="D476" s="87" t="str">
        <f t="shared" si="38"/>
        <v>0691775E</v>
      </c>
      <c r="E476" s="89" t="s">
        <v>2833</v>
      </c>
      <c r="F476" s="92">
        <f>IF(ISBLANK(Tableau3!U16),0,Tableau3!U16)</f>
        <v>0</v>
      </c>
      <c r="G476" s="115" t="s">
        <v>122</v>
      </c>
      <c r="H476" s="115" t="s">
        <v>122</v>
      </c>
      <c r="I476" s="115" t="s">
        <v>122</v>
      </c>
      <c r="J476" s="115" t="s">
        <v>122</v>
      </c>
      <c r="K476" s="118">
        <v>1</v>
      </c>
      <c r="L476" s="88">
        <v>4</v>
      </c>
      <c r="M476" s="121">
        <v>17</v>
      </c>
      <c r="N476" s="87" t="s">
        <v>2858</v>
      </c>
      <c r="O476" s="87" t="s">
        <v>2817</v>
      </c>
      <c r="P476" s="91">
        <f t="shared" si="33"/>
        <v>0</v>
      </c>
      <c r="Q476" s="87" t="str">
        <f>IF(Paramétrage!B4&lt;'CTRL Nombres'!K476,"Pas de contrôle",IF(VALUE(F476)=P476,"OK","Attention, vous devez saisir un nombre entier dans le tableau 3"))</f>
        <v>OK</v>
      </c>
      <c r="R476" s="87">
        <f t="shared" si="41"/>
        <v>0</v>
      </c>
    </row>
    <row r="477" spans="1:18" x14ac:dyDescent="0.2">
      <c r="A477" s="88">
        <f t="shared" si="39"/>
        <v>2025</v>
      </c>
      <c r="B477" s="122">
        <v>3</v>
      </c>
      <c r="C477" s="88">
        <f t="shared" si="40"/>
        <v>1</v>
      </c>
      <c r="D477" s="87" t="str">
        <f t="shared" si="38"/>
        <v>0691775E</v>
      </c>
      <c r="E477" s="89" t="s">
        <v>2834</v>
      </c>
      <c r="F477" s="92">
        <f>IF(ISBLANK(Tableau3!V16),0,Tableau3!V16)</f>
        <v>0</v>
      </c>
      <c r="G477" s="115" t="s">
        <v>122</v>
      </c>
      <c r="H477" s="115" t="s">
        <v>122</v>
      </c>
      <c r="I477" s="115" t="s">
        <v>122</v>
      </c>
      <c r="J477" s="115" t="s">
        <v>122</v>
      </c>
      <c r="K477" s="118">
        <v>1</v>
      </c>
      <c r="L477" s="88">
        <v>4</v>
      </c>
      <c r="M477" s="121">
        <v>18</v>
      </c>
      <c r="N477" s="87" t="s">
        <v>401</v>
      </c>
      <c r="O477" s="87" t="s">
        <v>2822</v>
      </c>
      <c r="P477" s="91">
        <f t="shared" si="33"/>
        <v>0</v>
      </c>
      <c r="Q477" s="87" t="str">
        <f>IF(Paramétrage!B4&lt;'CTRL Nombres'!K477,"Pas de contrôle",IF(VALUE(F477)=P477,"OK","Attention, vous devez saisir un nombre entier dans le tableau 3"))</f>
        <v>OK</v>
      </c>
      <c r="R477" s="87">
        <f t="shared" si="41"/>
        <v>0</v>
      </c>
    </row>
    <row r="478" spans="1:18" x14ac:dyDescent="0.2">
      <c r="A478" s="88">
        <f t="shared" si="39"/>
        <v>2025</v>
      </c>
      <c r="B478" s="122">
        <v>3</v>
      </c>
      <c r="C478" s="88">
        <f t="shared" si="40"/>
        <v>1</v>
      </c>
      <c r="D478" s="87" t="str">
        <f t="shared" si="38"/>
        <v>0691775E</v>
      </c>
      <c r="E478" s="89" t="s">
        <v>873</v>
      </c>
      <c r="F478" s="92">
        <f>IF(ISBLANK(Tableau3!X16),0,Tableau3!X16)</f>
        <v>0</v>
      </c>
      <c r="G478" s="115" t="s">
        <v>122</v>
      </c>
      <c r="H478" s="115" t="s">
        <v>122</v>
      </c>
      <c r="I478" s="115" t="s">
        <v>122</v>
      </c>
      <c r="J478" s="115" t="s">
        <v>122</v>
      </c>
      <c r="K478" s="118">
        <v>1</v>
      </c>
      <c r="L478" s="88">
        <v>4</v>
      </c>
      <c r="M478" s="121">
        <v>20</v>
      </c>
      <c r="N478" s="87" t="s">
        <v>1110</v>
      </c>
      <c r="O478" s="87" t="s">
        <v>1111</v>
      </c>
      <c r="P478" s="91">
        <f t="shared" si="33"/>
        <v>0</v>
      </c>
      <c r="Q478" s="87" t="str">
        <f>IF(Paramétrage!B4&lt;'CTRL Nombres'!K478,"Pas de contrôle",IF(VALUE(F478)=P478,"OK","Attention, vous devez saisir un nombre entier dans le tableau 3"))</f>
        <v>OK</v>
      </c>
      <c r="R478" s="87">
        <f t="shared" si="41"/>
        <v>0</v>
      </c>
    </row>
    <row r="479" spans="1:18" x14ac:dyDescent="0.2">
      <c r="A479" s="88">
        <f t="shared" si="39"/>
        <v>2025</v>
      </c>
      <c r="B479" s="122">
        <v>3</v>
      </c>
      <c r="C479" s="88">
        <f t="shared" si="40"/>
        <v>1</v>
      </c>
      <c r="D479" s="87" t="str">
        <f t="shared" si="38"/>
        <v>0691775E</v>
      </c>
      <c r="E479" s="89" t="s">
        <v>234</v>
      </c>
      <c r="F479" s="92">
        <f>IF(ISBLANK(Tableau3!AA16),0,Tableau3!AA16)</f>
        <v>34978527</v>
      </c>
      <c r="G479" s="115" t="s">
        <v>122</v>
      </c>
      <c r="H479" s="115" t="s">
        <v>122</v>
      </c>
      <c r="I479" s="115" t="s">
        <v>122</v>
      </c>
      <c r="J479" s="115" t="s">
        <v>122</v>
      </c>
      <c r="K479" s="118">
        <v>1</v>
      </c>
      <c r="L479" s="88">
        <v>4</v>
      </c>
      <c r="M479" s="88">
        <v>23</v>
      </c>
      <c r="N479" s="87" t="s">
        <v>202</v>
      </c>
      <c r="O479" s="87" t="s">
        <v>278</v>
      </c>
      <c r="P479" s="91">
        <f t="shared" si="33"/>
        <v>34978527</v>
      </c>
      <c r="Q479" s="87" t="str">
        <f>IF(Paramétrage!B4&lt;'CTRL Nombres'!K479,"Pas de contrôle",IF(VALUE(F479)=P479,"OK","Attention, vous devez saisir un nombre entier dans le tableau 3"))</f>
        <v>OK</v>
      </c>
      <c r="R479" s="87">
        <f t="shared" si="41"/>
        <v>0</v>
      </c>
    </row>
    <row r="480" spans="1:18" x14ac:dyDescent="0.2">
      <c r="A480" s="88">
        <f t="shared" si="39"/>
        <v>2025</v>
      </c>
      <c r="B480" s="122">
        <v>3</v>
      </c>
      <c r="C480" s="88">
        <f t="shared" si="40"/>
        <v>1</v>
      </c>
      <c r="D480" s="87" t="str">
        <f t="shared" si="38"/>
        <v>0691775E</v>
      </c>
      <c r="E480" s="89" t="s">
        <v>874</v>
      </c>
      <c r="F480" s="92">
        <f>IF(ISBLANK(Tableau3!E17),0,Tableau3!E17)</f>
        <v>15546446</v>
      </c>
      <c r="G480" s="115" t="s">
        <v>122</v>
      </c>
      <c r="H480" s="115" t="s">
        <v>122</v>
      </c>
      <c r="I480" s="90" t="s">
        <v>36</v>
      </c>
      <c r="J480" s="90" t="s">
        <v>36</v>
      </c>
      <c r="K480" s="118">
        <v>1</v>
      </c>
      <c r="L480" s="88">
        <v>5</v>
      </c>
      <c r="M480" s="121">
        <v>1</v>
      </c>
      <c r="N480" s="87" t="s">
        <v>203</v>
      </c>
      <c r="O480" s="87" t="s">
        <v>1112</v>
      </c>
      <c r="P480" s="91">
        <f t="shared" si="33"/>
        <v>15546446</v>
      </c>
      <c r="Q480" s="87" t="str">
        <f>IF(Paramétrage!B4&lt;'CTRL Nombres'!K480,"Pas de contrôle",IF(VALUE(F480)=P480,"OK","Attention, vous devez saisir un nombre entier dans le tableau 3"))</f>
        <v>OK</v>
      </c>
      <c r="R480" s="87">
        <f t="shared" si="41"/>
        <v>0</v>
      </c>
    </row>
    <row r="481" spans="1:18" x14ac:dyDescent="0.2">
      <c r="A481" s="88">
        <f t="shared" si="39"/>
        <v>2025</v>
      </c>
      <c r="B481" s="122">
        <v>3</v>
      </c>
      <c r="C481" s="88">
        <f t="shared" si="40"/>
        <v>1</v>
      </c>
      <c r="D481" s="87" t="str">
        <f t="shared" si="38"/>
        <v>0691775E</v>
      </c>
      <c r="E481" s="89" t="s">
        <v>875</v>
      </c>
      <c r="F481" s="92">
        <f>IF(ISBLANK(Tableau3!F17),0,Tableau3!F17)</f>
        <v>0</v>
      </c>
      <c r="G481" s="115" t="s">
        <v>122</v>
      </c>
      <c r="H481" s="115" t="s">
        <v>122</v>
      </c>
      <c r="I481" s="115" t="s">
        <v>122</v>
      </c>
      <c r="J481" s="115" t="s">
        <v>122</v>
      </c>
      <c r="K481" s="118">
        <v>1</v>
      </c>
      <c r="L481" s="88">
        <v>5</v>
      </c>
      <c r="M481" s="121">
        <v>2</v>
      </c>
      <c r="N481" s="87" t="s">
        <v>403</v>
      </c>
      <c r="O481" s="87" t="s">
        <v>1113</v>
      </c>
      <c r="P481" s="91">
        <f t="shared" si="33"/>
        <v>0</v>
      </c>
      <c r="Q481" s="87" t="str">
        <f>IF(Paramétrage!B4&lt;'CTRL Nombres'!K481,"Pas de contrôle",IF(VALUE(F481)=P481,"OK","Attention, vous devez saisir un nombre entier dans le tableau 3"))</f>
        <v>OK</v>
      </c>
      <c r="R481" s="87">
        <f t="shared" si="41"/>
        <v>0</v>
      </c>
    </row>
    <row r="482" spans="1:18" x14ac:dyDescent="0.2">
      <c r="A482" s="88">
        <f t="shared" si="39"/>
        <v>2025</v>
      </c>
      <c r="B482" s="122">
        <v>3</v>
      </c>
      <c r="C482" s="88">
        <f t="shared" si="40"/>
        <v>1</v>
      </c>
      <c r="D482" s="87" t="str">
        <f t="shared" si="38"/>
        <v>0691775E</v>
      </c>
      <c r="E482" s="89" t="s">
        <v>876</v>
      </c>
      <c r="F482" s="92">
        <f>IF(ISBLANK(Tableau3!G17),0,Tableau3!G17)</f>
        <v>0</v>
      </c>
      <c r="G482" s="115" t="s">
        <v>122</v>
      </c>
      <c r="H482" s="115" t="s">
        <v>122</v>
      </c>
      <c r="I482" s="115" t="s">
        <v>122</v>
      </c>
      <c r="J482" s="115" t="s">
        <v>122</v>
      </c>
      <c r="K482" s="118">
        <v>1</v>
      </c>
      <c r="L482" s="88">
        <v>5</v>
      </c>
      <c r="M482" s="121">
        <v>3</v>
      </c>
      <c r="N482" s="87" t="s">
        <v>406</v>
      </c>
      <c r="O482" s="87" t="s">
        <v>1114</v>
      </c>
      <c r="P482" s="91">
        <f t="shared" si="33"/>
        <v>0</v>
      </c>
      <c r="Q482" s="87" t="str">
        <f>IF(Paramétrage!B4&lt;'CTRL Nombres'!K482,"Pas de contrôle",IF(VALUE(F482)=P482,"OK","Attention, vous devez saisir un nombre entier dans le tableau 3"))</f>
        <v>OK</v>
      </c>
      <c r="R482" s="87">
        <f t="shared" si="41"/>
        <v>0</v>
      </c>
    </row>
    <row r="483" spans="1:18" x14ac:dyDescent="0.2">
      <c r="A483" s="88">
        <f t="shared" si="39"/>
        <v>2025</v>
      </c>
      <c r="B483" s="122">
        <v>3</v>
      </c>
      <c r="C483" s="88">
        <f t="shared" si="40"/>
        <v>1</v>
      </c>
      <c r="D483" s="87" t="str">
        <f t="shared" si="38"/>
        <v>0691775E</v>
      </c>
      <c r="E483" s="89" t="s">
        <v>877</v>
      </c>
      <c r="F483" s="92">
        <f>IF(ISBLANK(Tableau3!H17),0,Tableau3!H17)</f>
        <v>0</v>
      </c>
      <c r="G483" s="115" t="s">
        <v>122</v>
      </c>
      <c r="H483" s="115" t="s">
        <v>122</v>
      </c>
      <c r="I483" s="115" t="s">
        <v>122</v>
      </c>
      <c r="J483" s="115" t="s">
        <v>122</v>
      </c>
      <c r="K483" s="118">
        <v>1</v>
      </c>
      <c r="L483" s="88">
        <v>5</v>
      </c>
      <c r="M483" s="121">
        <v>4</v>
      </c>
      <c r="N483" s="87" t="s">
        <v>194</v>
      </c>
      <c r="O483" s="87" t="s">
        <v>178</v>
      </c>
      <c r="P483" s="91">
        <f t="shared" si="33"/>
        <v>0</v>
      </c>
      <c r="Q483" s="87" t="str">
        <f>IF(Paramétrage!B4&lt;'CTRL Nombres'!K483,"Pas de contrôle",IF(VALUE(F483)=P483,"OK","Attention, vous devez saisir un nombre entier dans le tableau 3"))</f>
        <v>OK</v>
      </c>
      <c r="R483" s="87">
        <f t="shared" si="41"/>
        <v>0</v>
      </c>
    </row>
    <row r="484" spans="1:18" x14ac:dyDescent="0.2">
      <c r="A484" s="88">
        <f t="shared" si="39"/>
        <v>2025</v>
      </c>
      <c r="B484" s="122">
        <v>3</v>
      </c>
      <c r="C484" s="88">
        <f t="shared" si="40"/>
        <v>1</v>
      </c>
      <c r="D484" s="87" t="str">
        <f t="shared" si="38"/>
        <v>0691775E</v>
      </c>
      <c r="E484" s="89" t="s">
        <v>878</v>
      </c>
      <c r="F484" s="92">
        <f>IF(ISBLANK(Tableau3!I17),0,Tableau3!I17)</f>
        <v>0</v>
      </c>
      <c r="G484" s="115" t="s">
        <v>122</v>
      </c>
      <c r="H484" s="115" t="s">
        <v>122</v>
      </c>
      <c r="I484" s="115" t="s">
        <v>122</v>
      </c>
      <c r="J484" s="115" t="s">
        <v>122</v>
      </c>
      <c r="K484" s="118">
        <v>1</v>
      </c>
      <c r="L484" s="88">
        <v>5</v>
      </c>
      <c r="M484" s="121">
        <v>5</v>
      </c>
      <c r="N484" s="87" t="s">
        <v>195</v>
      </c>
      <c r="O484" s="87" t="s">
        <v>1115</v>
      </c>
      <c r="P484" s="91">
        <f t="shared" si="33"/>
        <v>0</v>
      </c>
      <c r="Q484" s="87" t="str">
        <f>IF(Paramétrage!B4&lt;'CTRL Nombres'!K484,"Pas de contrôle",IF(VALUE(F484)=P484,"OK","Attention, vous devez saisir un nombre entier dans le tableau 3"))</f>
        <v>OK</v>
      </c>
      <c r="R484" s="87">
        <f t="shared" si="41"/>
        <v>0</v>
      </c>
    </row>
    <row r="485" spans="1:18" x14ac:dyDescent="0.2">
      <c r="A485" s="88">
        <f t="shared" si="39"/>
        <v>2025</v>
      </c>
      <c r="B485" s="122">
        <v>3</v>
      </c>
      <c r="C485" s="88">
        <f t="shared" si="40"/>
        <v>1</v>
      </c>
      <c r="D485" s="87" t="str">
        <f t="shared" si="38"/>
        <v>0691775E</v>
      </c>
      <c r="E485" s="89" t="s">
        <v>2180</v>
      </c>
      <c r="F485" s="92">
        <f>IF(ISBLANK(Tableau3!J17),0,Tableau3!J17)</f>
        <v>0</v>
      </c>
      <c r="G485" s="115" t="s">
        <v>122</v>
      </c>
      <c r="H485" s="115" t="s">
        <v>122</v>
      </c>
      <c r="I485" s="115" t="s">
        <v>122</v>
      </c>
      <c r="J485" s="115" t="s">
        <v>122</v>
      </c>
      <c r="K485" s="118">
        <v>1</v>
      </c>
      <c r="L485" s="88">
        <v>5</v>
      </c>
      <c r="M485" s="121">
        <v>6</v>
      </c>
      <c r="N485" s="87" t="s">
        <v>2445</v>
      </c>
      <c r="O485" s="87" t="s">
        <v>1226</v>
      </c>
      <c r="P485" s="91">
        <f t="shared" si="33"/>
        <v>0</v>
      </c>
      <c r="Q485" s="87" t="str">
        <f>IF(Paramétrage!B4&lt;'CTRL Nombres'!K485,"Pas de contrôle",IF(VALUE(F485)=P485,"OK","Attention, vous devez saisir un nombre entier dans le tableau 3"))</f>
        <v>OK</v>
      </c>
      <c r="R485" s="87">
        <f t="shared" si="41"/>
        <v>0</v>
      </c>
    </row>
    <row r="486" spans="1:18" x14ac:dyDescent="0.2">
      <c r="A486" s="88">
        <f t="shared" si="39"/>
        <v>2025</v>
      </c>
      <c r="B486" s="122">
        <v>3</v>
      </c>
      <c r="C486" s="88">
        <f t="shared" si="40"/>
        <v>1</v>
      </c>
      <c r="D486" s="87" t="str">
        <f t="shared" si="38"/>
        <v>0691775E</v>
      </c>
      <c r="E486" s="89" t="s">
        <v>879</v>
      </c>
      <c r="F486" s="92">
        <f>IF(ISBLANK(Tableau3!K17),0,Tableau3!K17)</f>
        <v>0</v>
      </c>
      <c r="G486" s="115" t="s">
        <v>122</v>
      </c>
      <c r="H486" s="115" t="s">
        <v>122</v>
      </c>
      <c r="I486" s="115" t="s">
        <v>122</v>
      </c>
      <c r="J486" s="115" t="s">
        <v>122</v>
      </c>
      <c r="K486" s="118">
        <v>1</v>
      </c>
      <c r="L486" s="88">
        <v>5</v>
      </c>
      <c r="M486" s="121">
        <v>7</v>
      </c>
      <c r="N486" s="87" t="s">
        <v>810</v>
      </c>
      <c r="O486" s="87" t="s">
        <v>1116</v>
      </c>
      <c r="P486" s="91">
        <f t="shared" si="33"/>
        <v>0</v>
      </c>
      <c r="Q486" s="87" t="str">
        <f>IF(Paramétrage!B4&lt;'CTRL Nombres'!K486,"Pas de contrôle",IF(VALUE(F486)=P486,"OK","Attention, vous devez saisir un nombre entier dans le tableau 3"))</f>
        <v>OK</v>
      </c>
      <c r="R486" s="87">
        <f t="shared" si="41"/>
        <v>0</v>
      </c>
    </row>
    <row r="487" spans="1:18" x14ac:dyDescent="0.2">
      <c r="A487" s="88">
        <f t="shared" si="39"/>
        <v>2025</v>
      </c>
      <c r="B487" s="122">
        <v>3</v>
      </c>
      <c r="C487" s="88">
        <f t="shared" si="40"/>
        <v>1</v>
      </c>
      <c r="D487" s="87" t="str">
        <f t="shared" si="38"/>
        <v>0691775E</v>
      </c>
      <c r="E487" s="89" t="s">
        <v>880</v>
      </c>
      <c r="F487" s="92">
        <f>IF(ISBLANK(Tableau3!N17),0,Tableau3!N17)</f>
        <v>0</v>
      </c>
      <c r="G487" s="115" t="s">
        <v>122</v>
      </c>
      <c r="H487" s="115" t="s">
        <v>122</v>
      </c>
      <c r="I487" s="115" t="s">
        <v>122</v>
      </c>
      <c r="J487" s="115" t="s">
        <v>122</v>
      </c>
      <c r="K487" s="118">
        <v>1</v>
      </c>
      <c r="L487" s="88">
        <v>5</v>
      </c>
      <c r="M487" s="121">
        <v>10</v>
      </c>
      <c r="N487" s="87" t="s">
        <v>410</v>
      </c>
      <c r="O487" s="87" t="s">
        <v>1117</v>
      </c>
      <c r="P487" s="91">
        <f t="shared" si="33"/>
        <v>0</v>
      </c>
      <c r="Q487" s="87" t="str">
        <f>IF(Paramétrage!B4&lt;'CTRL Nombres'!K487,"Pas de contrôle",IF(VALUE(F487)=P487,"OK","Attention, vous devez saisir un nombre entier dans le tableau 3"))</f>
        <v>OK</v>
      </c>
      <c r="R487" s="87">
        <f t="shared" si="41"/>
        <v>0</v>
      </c>
    </row>
    <row r="488" spans="1:18" x14ac:dyDescent="0.2">
      <c r="A488" s="88">
        <f t="shared" si="39"/>
        <v>2025</v>
      </c>
      <c r="B488" s="122">
        <v>3</v>
      </c>
      <c r="C488" s="88">
        <f t="shared" si="40"/>
        <v>1</v>
      </c>
      <c r="D488" s="87" t="str">
        <f t="shared" si="38"/>
        <v>0691775E</v>
      </c>
      <c r="E488" s="89" t="s">
        <v>881</v>
      </c>
      <c r="F488" s="92">
        <f>IF(ISBLANK(Tableau3!O17),0,Tableau3!O17)</f>
        <v>0</v>
      </c>
      <c r="G488" s="115" t="s">
        <v>122</v>
      </c>
      <c r="H488" s="115" t="s">
        <v>122</v>
      </c>
      <c r="I488" s="115" t="s">
        <v>122</v>
      </c>
      <c r="J488" s="115" t="s">
        <v>122</v>
      </c>
      <c r="K488" s="118">
        <v>1</v>
      </c>
      <c r="L488" s="88">
        <v>5</v>
      </c>
      <c r="M488" s="121">
        <v>11</v>
      </c>
      <c r="N488" s="87" t="s">
        <v>412</v>
      </c>
      <c r="O488" s="87" t="s">
        <v>1118</v>
      </c>
      <c r="P488" s="91">
        <f t="shared" si="33"/>
        <v>0</v>
      </c>
      <c r="Q488" s="87" t="str">
        <f>IF(Paramétrage!B4&lt;'CTRL Nombres'!K488,"Pas de contrôle",IF(VALUE(F488)=P488,"OK","Attention, vous devez saisir un nombre entier dans le tableau 3"))</f>
        <v>OK</v>
      </c>
      <c r="R488" s="87">
        <f t="shared" si="41"/>
        <v>0</v>
      </c>
    </row>
    <row r="489" spans="1:18" x14ac:dyDescent="0.2">
      <c r="A489" s="88">
        <f t="shared" si="39"/>
        <v>2025</v>
      </c>
      <c r="B489" s="122">
        <v>3</v>
      </c>
      <c r="C489" s="88">
        <f t="shared" si="40"/>
        <v>1</v>
      </c>
      <c r="D489" s="87" t="str">
        <f t="shared" si="38"/>
        <v>0691775E</v>
      </c>
      <c r="E489" s="89" t="s">
        <v>882</v>
      </c>
      <c r="F489" s="92">
        <f>IF(ISBLANK(Tableau3!P17),0,Tableau3!P17)</f>
        <v>148889</v>
      </c>
      <c r="G489" s="115" t="s">
        <v>122</v>
      </c>
      <c r="H489" s="115" t="s">
        <v>122</v>
      </c>
      <c r="I489" s="115" t="s">
        <v>122</v>
      </c>
      <c r="J489" s="115" t="s">
        <v>122</v>
      </c>
      <c r="K489" s="118">
        <v>1</v>
      </c>
      <c r="L489" s="88">
        <v>5</v>
      </c>
      <c r="M489" s="121">
        <v>12</v>
      </c>
      <c r="N489" s="87" t="s">
        <v>1119</v>
      </c>
      <c r="O489" s="87" t="s">
        <v>1120</v>
      </c>
      <c r="P489" s="91">
        <f t="shared" si="33"/>
        <v>148889</v>
      </c>
      <c r="Q489" s="87" t="str">
        <f>IF(Paramétrage!B4&lt;'CTRL Nombres'!K489,"Pas de contrôle",IF(VALUE(F489)=P489,"OK","Attention, vous devez saisir un nombre entier dans le tableau 3"))</f>
        <v>OK</v>
      </c>
      <c r="R489" s="87">
        <f t="shared" si="41"/>
        <v>0</v>
      </c>
    </row>
    <row r="490" spans="1:18" x14ac:dyDescent="0.2">
      <c r="A490" s="88">
        <f t="shared" si="39"/>
        <v>2025</v>
      </c>
      <c r="B490" s="122">
        <v>3</v>
      </c>
      <c r="C490" s="88">
        <f t="shared" si="40"/>
        <v>1</v>
      </c>
      <c r="D490" s="87" t="str">
        <f t="shared" si="38"/>
        <v>0691775E</v>
      </c>
      <c r="E490" s="89" t="s">
        <v>883</v>
      </c>
      <c r="F490" s="92">
        <f>IF(ISBLANK(Tableau3!Q17),0,Tableau3!Q17)</f>
        <v>-178667</v>
      </c>
      <c r="G490" s="115" t="s">
        <v>122</v>
      </c>
      <c r="H490" s="115" t="s">
        <v>122</v>
      </c>
      <c r="I490" s="115" t="s">
        <v>122</v>
      </c>
      <c r="J490" s="115" t="s">
        <v>122</v>
      </c>
      <c r="K490" s="118">
        <v>1</v>
      </c>
      <c r="L490" s="88">
        <v>5</v>
      </c>
      <c r="M490" s="121">
        <v>13</v>
      </c>
      <c r="N490" s="87" t="s">
        <v>171</v>
      </c>
      <c r="O490" s="87" t="s">
        <v>179</v>
      </c>
      <c r="P490" s="91">
        <f t="shared" si="33"/>
        <v>-178667</v>
      </c>
      <c r="Q490" s="87" t="str">
        <f>IF(Paramétrage!B4&lt;'CTRL Nombres'!K490,"Pas de contrôle",IF(VALUE(F490)=P490,"OK","Attention, vous devez saisir un nombre entier dans le tableau 3"))</f>
        <v>OK</v>
      </c>
      <c r="R490" s="87">
        <f t="shared" si="41"/>
        <v>0</v>
      </c>
    </row>
    <row r="491" spans="1:18" x14ac:dyDescent="0.2">
      <c r="A491" s="88">
        <f t="shared" si="39"/>
        <v>2025</v>
      </c>
      <c r="B491" s="122">
        <v>3</v>
      </c>
      <c r="C491" s="88">
        <f t="shared" si="40"/>
        <v>1</v>
      </c>
      <c r="D491" s="87" t="str">
        <f t="shared" si="38"/>
        <v>0691775E</v>
      </c>
      <c r="E491" s="89" t="s">
        <v>884</v>
      </c>
      <c r="F491" s="92">
        <f>IF(ISBLANK(Tableau3!R17),0,Tableau3!R17)</f>
        <v>327556</v>
      </c>
      <c r="G491" s="115" t="s">
        <v>122</v>
      </c>
      <c r="H491" s="115" t="s">
        <v>122</v>
      </c>
      <c r="I491" s="115" t="s">
        <v>122</v>
      </c>
      <c r="J491" s="115" t="s">
        <v>122</v>
      </c>
      <c r="K491" s="118">
        <v>1</v>
      </c>
      <c r="L491" s="88">
        <v>5</v>
      </c>
      <c r="M491" s="121">
        <v>14</v>
      </c>
      <c r="N491" s="87" t="s">
        <v>172</v>
      </c>
      <c r="O491" s="87" t="s">
        <v>180</v>
      </c>
      <c r="P491" s="91">
        <f t="shared" si="33"/>
        <v>327556</v>
      </c>
      <c r="Q491" s="87" t="str">
        <f>IF(Paramétrage!B4&lt;'CTRL Nombres'!K491,"Pas de contrôle",IF(VALUE(F491)=P491,"OK","Attention, vous devez saisir un nombre entier dans le tableau 3"))</f>
        <v>OK</v>
      </c>
      <c r="R491" s="87">
        <f t="shared" si="41"/>
        <v>0</v>
      </c>
    </row>
    <row r="492" spans="1:18" x14ac:dyDescent="0.2">
      <c r="A492" s="88">
        <f t="shared" si="39"/>
        <v>2025</v>
      </c>
      <c r="B492" s="122">
        <v>3</v>
      </c>
      <c r="C492" s="88">
        <f t="shared" si="40"/>
        <v>1</v>
      </c>
      <c r="D492" s="87" t="str">
        <f t="shared" si="38"/>
        <v>0691775E</v>
      </c>
      <c r="E492" s="89" t="s">
        <v>885</v>
      </c>
      <c r="F492" s="92">
        <f>IF(ISBLANK(Tableau3!S17),0,Tableau3!S17)</f>
        <v>0</v>
      </c>
      <c r="G492" s="115" t="s">
        <v>122</v>
      </c>
      <c r="H492" s="115" t="s">
        <v>122</v>
      </c>
      <c r="I492" s="115" t="s">
        <v>122</v>
      </c>
      <c r="J492" s="115" t="s">
        <v>122</v>
      </c>
      <c r="K492" s="118">
        <v>1</v>
      </c>
      <c r="L492" s="88">
        <v>5</v>
      </c>
      <c r="M492" s="121">
        <v>15</v>
      </c>
      <c r="N492" s="87" t="s">
        <v>173</v>
      </c>
      <c r="O492" s="87" t="s">
        <v>1121</v>
      </c>
      <c r="P492" s="91">
        <f t="shared" si="33"/>
        <v>0</v>
      </c>
      <c r="Q492" s="87" t="str">
        <f>IF(Paramétrage!B4&lt;'CTRL Nombres'!K492,"Pas de contrôle",IF(VALUE(F492)=P492,"OK","Attention, vous devez saisir un nombre entier dans le tableau 3"))</f>
        <v>OK</v>
      </c>
      <c r="R492" s="87">
        <f t="shared" si="41"/>
        <v>0</v>
      </c>
    </row>
    <row r="493" spans="1:18" x14ac:dyDescent="0.2">
      <c r="A493" s="88">
        <f t="shared" si="39"/>
        <v>2025</v>
      </c>
      <c r="B493" s="122">
        <v>3</v>
      </c>
      <c r="C493" s="88">
        <f t="shared" si="40"/>
        <v>1</v>
      </c>
      <c r="D493" s="87" t="str">
        <f t="shared" si="38"/>
        <v>0691775E</v>
      </c>
      <c r="E493" s="89" t="s">
        <v>886</v>
      </c>
      <c r="F493" s="92">
        <f>IF(ISBLANK(Tableau3!T17),0,Tableau3!T17)</f>
        <v>0</v>
      </c>
      <c r="G493" s="115" t="s">
        <v>122</v>
      </c>
      <c r="H493" s="115" t="s">
        <v>122</v>
      </c>
      <c r="I493" s="115" t="s">
        <v>122</v>
      </c>
      <c r="J493" s="115" t="s">
        <v>122</v>
      </c>
      <c r="K493" s="118">
        <v>1</v>
      </c>
      <c r="L493" s="88">
        <v>5</v>
      </c>
      <c r="M493" s="121">
        <v>16</v>
      </c>
      <c r="N493" s="87" t="s">
        <v>414</v>
      </c>
      <c r="O493" s="87" t="s">
        <v>1124</v>
      </c>
      <c r="P493" s="91">
        <f t="shared" si="33"/>
        <v>0</v>
      </c>
      <c r="Q493" s="87" t="str">
        <f>IF(Paramétrage!B4&lt;'CTRL Nombres'!K493,"Pas de contrôle",IF(VALUE(F493)=P493,"OK","Attention, vous devez saisir un nombre entier dans le tableau 3"))</f>
        <v>OK</v>
      </c>
      <c r="R493" s="87">
        <f t="shared" si="41"/>
        <v>0</v>
      </c>
    </row>
    <row r="494" spans="1:18" x14ac:dyDescent="0.2">
      <c r="A494" s="88">
        <f t="shared" si="39"/>
        <v>2025</v>
      </c>
      <c r="B494" s="122">
        <v>3</v>
      </c>
      <c r="C494" s="88">
        <f t="shared" si="40"/>
        <v>1</v>
      </c>
      <c r="D494" s="87" t="str">
        <f t="shared" si="38"/>
        <v>0691775E</v>
      </c>
      <c r="E494" s="89" t="s">
        <v>2835</v>
      </c>
      <c r="F494" s="92">
        <f>IF(ISBLANK(Tableau3!U17),0,Tableau3!U17)</f>
        <v>0</v>
      </c>
      <c r="G494" s="115" t="s">
        <v>122</v>
      </c>
      <c r="H494" s="115" t="s">
        <v>122</v>
      </c>
      <c r="I494" s="115" t="s">
        <v>122</v>
      </c>
      <c r="J494" s="115" t="s">
        <v>122</v>
      </c>
      <c r="K494" s="118">
        <v>1</v>
      </c>
      <c r="L494" s="88">
        <v>5</v>
      </c>
      <c r="M494" s="121">
        <v>17</v>
      </c>
      <c r="N494" s="87" t="s">
        <v>2859</v>
      </c>
      <c r="O494" s="87" t="s">
        <v>2818</v>
      </c>
      <c r="P494" s="91">
        <f t="shared" si="33"/>
        <v>0</v>
      </c>
      <c r="Q494" s="87" t="str">
        <f>IF(Paramétrage!B4&lt;'CTRL Nombres'!K494,"Pas de contrôle",IF(VALUE(F494)=P494,"OK","Attention, vous devez saisir un nombre entier dans le tableau 3"))</f>
        <v>OK</v>
      </c>
      <c r="R494" s="87">
        <f t="shared" si="41"/>
        <v>0</v>
      </c>
    </row>
    <row r="495" spans="1:18" x14ac:dyDescent="0.2">
      <c r="A495" s="88">
        <f t="shared" si="39"/>
        <v>2025</v>
      </c>
      <c r="B495" s="122">
        <v>3</v>
      </c>
      <c r="C495" s="88">
        <f t="shared" si="40"/>
        <v>1</v>
      </c>
      <c r="D495" s="87" t="str">
        <f t="shared" si="38"/>
        <v>0691775E</v>
      </c>
      <c r="E495" s="89" t="s">
        <v>2836</v>
      </c>
      <c r="F495" s="92">
        <f>IF(ISBLANK(Tableau3!V17),0,Tableau3!V17)</f>
        <v>0</v>
      </c>
      <c r="G495" s="115" t="s">
        <v>122</v>
      </c>
      <c r="H495" s="115" t="s">
        <v>122</v>
      </c>
      <c r="I495" s="115" t="s">
        <v>122</v>
      </c>
      <c r="J495" s="115" t="s">
        <v>122</v>
      </c>
      <c r="K495" s="118">
        <v>1</v>
      </c>
      <c r="L495" s="88">
        <v>5</v>
      </c>
      <c r="M495" s="121">
        <v>18</v>
      </c>
      <c r="N495" s="87" t="s">
        <v>2451</v>
      </c>
      <c r="O495" s="87" t="s">
        <v>2823</v>
      </c>
      <c r="P495" s="91">
        <f t="shared" si="33"/>
        <v>0</v>
      </c>
      <c r="Q495" s="87" t="str">
        <f>IF(Paramétrage!B4&lt;'CTRL Nombres'!K495,"Pas de contrôle",IF(VALUE(F495)=P495,"OK","Attention, vous devez saisir un nombre entier dans le tableau 3"))</f>
        <v>OK</v>
      </c>
      <c r="R495" s="87">
        <f t="shared" si="41"/>
        <v>0</v>
      </c>
    </row>
    <row r="496" spans="1:18" x14ac:dyDescent="0.2">
      <c r="A496" s="88">
        <f t="shared" si="39"/>
        <v>2025</v>
      </c>
      <c r="B496" s="122">
        <v>3</v>
      </c>
      <c r="C496" s="88">
        <f t="shared" si="40"/>
        <v>1</v>
      </c>
      <c r="D496" s="87" t="str">
        <f t="shared" si="38"/>
        <v>0691775E</v>
      </c>
      <c r="E496" s="89" t="s">
        <v>887</v>
      </c>
      <c r="F496" s="92">
        <f>IF(ISBLANK(Tableau3!X17),0,Tableau3!X17)</f>
        <v>0</v>
      </c>
      <c r="G496" s="115" t="s">
        <v>122</v>
      </c>
      <c r="H496" s="115" t="s">
        <v>122</v>
      </c>
      <c r="I496" s="115" t="s">
        <v>122</v>
      </c>
      <c r="J496" s="115" t="s">
        <v>122</v>
      </c>
      <c r="K496" s="118">
        <v>1</v>
      </c>
      <c r="L496" s="88">
        <v>5</v>
      </c>
      <c r="M496" s="121">
        <v>20</v>
      </c>
      <c r="N496" s="87" t="s">
        <v>1122</v>
      </c>
      <c r="O496" s="87" t="s">
        <v>1123</v>
      </c>
      <c r="P496" s="91">
        <f t="shared" si="33"/>
        <v>0</v>
      </c>
      <c r="Q496" s="87" t="str">
        <f>IF(Paramétrage!B4&lt;'CTRL Nombres'!K496,"Pas de contrôle",IF(VALUE(F496)=P496,"OK","Attention, vous devez saisir un nombre entier dans le tableau 3"))</f>
        <v>OK</v>
      </c>
      <c r="R496" s="87">
        <f t="shared" si="41"/>
        <v>0</v>
      </c>
    </row>
    <row r="497" spans="1:18" x14ac:dyDescent="0.2">
      <c r="A497" s="88">
        <f t="shared" si="39"/>
        <v>2025</v>
      </c>
      <c r="B497" s="122">
        <v>3</v>
      </c>
      <c r="C497" s="88">
        <f t="shared" si="40"/>
        <v>1</v>
      </c>
      <c r="D497" s="87" t="str">
        <f t="shared" si="38"/>
        <v>0691775E</v>
      </c>
      <c r="E497" s="89" t="s">
        <v>235</v>
      </c>
      <c r="F497" s="92">
        <f>IF(ISBLANK(Tableau3!AA17),0,Tableau3!AA17)</f>
        <v>15547868</v>
      </c>
      <c r="G497" s="115" t="s">
        <v>122</v>
      </c>
      <c r="H497" s="115" t="s">
        <v>122</v>
      </c>
      <c r="I497" s="115" t="s">
        <v>122</v>
      </c>
      <c r="J497" s="115" t="s">
        <v>122</v>
      </c>
      <c r="K497" s="118">
        <v>1</v>
      </c>
      <c r="L497" s="88">
        <v>5</v>
      </c>
      <c r="M497" s="88">
        <v>23</v>
      </c>
      <c r="N497" s="87" t="s">
        <v>204</v>
      </c>
      <c r="O497" s="87" t="s">
        <v>279</v>
      </c>
      <c r="P497" s="91">
        <f t="shared" si="33"/>
        <v>15547868</v>
      </c>
      <c r="Q497" s="87" t="str">
        <f>IF(Paramétrage!B4&lt;'CTRL Nombres'!K497,"Pas de contrôle",IF(VALUE(F497)=P497,"OK","Attention, vous devez saisir un nombre entier dans le tableau 3"))</f>
        <v>OK</v>
      </c>
      <c r="R497" s="87">
        <f t="shared" si="41"/>
        <v>0</v>
      </c>
    </row>
    <row r="498" spans="1:18" x14ac:dyDescent="0.2">
      <c r="A498" s="88">
        <f t="shared" si="39"/>
        <v>2025</v>
      </c>
      <c r="B498" s="122">
        <v>3</v>
      </c>
      <c r="C498" s="88">
        <f t="shared" si="40"/>
        <v>1</v>
      </c>
      <c r="D498" s="87" t="str">
        <f t="shared" si="38"/>
        <v>0691775E</v>
      </c>
      <c r="E498" s="89" t="s">
        <v>888</v>
      </c>
      <c r="F498" s="92">
        <f>IF(ISBLANK(Tableau3!E18),0,Tableau3!E18)</f>
        <v>8237752</v>
      </c>
      <c r="G498" s="115" t="s">
        <v>122</v>
      </c>
      <c r="H498" s="115" t="s">
        <v>122</v>
      </c>
      <c r="I498" s="90" t="s">
        <v>36</v>
      </c>
      <c r="J498" s="90" t="s">
        <v>36</v>
      </c>
      <c r="K498" s="118">
        <v>1</v>
      </c>
      <c r="L498" s="88">
        <v>6</v>
      </c>
      <c r="M498" s="121">
        <v>1</v>
      </c>
      <c r="N498" s="87" t="s">
        <v>205</v>
      </c>
      <c r="O498" s="87" t="s">
        <v>1125</v>
      </c>
      <c r="P498" s="91">
        <f t="shared" si="33"/>
        <v>8237752</v>
      </c>
      <c r="Q498" s="87" t="str">
        <f>IF(Paramétrage!B4&lt;'CTRL Nombres'!K498,"Pas de contrôle",IF(VALUE(F498)=P498,"OK","Attention, vous devez saisir un nombre entier dans le tableau 3"))</f>
        <v>OK</v>
      </c>
      <c r="R498" s="87">
        <f t="shared" si="41"/>
        <v>0</v>
      </c>
    </row>
    <row r="499" spans="1:18" x14ac:dyDescent="0.2">
      <c r="A499" s="88">
        <f t="shared" si="39"/>
        <v>2025</v>
      </c>
      <c r="B499" s="122">
        <v>3</v>
      </c>
      <c r="C499" s="88">
        <f t="shared" si="40"/>
        <v>1</v>
      </c>
      <c r="D499" s="87" t="str">
        <f t="shared" si="38"/>
        <v>0691775E</v>
      </c>
      <c r="E499" s="89" t="s">
        <v>889</v>
      </c>
      <c r="F499" s="92">
        <f>IF(ISBLANK(Tableau3!F18),0,Tableau3!F18)</f>
        <v>0</v>
      </c>
      <c r="G499" s="115" t="s">
        <v>122</v>
      </c>
      <c r="H499" s="115" t="s">
        <v>122</v>
      </c>
      <c r="I499" s="115" t="s">
        <v>122</v>
      </c>
      <c r="J499" s="115" t="s">
        <v>122</v>
      </c>
      <c r="K499" s="118">
        <v>1</v>
      </c>
      <c r="L499" s="88">
        <v>6</v>
      </c>
      <c r="M499" s="121">
        <v>2</v>
      </c>
      <c r="N499" s="87" t="s">
        <v>174</v>
      </c>
      <c r="O499" s="87" t="s">
        <v>791</v>
      </c>
      <c r="P499" s="91">
        <f t="shared" si="33"/>
        <v>0</v>
      </c>
      <c r="Q499" s="87" t="str">
        <f>IF(Paramétrage!B4&lt;'CTRL Nombres'!K499,"Pas de contrôle",IF(VALUE(F499)=P499,"OK","Attention, vous devez saisir un nombre entier dans le tableau 3"))</f>
        <v>OK</v>
      </c>
      <c r="R499" s="87">
        <f t="shared" si="41"/>
        <v>0</v>
      </c>
    </row>
    <row r="500" spans="1:18" x14ac:dyDescent="0.2">
      <c r="A500" s="88">
        <f t="shared" si="39"/>
        <v>2025</v>
      </c>
      <c r="B500" s="122">
        <v>3</v>
      </c>
      <c r="C500" s="88">
        <f t="shared" si="40"/>
        <v>1</v>
      </c>
      <c r="D500" s="87" t="str">
        <f t="shared" si="38"/>
        <v>0691775E</v>
      </c>
      <c r="E500" s="89" t="s">
        <v>890</v>
      </c>
      <c r="F500" s="92">
        <f>IF(ISBLANK(Tableau3!G18),0,Tableau3!G18)</f>
        <v>150179</v>
      </c>
      <c r="G500" s="115" t="s">
        <v>122</v>
      </c>
      <c r="H500" s="115" t="s">
        <v>122</v>
      </c>
      <c r="I500" s="115" t="s">
        <v>122</v>
      </c>
      <c r="J500" s="115" t="s">
        <v>122</v>
      </c>
      <c r="K500" s="118">
        <v>1</v>
      </c>
      <c r="L500" s="88">
        <v>6</v>
      </c>
      <c r="M500" s="121">
        <v>3</v>
      </c>
      <c r="N500" s="87" t="s">
        <v>175</v>
      </c>
      <c r="O500" s="87" t="s">
        <v>793</v>
      </c>
      <c r="P500" s="91">
        <f t="shared" si="33"/>
        <v>150179</v>
      </c>
      <c r="Q500" s="87" t="str">
        <f>IF(Paramétrage!B4&lt;'CTRL Nombres'!K500,"Pas de contrôle",IF(VALUE(F500)=P500,"OK","Attention, vous devez saisir un nombre entier dans le tableau 3"))</f>
        <v>OK</v>
      </c>
      <c r="R500" s="87">
        <f t="shared" si="41"/>
        <v>0</v>
      </c>
    </row>
    <row r="501" spans="1:18" x14ac:dyDescent="0.2">
      <c r="A501" s="88">
        <f t="shared" si="39"/>
        <v>2025</v>
      </c>
      <c r="B501" s="122">
        <v>3</v>
      </c>
      <c r="C501" s="88">
        <f t="shared" si="40"/>
        <v>1</v>
      </c>
      <c r="D501" s="87" t="str">
        <f t="shared" si="38"/>
        <v>0691775E</v>
      </c>
      <c r="E501" s="89" t="s">
        <v>891</v>
      </c>
      <c r="F501" s="92">
        <f>IF(ISBLANK(Tableau3!H18),0,Tableau3!H18)</f>
        <v>503572</v>
      </c>
      <c r="G501" s="115" t="s">
        <v>122</v>
      </c>
      <c r="H501" s="115" t="s">
        <v>122</v>
      </c>
      <c r="I501" s="115" t="s">
        <v>122</v>
      </c>
      <c r="J501" s="115" t="s">
        <v>122</v>
      </c>
      <c r="K501" s="118">
        <v>1</v>
      </c>
      <c r="L501" s="88">
        <v>6</v>
      </c>
      <c r="M501" s="121">
        <v>4</v>
      </c>
      <c r="N501" s="87" t="s">
        <v>417</v>
      </c>
      <c r="O501" s="87" t="s">
        <v>182</v>
      </c>
      <c r="P501" s="91">
        <f t="shared" si="33"/>
        <v>503572</v>
      </c>
      <c r="Q501" s="87" t="str">
        <f>IF(Paramétrage!B4&lt;'CTRL Nombres'!K501,"Pas de contrôle",IF(VALUE(F501)=P501,"OK","Attention, vous devez saisir un nombre entier dans le tableau 3"))</f>
        <v>OK</v>
      </c>
      <c r="R501" s="87">
        <f t="shared" si="41"/>
        <v>0</v>
      </c>
    </row>
    <row r="502" spans="1:18" x14ac:dyDescent="0.2">
      <c r="A502" s="88">
        <f t="shared" si="39"/>
        <v>2025</v>
      </c>
      <c r="B502" s="122">
        <v>3</v>
      </c>
      <c r="C502" s="88">
        <f t="shared" si="40"/>
        <v>1</v>
      </c>
      <c r="D502" s="87" t="str">
        <f t="shared" si="38"/>
        <v>0691775E</v>
      </c>
      <c r="E502" s="89" t="s">
        <v>892</v>
      </c>
      <c r="F502" s="92">
        <f>IF(ISBLANK(Tableau3!I18),0,Tableau3!I18)</f>
        <v>0</v>
      </c>
      <c r="G502" s="115" t="s">
        <v>122</v>
      </c>
      <c r="H502" s="115" t="s">
        <v>122</v>
      </c>
      <c r="I502" s="115" t="s">
        <v>122</v>
      </c>
      <c r="J502" s="115" t="s">
        <v>122</v>
      </c>
      <c r="K502" s="118">
        <v>1</v>
      </c>
      <c r="L502" s="88">
        <v>6</v>
      </c>
      <c r="M502" s="121">
        <v>5</v>
      </c>
      <c r="N502" s="87" t="s">
        <v>419</v>
      </c>
      <c r="O502" s="87" t="s">
        <v>796</v>
      </c>
      <c r="P502" s="91">
        <f t="shared" si="33"/>
        <v>0</v>
      </c>
      <c r="Q502" s="87" t="str">
        <f>IF(Paramétrage!B4&lt;'CTRL Nombres'!K502,"Pas de contrôle",IF(VALUE(F502)=P502,"OK","Attention, vous devez saisir un nombre entier dans le tableau 3"))</f>
        <v>OK</v>
      </c>
      <c r="R502" s="87">
        <f t="shared" si="41"/>
        <v>0</v>
      </c>
    </row>
    <row r="503" spans="1:18" x14ac:dyDescent="0.2">
      <c r="A503" s="88">
        <f t="shared" si="39"/>
        <v>2025</v>
      </c>
      <c r="B503" s="122">
        <v>3</v>
      </c>
      <c r="C503" s="88">
        <f t="shared" si="40"/>
        <v>1</v>
      </c>
      <c r="D503" s="87" t="str">
        <f t="shared" si="38"/>
        <v>0691775E</v>
      </c>
      <c r="E503" s="89" t="s">
        <v>2184</v>
      </c>
      <c r="F503" s="92">
        <f>IF(ISBLANK(Tableau3!J18),0,Tableau3!J18)</f>
        <v>0</v>
      </c>
      <c r="G503" s="115" t="s">
        <v>122</v>
      </c>
      <c r="H503" s="115" t="s">
        <v>122</v>
      </c>
      <c r="I503" s="115" t="s">
        <v>122</v>
      </c>
      <c r="J503" s="115" t="s">
        <v>122</v>
      </c>
      <c r="K503" s="118">
        <v>1</v>
      </c>
      <c r="L503" s="88">
        <v>6</v>
      </c>
      <c r="M503" s="121">
        <v>6</v>
      </c>
      <c r="N503" s="87" t="s">
        <v>2454</v>
      </c>
      <c r="O503" s="87" t="s">
        <v>2666</v>
      </c>
      <c r="P503" s="91">
        <f t="shared" si="33"/>
        <v>0</v>
      </c>
      <c r="Q503" s="87" t="str">
        <f>IF(Paramétrage!B4&lt;'CTRL Nombres'!K503,"Pas de contrôle",IF(VALUE(F503)=P503,"OK","Attention, vous devez saisir un nombre entier dans le tableau 3"))</f>
        <v>OK</v>
      </c>
      <c r="R503" s="87">
        <f t="shared" si="41"/>
        <v>0</v>
      </c>
    </row>
    <row r="504" spans="1:18" x14ac:dyDescent="0.2">
      <c r="A504" s="88">
        <f t="shared" si="39"/>
        <v>2025</v>
      </c>
      <c r="B504" s="122">
        <v>3</v>
      </c>
      <c r="C504" s="88">
        <f t="shared" si="40"/>
        <v>1</v>
      </c>
      <c r="D504" s="87" t="str">
        <f t="shared" si="38"/>
        <v>0691775E</v>
      </c>
      <c r="E504" s="89" t="s">
        <v>893</v>
      </c>
      <c r="F504" s="92">
        <f>IF(ISBLANK(Tableau3!K18),0,Tableau3!K18)</f>
        <v>0</v>
      </c>
      <c r="G504" s="115" t="s">
        <v>122</v>
      </c>
      <c r="H504" s="115" t="s">
        <v>122</v>
      </c>
      <c r="I504" s="115" t="s">
        <v>122</v>
      </c>
      <c r="J504" s="115" t="s">
        <v>122</v>
      </c>
      <c r="K504" s="118">
        <v>1</v>
      </c>
      <c r="L504" s="88">
        <v>6</v>
      </c>
      <c r="M504" s="121">
        <v>7</v>
      </c>
      <c r="N504" s="87" t="s">
        <v>1126</v>
      </c>
      <c r="O504" s="87" t="s">
        <v>799</v>
      </c>
      <c r="P504" s="91">
        <f t="shared" si="33"/>
        <v>0</v>
      </c>
      <c r="Q504" s="87" t="str">
        <f>IF(Paramétrage!B4&lt;'CTRL Nombres'!K504,"Pas de contrôle",IF(VALUE(F504)=P504,"OK","Attention, vous devez saisir un nombre entier dans le tableau 3"))</f>
        <v>OK</v>
      </c>
      <c r="R504" s="87">
        <f t="shared" si="41"/>
        <v>0</v>
      </c>
    </row>
    <row r="505" spans="1:18" x14ac:dyDescent="0.2">
      <c r="A505" s="88">
        <f t="shared" si="39"/>
        <v>2025</v>
      </c>
      <c r="B505" s="122">
        <v>3</v>
      </c>
      <c r="C505" s="88">
        <f t="shared" si="40"/>
        <v>1</v>
      </c>
      <c r="D505" s="87" t="str">
        <f t="shared" si="38"/>
        <v>0691775E</v>
      </c>
      <c r="E505" s="89" t="s">
        <v>2804</v>
      </c>
      <c r="F505" s="92">
        <f>IF(ISBLANK(Tableau3!N18),0,Tableau3!N18)</f>
        <v>0</v>
      </c>
      <c r="G505" s="115" t="s">
        <v>122</v>
      </c>
      <c r="H505" s="115" t="s">
        <v>122</v>
      </c>
      <c r="I505" s="115" t="s">
        <v>122</v>
      </c>
      <c r="J505" s="115" t="s">
        <v>122</v>
      </c>
      <c r="K505" s="118">
        <v>1</v>
      </c>
      <c r="L505" s="88">
        <v>6</v>
      </c>
      <c r="M505" s="121">
        <v>10</v>
      </c>
      <c r="N505" s="87" t="s">
        <v>2640</v>
      </c>
      <c r="O505" s="87" t="s">
        <v>2802</v>
      </c>
      <c r="P505" s="91">
        <f t="shared" si="33"/>
        <v>0</v>
      </c>
      <c r="Q505" s="87" t="str">
        <f>IF(Paramétrage!B4&lt;'CTRL Nombres'!K505,"Pas de contrôle",IF(VALUE(F505)=P505,"OK","Attention, vous devez saisir un nombre entier dans le tableau 3"))</f>
        <v>OK</v>
      </c>
      <c r="R505" s="87">
        <f t="shared" si="41"/>
        <v>0</v>
      </c>
    </row>
    <row r="506" spans="1:18" x14ac:dyDescent="0.2">
      <c r="A506" s="88">
        <f t="shared" si="39"/>
        <v>2025</v>
      </c>
      <c r="B506" s="122">
        <v>3</v>
      </c>
      <c r="C506" s="88">
        <f t="shared" si="40"/>
        <v>1</v>
      </c>
      <c r="D506" s="87" t="str">
        <f t="shared" si="38"/>
        <v>0691775E</v>
      </c>
      <c r="E506" s="89" t="s">
        <v>2761</v>
      </c>
      <c r="F506" s="92">
        <f>IF(ISBLANK(Tableau3!O18),0,Tableau3!O18)</f>
        <v>0</v>
      </c>
      <c r="G506" s="115" t="s">
        <v>122</v>
      </c>
      <c r="H506" s="115" t="s">
        <v>122</v>
      </c>
      <c r="I506" s="115" t="s">
        <v>122</v>
      </c>
      <c r="J506" s="115" t="s">
        <v>122</v>
      </c>
      <c r="K506" s="118">
        <v>1</v>
      </c>
      <c r="L506" s="88">
        <v>6</v>
      </c>
      <c r="M506" s="88">
        <v>11</v>
      </c>
      <c r="N506" s="87" t="s">
        <v>2642</v>
      </c>
      <c r="O506" s="87" t="s">
        <v>2770</v>
      </c>
      <c r="P506" s="91">
        <f t="shared" si="33"/>
        <v>0</v>
      </c>
      <c r="Q506" s="87" t="str">
        <f>IF(Paramétrage!B4&lt;'CTRL Nombres'!K506,"Pas de contrôle",IF(VALUE(F506)=P506,"OK","Attention, vous devez saisir un nombre entier dans le tableau 3"))</f>
        <v>OK</v>
      </c>
      <c r="R506" s="87">
        <f t="shared" si="41"/>
        <v>0</v>
      </c>
    </row>
    <row r="507" spans="1:18" x14ac:dyDescent="0.2">
      <c r="A507" s="88">
        <f t="shared" si="39"/>
        <v>2025</v>
      </c>
      <c r="B507" s="122">
        <v>3</v>
      </c>
      <c r="C507" s="88">
        <f t="shared" si="40"/>
        <v>1</v>
      </c>
      <c r="D507" s="87" t="str">
        <f t="shared" si="38"/>
        <v>0691775E</v>
      </c>
      <c r="E507" s="89" t="s">
        <v>894</v>
      </c>
      <c r="F507" s="92">
        <f>IF(ISBLANK(Tableau3!S18),0,Tableau3!S18)</f>
        <v>137560</v>
      </c>
      <c r="G507" s="115" t="s">
        <v>122</v>
      </c>
      <c r="H507" s="115" t="s">
        <v>122</v>
      </c>
      <c r="I507" s="115" t="s">
        <v>122</v>
      </c>
      <c r="J507" s="115" t="s">
        <v>122</v>
      </c>
      <c r="K507" s="118">
        <v>1</v>
      </c>
      <c r="L507" s="88">
        <v>6</v>
      </c>
      <c r="M507" s="88">
        <v>15</v>
      </c>
      <c r="N507" s="87" t="s">
        <v>422</v>
      </c>
      <c r="O507" s="87" t="s">
        <v>1127</v>
      </c>
      <c r="P507" s="91">
        <f t="shared" si="33"/>
        <v>137560</v>
      </c>
      <c r="Q507" s="87" t="str">
        <f>IF(Paramétrage!B4&lt;'CTRL Nombres'!K507,"Pas de contrôle",IF(VALUE(F507)=P507,"OK","Attention, vous devez saisir un nombre entier dans le tableau 3"))</f>
        <v>OK</v>
      </c>
      <c r="R507" s="87">
        <f t="shared" si="41"/>
        <v>0</v>
      </c>
    </row>
    <row r="508" spans="1:18" x14ac:dyDescent="0.2">
      <c r="A508" s="88">
        <f t="shared" si="39"/>
        <v>2025</v>
      </c>
      <c r="B508" s="122">
        <v>3</v>
      </c>
      <c r="C508" s="88">
        <f t="shared" si="40"/>
        <v>1</v>
      </c>
      <c r="D508" s="87" t="str">
        <f t="shared" si="38"/>
        <v>0691775E</v>
      </c>
      <c r="E508" s="89" t="s">
        <v>895</v>
      </c>
      <c r="F508" s="92">
        <f>IF(ISBLANK(Tableau3!T18),0,Tableau3!T18)</f>
        <v>0</v>
      </c>
      <c r="G508" s="115" t="s">
        <v>122</v>
      </c>
      <c r="H508" s="115" t="s">
        <v>122</v>
      </c>
      <c r="I508" s="115" t="s">
        <v>122</v>
      </c>
      <c r="J508" s="115" t="s">
        <v>122</v>
      </c>
      <c r="K508" s="118">
        <v>1</v>
      </c>
      <c r="L508" s="88">
        <v>6</v>
      </c>
      <c r="M508" s="88">
        <v>16</v>
      </c>
      <c r="N508" s="87" t="s">
        <v>424</v>
      </c>
      <c r="O508" s="87" t="s">
        <v>1128</v>
      </c>
      <c r="P508" s="91">
        <f t="shared" ref="P508:P582" si="42">ROUND(F508,0)</f>
        <v>0</v>
      </c>
      <c r="Q508" s="87" t="str">
        <f>IF(Paramétrage!B4&lt;'CTRL Nombres'!K508,"Pas de contrôle",IF(VALUE(F508)=P508,"OK","Attention, vous devez saisir un nombre entier dans le tableau 3"))</f>
        <v>OK</v>
      </c>
      <c r="R508" s="87">
        <f t="shared" si="41"/>
        <v>0</v>
      </c>
    </row>
    <row r="509" spans="1:18" x14ac:dyDescent="0.2">
      <c r="A509" s="88">
        <f t="shared" si="39"/>
        <v>2025</v>
      </c>
      <c r="B509" s="122">
        <v>3</v>
      </c>
      <c r="C509" s="88">
        <f t="shared" si="40"/>
        <v>1</v>
      </c>
      <c r="D509" s="87" t="str">
        <f t="shared" si="38"/>
        <v>0691775E</v>
      </c>
      <c r="E509" s="89" t="s">
        <v>2837</v>
      </c>
      <c r="F509" s="92">
        <f>IF(ISBLANK(Tableau3!U18),0,Tableau3!U18)</f>
        <v>0</v>
      </c>
      <c r="G509" s="115" t="s">
        <v>122</v>
      </c>
      <c r="H509" s="115" t="s">
        <v>122</v>
      </c>
      <c r="I509" s="115" t="s">
        <v>122</v>
      </c>
      <c r="J509" s="115" t="s">
        <v>122</v>
      </c>
      <c r="K509" s="118">
        <v>1</v>
      </c>
      <c r="L509" s="88">
        <v>6</v>
      </c>
      <c r="M509" s="88">
        <v>17</v>
      </c>
      <c r="N509" s="87" t="s">
        <v>2860</v>
      </c>
      <c r="O509" s="87" t="s">
        <v>2819</v>
      </c>
      <c r="P509" s="91">
        <f t="shared" si="42"/>
        <v>0</v>
      </c>
      <c r="Q509" s="87" t="str">
        <f>IF(Paramétrage!B4&lt;'CTRL Nombres'!K509,"Pas de contrôle",IF(VALUE(F509)=P509,"OK","Attention, vous devez saisir un nombre entier dans le tableau 3"))</f>
        <v>OK</v>
      </c>
      <c r="R509" s="87">
        <f t="shared" si="41"/>
        <v>0</v>
      </c>
    </row>
    <row r="510" spans="1:18" x14ac:dyDescent="0.2">
      <c r="A510" s="88">
        <f t="shared" si="39"/>
        <v>2025</v>
      </c>
      <c r="B510" s="122">
        <v>3</v>
      </c>
      <c r="C510" s="88">
        <f t="shared" si="40"/>
        <v>1</v>
      </c>
      <c r="D510" s="87" t="str">
        <f t="shared" si="38"/>
        <v>0691775E</v>
      </c>
      <c r="E510" s="89" t="s">
        <v>2838</v>
      </c>
      <c r="F510" s="92">
        <f>IF(ISBLANK(Tableau3!V18),0,Tableau3!V18)</f>
        <v>0</v>
      </c>
      <c r="G510" s="115" t="s">
        <v>122</v>
      </c>
      <c r="H510" s="115" t="s">
        <v>122</v>
      </c>
      <c r="I510" s="115" t="s">
        <v>122</v>
      </c>
      <c r="J510" s="115" t="s">
        <v>122</v>
      </c>
      <c r="K510" s="118">
        <v>1</v>
      </c>
      <c r="L510" s="88">
        <v>6</v>
      </c>
      <c r="M510" s="88">
        <v>18</v>
      </c>
      <c r="N510" s="87" t="s">
        <v>2683</v>
      </c>
      <c r="O510" s="87" t="s">
        <v>2824</v>
      </c>
      <c r="P510" s="91">
        <f t="shared" si="42"/>
        <v>0</v>
      </c>
      <c r="Q510" s="87" t="str">
        <f>IF(Paramétrage!B4&lt;'CTRL Nombres'!K510,"Pas de contrôle",IF(VALUE(F510)=P510,"OK","Attention, vous devez saisir un nombre entier dans le tableau 3"))</f>
        <v>OK</v>
      </c>
      <c r="R510" s="87">
        <f t="shared" si="41"/>
        <v>0</v>
      </c>
    </row>
    <row r="511" spans="1:18" x14ac:dyDescent="0.2">
      <c r="A511" s="88">
        <f t="shared" si="39"/>
        <v>2025</v>
      </c>
      <c r="B511" s="122">
        <v>3</v>
      </c>
      <c r="C511" s="88">
        <f t="shared" si="40"/>
        <v>1</v>
      </c>
      <c r="D511" s="87" t="str">
        <f t="shared" si="38"/>
        <v>0691775E</v>
      </c>
      <c r="E511" s="89" t="s">
        <v>896</v>
      </c>
      <c r="F511" s="92">
        <f>IF(ISBLANK(Tableau3!W18),0,Tableau3!W18)</f>
        <v>685501</v>
      </c>
      <c r="G511" s="115" t="s">
        <v>122</v>
      </c>
      <c r="H511" s="115" t="s">
        <v>122</v>
      </c>
      <c r="I511" s="115" t="s">
        <v>122</v>
      </c>
      <c r="J511" s="115" t="s">
        <v>122</v>
      </c>
      <c r="K511" s="118">
        <v>1</v>
      </c>
      <c r="L511" s="88">
        <v>6</v>
      </c>
      <c r="M511" s="88">
        <v>19</v>
      </c>
      <c r="N511" s="87" t="s">
        <v>1129</v>
      </c>
      <c r="O511" s="87" t="s">
        <v>1130</v>
      </c>
      <c r="P511" s="91">
        <f t="shared" si="42"/>
        <v>685501</v>
      </c>
      <c r="Q511" s="87" t="str">
        <f>IF(Paramétrage!B4&lt;'CTRL Nombres'!K511,"Pas de contrôle",IF(VALUE(F511)=P511,"OK","Attention, vous devez saisir un nombre entier dans le tableau 3"))</f>
        <v>OK</v>
      </c>
      <c r="R511" s="87">
        <f t="shared" si="41"/>
        <v>0</v>
      </c>
    </row>
    <row r="512" spans="1:18" x14ac:dyDescent="0.2">
      <c r="A512" s="88">
        <f t="shared" si="39"/>
        <v>2025</v>
      </c>
      <c r="B512" s="122">
        <v>3</v>
      </c>
      <c r="C512" s="88">
        <f t="shared" si="40"/>
        <v>1</v>
      </c>
      <c r="D512" s="87" t="str">
        <f t="shared" si="38"/>
        <v>0691775E</v>
      </c>
      <c r="E512" s="89" t="s">
        <v>897</v>
      </c>
      <c r="F512" s="92">
        <f>IF(ISBLANK(Tableau3!X18),0,Tableau3!X18)</f>
        <v>2360</v>
      </c>
      <c r="G512" s="115" t="s">
        <v>122</v>
      </c>
      <c r="H512" s="115" t="s">
        <v>122</v>
      </c>
      <c r="I512" s="115" t="s">
        <v>122</v>
      </c>
      <c r="J512" s="115" t="s">
        <v>122</v>
      </c>
      <c r="K512" s="118">
        <v>1</v>
      </c>
      <c r="L512" s="88">
        <v>6</v>
      </c>
      <c r="M512" s="88">
        <v>20</v>
      </c>
      <c r="N512" s="87" t="s">
        <v>1131</v>
      </c>
      <c r="O512" s="87" t="s">
        <v>1132</v>
      </c>
      <c r="P512" s="91">
        <f t="shared" si="42"/>
        <v>2360</v>
      </c>
      <c r="Q512" s="87" t="str">
        <f>IF(Paramétrage!B4&lt;'CTRL Nombres'!K512,"Pas de contrôle",IF(VALUE(F512)=P512,"OK","Attention, vous devez saisir un nombre entier dans le tableau 3"))</f>
        <v>OK</v>
      </c>
      <c r="R512" s="87">
        <f t="shared" si="41"/>
        <v>0</v>
      </c>
    </row>
    <row r="513" spans="1:18" x14ac:dyDescent="0.2">
      <c r="A513" s="88">
        <f t="shared" si="39"/>
        <v>2025</v>
      </c>
      <c r="B513" s="122">
        <v>3</v>
      </c>
      <c r="C513" s="88">
        <f t="shared" si="40"/>
        <v>1</v>
      </c>
      <c r="D513" s="87" t="str">
        <f t="shared" si="38"/>
        <v>0691775E</v>
      </c>
      <c r="E513" s="89" t="s">
        <v>236</v>
      </c>
      <c r="F513" s="92">
        <f>IF(ISBLANK(Tableau3!AA18),0,Tableau3!AA18)</f>
        <v>8269732</v>
      </c>
      <c r="G513" s="115" t="s">
        <v>122</v>
      </c>
      <c r="H513" s="115" t="s">
        <v>122</v>
      </c>
      <c r="I513" s="115" t="s">
        <v>122</v>
      </c>
      <c r="J513" s="115" t="s">
        <v>122</v>
      </c>
      <c r="K513" s="118">
        <v>1</v>
      </c>
      <c r="L513" s="88">
        <v>6</v>
      </c>
      <c r="M513" s="88">
        <v>23</v>
      </c>
      <c r="N513" s="87" t="s">
        <v>206</v>
      </c>
      <c r="O513" s="87" t="s">
        <v>280</v>
      </c>
      <c r="P513" s="91">
        <f t="shared" si="42"/>
        <v>8269732</v>
      </c>
      <c r="Q513" s="87" t="str">
        <f>IF(Paramétrage!B4&lt;'CTRL Nombres'!K513,"Pas de contrôle",IF(VALUE(F513)=P513,"OK","Attention, vous devez saisir un nombre entier dans le tableau 3"))</f>
        <v>OK</v>
      </c>
      <c r="R513" s="87">
        <f t="shared" si="41"/>
        <v>0</v>
      </c>
    </row>
    <row r="514" spans="1:18" x14ac:dyDescent="0.2">
      <c r="A514" s="88">
        <f t="shared" si="39"/>
        <v>2025</v>
      </c>
      <c r="B514" s="122">
        <v>3</v>
      </c>
      <c r="C514" s="88">
        <f t="shared" si="40"/>
        <v>1</v>
      </c>
      <c r="D514" s="87" t="str">
        <f t="shared" si="38"/>
        <v>0691775E</v>
      </c>
      <c r="E514" s="89" t="s">
        <v>898</v>
      </c>
      <c r="F514" s="92">
        <f>IF(ISBLANK(Tableau3!E19),0,Tableau3!E19)</f>
        <v>9203712</v>
      </c>
      <c r="G514" s="115" t="s">
        <v>122</v>
      </c>
      <c r="H514" s="115" t="s">
        <v>122</v>
      </c>
      <c r="I514" s="90" t="s">
        <v>36</v>
      </c>
      <c r="J514" s="90" t="s">
        <v>36</v>
      </c>
      <c r="K514" s="118">
        <v>1</v>
      </c>
      <c r="L514" s="88">
        <v>7</v>
      </c>
      <c r="M514" s="121">
        <v>1</v>
      </c>
      <c r="N514" s="87" t="s">
        <v>1133</v>
      </c>
      <c r="O514" s="87" t="s">
        <v>513</v>
      </c>
      <c r="P514" s="91">
        <f t="shared" si="42"/>
        <v>9203712</v>
      </c>
      <c r="Q514" s="87" t="str">
        <f>IF(Paramétrage!B4&lt;'CTRL Nombres'!K514,"Pas de contrôle",IF(VALUE(F514)=P514,"OK","Attention, vous devez saisir un nombre entier dans le tableau 3"))</f>
        <v>OK</v>
      </c>
      <c r="R514" s="87">
        <f t="shared" si="41"/>
        <v>0</v>
      </c>
    </row>
    <row r="515" spans="1:18" x14ac:dyDescent="0.2">
      <c r="A515" s="88">
        <f t="shared" si="39"/>
        <v>2025</v>
      </c>
      <c r="B515" s="122">
        <v>3</v>
      </c>
      <c r="C515" s="88">
        <f t="shared" si="40"/>
        <v>1</v>
      </c>
      <c r="D515" s="87" t="str">
        <f t="shared" si="38"/>
        <v>0691775E</v>
      </c>
      <c r="E515" s="89" t="s">
        <v>899</v>
      </c>
      <c r="F515" s="92">
        <f>IF(ISBLANK(Tableau3!F19),0,Tableau3!F19)</f>
        <v>0</v>
      </c>
      <c r="G515" s="115" t="s">
        <v>122</v>
      </c>
      <c r="H515" s="115" t="s">
        <v>122</v>
      </c>
      <c r="I515" s="115" t="s">
        <v>122</v>
      </c>
      <c r="J515" s="115" t="s">
        <v>122</v>
      </c>
      <c r="K515" s="118">
        <v>1</v>
      </c>
      <c r="L515" s="88">
        <v>7</v>
      </c>
      <c r="M515" s="121">
        <v>2</v>
      </c>
      <c r="N515" s="87" t="s">
        <v>1134</v>
      </c>
      <c r="O515" s="87" t="s">
        <v>516</v>
      </c>
      <c r="P515" s="91">
        <f t="shared" si="42"/>
        <v>0</v>
      </c>
      <c r="Q515" s="87" t="str">
        <f>IF(Paramétrage!B4&lt;'CTRL Nombres'!K515,"Pas de contrôle",IF(VALUE(F515)=P515,"OK","Attention, vous devez saisir un nombre entier dans le tableau 3"))</f>
        <v>OK</v>
      </c>
      <c r="R515" s="87">
        <f t="shared" si="41"/>
        <v>0</v>
      </c>
    </row>
    <row r="516" spans="1:18" x14ac:dyDescent="0.2">
      <c r="A516" s="88">
        <f t="shared" si="39"/>
        <v>2025</v>
      </c>
      <c r="B516" s="122">
        <v>3</v>
      </c>
      <c r="C516" s="88">
        <f t="shared" si="40"/>
        <v>1</v>
      </c>
      <c r="D516" s="87" t="str">
        <f t="shared" si="38"/>
        <v>0691775E</v>
      </c>
      <c r="E516" s="89" t="s">
        <v>900</v>
      </c>
      <c r="F516" s="92">
        <f>IF(ISBLANK(Tableau3!G19),0,Tableau3!G19)</f>
        <v>0</v>
      </c>
      <c r="G516" s="115" t="s">
        <v>122</v>
      </c>
      <c r="H516" s="115" t="s">
        <v>122</v>
      </c>
      <c r="I516" s="115" t="s">
        <v>122</v>
      </c>
      <c r="J516" s="115" t="s">
        <v>122</v>
      </c>
      <c r="K516" s="118">
        <v>1</v>
      </c>
      <c r="L516" s="88">
        <v>7</v>
      </c>
      <c r="M516" s="121">
        <v>3</v>
      </c>
      <c r="N516" s="87" t="s">
        <v>1135</v>
      </c>
      <c r="O516" s="87" t="s">
        <v>1136</v>
      </c>
      <c r="P516" s="91">
        <f t="shared" si="42"/>
        <v>0</v>
      </c>
      <c r="Q516" s="87" t="str">
        <f>IF(Paramétrage!B4&lt;'CTRL Nombres'!K516,"Pas de contrôle",IF(VALUE(F516)=P516,"OK","Attention, vous devez saisir un nombre entier dans le tableau 3"))</f>
        <v>OK</v>
      </c>
      <c r="R516" s="87">
        <f t="shared" si="41"/>
        <v>0</v>
      </c>
    </row>
    <row r="517" spans="1:18" x14ac:dyDescent="0.2">
      <c r="A517" s="88">
        <f t="shared" si="39"/>
        <v>2025</v>
      </c>
      <c r="B517" s="122">
        <v>3</v>
      </c>
      <c r="C517" s="88">
        <f t="shared" si="40"/>
        <v>1</v>
      </c>
      <c r="D517" s="87" t="str">
        <f t="shared" si="38"/>
        <v>0691775E</v>
      </c>
      <c r="E517" s="89" t="s">
        <v>901</v>
      </c>
      <c r="F517" s="92">
        <f>IF(ISBLANK(Tableau3!H19),0,Tableau3!H19)</f>
        <v>236207</v>
      </c>
      <c r="G517" s="115" t="s">
        <v>122</v>
      </c>
      <c r="H517" s="115" t="s">
        <v>122</v>
      </c>
      <c r="I517" s="115" t="s">
        <v>122</v>
      </c>
      <c r="J517" s="115" t="s">
        <v>122</v>
      </c>
      <c r="K517" s="118">
        <v>1</v>
      </c>
      <c r="L517" s="88">
        <v>7</v>
      </c>
      <c r="M517" s="121">
        <v>4</v>
      </c>
      <c r="N517" s="87" t="s">
        <v>196</v>
      </c>
      <c r="O517" s="87" t="s">
        <v>519</v>
      </c>
      <c r="P517" s="91">
        <f t="shared" si="42"/>
        <v>236207</v>
      </c>
      <c r="Q517" s="87" t="str">
        <f>IF(Paramétrage!B4&lt;'CTRL Nombres'!K517,"Pas de contrôle",IF(VALUE(F517)=P517,"OK","Attention, vous devez saisir un nombre entier dans le tableau 3"))</f>
        <v>OK</v>
      </c>
      <c r="R517" s="87">
        <f t="shared" si="41"/>
        <v>0</v>
      </c>
    </row>
    <row r="518" spans="1:18" x14ac:dyDescent="0.2">
      <c r="A518" s="88">
        <f t="shared" si="39"/>
        <v>2025</v>
      </c>
      <c r="B518" s="122">
        <v>3</v>
      </c>
      <c r="C518" s="88">
        <f t="shared" si="40"/>
        <v>1</v>
      </c>
      <c r="D518" s="87" t="str">
        <f t="shared" si="38"/>
        <v>0691775E</v>
      </c>
      <c r="E518" s="89" t="s">
        <v>902</v>
      </c>
      <c r="F518" s="92">
        <f>IF(ISBLANK(Tableau3!I19),0,Tableau3!I19)</f>
        <v>0</v>
      </c>
      <c r="G518" s="115" t="s">
        <v>122</v>
      </c>
      <c r="H518" s="115" t="s">
        <v>122</v>
      </c>
      <c r="I518" s="115" t="s">
        <v>122</v>
      </c>
      <c r="J518" s="115" t="s">
        <v>122</v>
      </c>
      <c r="K518" s="118">
        <v>1</v>
      </c>
      <c r="L518" s="88">
        <v>7</v>
      </c>
      <c r="M518" s="121">
        <v>5</v>
      </c>
      <c r="N518" s="87" t="s">
        <v>197</v>
      </c>
      <c r="O518" s="87" t="s">
        <v>522</v>
      </c>
      <c r="P518" s="91">
        <f t="shared" si="42"/>
        <v>0</v>
      </c>
      <c r="Q518" s="87" t="str">
        <f>IF(Paramétrage!B4&lt;'CTRL Nombres'!K518,"Pas de contrôle",IF(VALUE(F518)=P518,"OK","Attention, vous devez saisir un nombre entier dans le tableau 3"))</f>
        <v>OK</v>
      </c>
      <c r="R518" s="87">
        <f t="shared" si="41"/>
        <v>0</v>
      </c>
    </row>
    <row r="519" spans="1:18" x14ac:dyDescent="0.2">
      <c r="A519" s="88">
        <f t="shared" si="39"/>
        <v>2025</v>
      </c>
      <c r="B519" s="122">
        <v>3</v>
      </c>
      <c r="C519" s="88">
        <f t="shared" si="40"/>
        <v>1</v>
      </c>
      <c r="D519" s="87" t="str">
        <f t="shared" si="38"/>
        <v>0691775E</v>
      </c>
      <c r="E519" s="89" t="s">
        <v>2188</v>
      </c>
      <c r="F519" s="92">
        <f>IF(ISBLANK(Tableau3!J19),0,Tableau3!J19)</f>
        <v>0</v>
      </c>
      <c r="G519" s="115" t="s">
        <v>122</v>
      </c>
      <c r="H519" s="115" t="s">
        <v>122</v>
      </c>
      <c r="I519" s="115" t="s">
        <v>122</v>
      </c>
      <c r="J519" s="115" t="s">
        <v>122</v>
      </c>
      <c r="K519" s="118">
        <v>1</v>
      </c>
      <c r="L519" s="88">
        <v>7</v>
      </c>
      <c r="M519" s="121">
        <v>6</v>
      </c>
      <c r="N519" s="87" t="s">
        <v>2667</v>
      </c>
      <c r="O519" s="87" t="s">
        <v>275</v>
      </c>
      <c r="P519" s="91">
        <f t="shared" si="42"/>
        <v>0</v>
      </c>
      <c r="Q519" s="87" t="str">
        <f>IF(Paramétrage!B4&lt;'CTRL Nombres'!K519,"Pas de contrôle",IF(VALUE(F519)=P519,"OK","Attention, vous devez saisir un nombre entier dans le tableau 3"))</f>
        <v>OK</v>
      </c>
      <c r="R519" s="87">
        <f t="shared" si="41"/>
        <v>0</v>
      </c>
    </row>
    <row r="520" spans="1:18" x14ac:dyDescent="0.2">
      <c r="A520" s="88">
        <f t="shared" si="39"/>
        <v>2025</v>
      </c>
      <c r="B520" s="122">
        <v>3</v>
      </c>
      <c r="C520" s="88">
        <f t="shared" si="40"/>
        <v>1</v>
      </c>
      <c r="D520" s="87" t="str">
        <f t="shared" si="38"/>
        <v>0691775E</v>
      </c>
      <c r="E520" s="89" t="s">
        <v>903</v>
      </c>
      <c r="F520" s="92">
        <f>IF(ISBLANK(Tableau3!K19),0,Tableau3!K19)</f>
        <v>0</v>
      </c>
      <c r="G520" s="115" t="s">
        <v>122</v>
      </c>
      <c r="H520" s="115" t="s">
        <v>122</v>
      </c>
      <c r="I520" s="115" t="s">
        <v>122</v>
      </c>
      <c r="J520" s="115" t="s">
        <v>122</v>
      </c>
      <c r="K520" s="118">
        <v>1</v>
      </c>
      <c r="L520" s="88">
        <v>7</v>
      </c>
      <c r="M520" s="121">
        <v>7</v>
      </c>
      <c r="N520" s="87" t="s">
        <v>1137</v>
      </c>
      <c r="O520" s="87" t="s">
        <v>527</v>
      </c>
      <c r="P520" s="91">
        <f t="shared" si="42"/>
        <v>0</v>
      </c>
      <c r="Q520" s="87" t="str">
        <f>IF(Paramétrage!B4&lt;'CTRL Nombres'!K520,"Pas de contrôle",IF(VALUE(F520)=P520,"OK","Attention, vous devez saisir un nombre entier dans le tableau 3"))</f>
        <v>OK</v>
      </c>
      <c r="R520" s="87">
        <f t="shared" si="41"/>
        <v>0</v>
      </c>
    </row>
    <row r="521" spans="1:18" x14ac:dyDescent="0.2">
      <c r="A521" s="88">
        <f t="shared" si="39"/>
        <v>2025</v>
      </c>
      <c r="B521" s="122">
        <v>3</v>
      </c>
      <c r="C521" s="88">
        <f t="shared" si="40"/>
        <v>1</v>
      </c>
      <c r="D521" s="87" t="str">
        <f t="shared" si="38"/>
        <v>0691775E</v>
      </c>
      <c r="E521" s="89" t="s">
        <v>2805</v>
      </c>
      <c r="F521" s="92">
        <f>IF(ISBLANK(Tableau3!N19),0,Tableau3!N19)</f>
        <v>0</v>
      </c>
      <c r="G521" s="115" t="s">
        <v>122</v>
      </c>
      <c r="H521" s="115" t="s">
        <v>122</v>
      </c>
      <c r="I521" s="115" t="s">
        <v>122</v>
      </c>
      <c r="J521" s="115" t="s">
        <v>122</v>
      </c>
      <c r="K521" s="118">
        <v>1</v>
      </c>
      <c r="L521" s="88">
        <v>7</v>
      </c>
      <c r="M521" s="121">
        <v>10</v>
      </c>
      <c r="N521" s="87" t="s">
        <v>2806</v>
      </c>
      <c r="O521" s="87" t="s">
        <v>533</v>
      </c>
      <c r="P521" s="91">
        <f t="shared" si="42"/>
        <v>0</v>
      </c>
      <c r="Q521" s="87" t="str">
        <f>IF(Paramétrage!B4&lt;'CTRL Nombres'!K521,"Pas de contrôle",IF(VALUE(F521)=P521,"OK","Attention, vous devez saisir un nombre entier dans le tableau 3"))</f>
        <v>OK</v>
      </c>
      <c r="R521" s="87">
        <f t="shared" si="41"/>
        <v>0</v>
      </c>
    </row>
    <row r="522" spans="1:18" x14ac:dyDescent="0.2">
      <c r="A522" s="88">
        <f t="shared" si="39"/>
        <v>2025</v>
      </c>
      <c r="B522" s="122">
        <v>3</v>
      </c>
      <c r="C522" s="88">
        <f t="shared" si="40"/>
        <v>1</v>
      </c>
      <c r="D522" s="87" t="str">
        <f t="shared" si="38"/>
        <v>0691775E</v>
      </c>
      <c r="E522" s="89" t="s">
        <v>2762</v>
      </c>
      <c r="F522" s="92">
        <f>IF(ISBLANK(Tableau3!O19),0,Tableau3!O19)</f>
        <v>0</v>
      </c>
      <c r="G522" s="115" t="s">
        <v>122</v>
      </c>
      <c r="H522" s="115" t="s">
        <v>122</v>
      </c>
      <c r="I522" s="115" t="s">
        <v>122</v>
      </c>
      <c r="J522" s="115" t="s">
        <v>122</v>
      </c>
      <c r="K522" s="118">
        <v>1</v>
      </c>
      <c r="L522" s="88">
        <v>7</v>
      </c>
      <c r="M522" s="88">
        <v>11</v>
      </c>
      <c r="N522" s="87" t="s">
        <v>2771</v>
      </c>
      <c r="O522" s="87" t="s">
        <v>536</v>
      </c>
      <c r="P522" s="91">
        <f t="shared" si="42"/>
        <v>0</v>
      </c>
      <c r="Q522" s="87" t="str">
        <f>IF(Paramétrage!B4&lt;'CTRL Nombres'!K522,"Pas de contrôle",IF(VALUE(F522)=P522,"OK","Attention, vous devez saisir un nombre entier dans le tableau 3"))</f>
        <v>OK</v>
      </c>
      <c r="R522" s="87">
        <f t="shared" si="41"/>
        <v>0</v>
      </c>
    </row>
    <row r="523" spans="1:18" x14ac:dyDescent="0.2">
      <c r="A523" s="88">
        <f t="shared" si="39"/>
        <v>2025</v>
      </c>
      <c r="B523" s="122">
        <v>3</v>
      </c>
      <c r="C523" s="88">
        <f t="shared" si="40"/>
        <v>1</v>
      </c>
      <c r="D523" s="87" t="str">
        <f t="shared" si="38"/>
        <v>0691775E</v>
      </c>
      <c r="E523" s="89" t="s">
        <v>904</v>
      </c>
      <c r="F523" s="92">
        <f>IF(ISBLANK(Tableau3!S19),0,Tableau3!S19)</f>
        <v>306777</v>
      </c>
      <c r="G523" s="115" t="s">
        <v>122</v>
      </c>
      <c r="H523" s="115" t="s">
        <v>122</v>
      </c>
      <c r="I523" s="115" t="s">
        <v>122</v>
      </c>
      <c r="J523" s="115" t="s">
        <v>122</v>
      </c>
      <c r="K523" s="118">
        <v>1</v>
      </c>
      <c r="L523" s="88">
        <v>7</v>
      </c>
      <c r="M523" s="88">
        <v>15</v>
      </c>
      <c r="N523" s="87" t="s">
        <v>1138</v>
      </c>
      <c r="O523" s="87" t="s">
        <v>1139</v>
      </c>
      <c r="P523" s="91">
        <f t="shared" si="42"/>
        <v>306777</v>
      </c>
      <c r="Q523" s="87" t="str">
        <f>IF(Paramétrage!B4&lt;'CTRL Nombres'!K523,"Pas de contrôle",IF(VALUE(F523)=P523,"OK","Attention, vous devez saisir un nombre entier dans le tableau 3"))</f>
        <v>OK</v>
      </c>
      <c r="R523" s="87">
        <f t="shared" si="41"/>
        <v>0</v>
      </c>
    </row>
    <row r="524" spans="1:18" x14ac:dyDescent="0.2">
      <c r="A524" s="88">
        <f t="shared" si="39"/>
        <v>2025</v>
      </c>
      <c r="B524" s="122">
        <v>3</v>
      </c>
      <c r="C524" s="88">
        <f t="shared" si="40"/>
        <v>1</v>
      </c>
      <c r="D524" s="87" t="str">
        <f t="shared" si="38"/>
        <v>0691775E</v>
      </c>
      <c r="E524" s="89" t="s">
        <v>905</v>
      </c>
      <c r="F524" s="92">
        <f>IF(ISBLANK(Tableau3!T19),0,Tableau3!T19)</f>
        <v>0</v>
      </c>
      <c r="G524" s="115" t="s">
        <v>122</v>
      </c>
      <c r="H524" s="115" t="s">
        <v>122</v>
      </c>
      <c r="I524" s="115" t="s">
        <v>122</v>
      </c>
      <c r="J524" s="115" t="s">
        <v>122</v>
      </c>
      <c r="K524" s="118">
        <v>1</v>
      </c>
      <c r="L524" s="88">
        <v>7</v>
      </c>
      <c r="M524" s="88">
        <v>16</v>
      </c>
      <c r="N524" s="87" t="s">
        <v>1140</v>
      </c>
      <c r="O524" s="87" t="s">
        <v>1141</v>
      </c>
      <c r="P524" s="91">
        <f t="shared" si="42"/>
        <v>0</v>
      </c>
      <c r="Q524" s="87" t="str">
        <f>IF(Paramétrage!B4&lt;'CTRL Nombres'!K524,"Pas de contrôle",IF(VALUE(F524)=P524,"OK","Attention, vous devez saisir un nombre entier dans le tableau 3"))</f>
        <v>OK</v>
      </c>
      <c r="R524" s="87">
        <f t="shared" si="41"/>
        <v>0</v>
      </c>
    </row>
    <row r="525" spans="1:18" x14ac:dyDescent="0.2">
      <c r="A525" s="88">
        <f t="shared" si="39"/>
        <v>2025</v>
      </c>
      <c r="B525" s="122">
        <v>3</v>
      </c>
      <c r="C525" s="88">
        <f t="shared" si="40"/>
        <v>1</v>
      </c>
      <c r="D525" s="87" t="str">
        <f t="shared" si="38"/>
        <v>0691775E</v>
      </c>
      <c r="E525" s="89" t="s">
        <v>2839</v>
      </c>
      <c r="F525" s="92">
        <f>IF(ISBLANK(Tableau3!U19),0,Tableau3!U19)</f>
        <v>0</v>
      </c>
      <c r="G525" s="115" t="s">
        <v>122</v>
      </c>
      <c r="H525" s="115" t="s">
        <v>122</v>
      </c>
      <c r="I525" s="115" t="s">
        <v>122</v>
      </c>
      <c r="J525" s="115" t="s">
        <v>122</v>
      </c>
      <c r="K525" s="118">
        <v>1</v>
      </c>
      <c r="L525" s="88">
        <v>7</v>
      </c>
      <c r="M525" s="88">
        <v>17</v>
      </c>
      <c r="N525" s="87" t="s">
        <v>2861</v>
      </c>
      <c r="O525" s="87" t="s">
        <v>2820</v>
      </c>
      <c r="P525" s="91">
        <f t="shared" si="42"/>
        <v>0</v>
      </c>
      <c r="Q525" s="87" t="str">
        <f>IF(Paramétrage!B4&lt;'CTRL Nombres'!K525,"Pas de contrôle",IF(VALUE(F525)=P525,"OK","Attention, vous devez saisir un nombre entier dans le tableau 3"))</f>
        <v>OK</v>
      </c>
      <c r="R525" s="87">
        <f t="shared" si="41"/>
        <v>0</v>
      </c>
    </row>
    <row r="526" spans="1:18" x14ac:dyDescent="0.2">
      <c r="A526" s="88">
        <f t="shared" si="39"/>
        <v>2025</v>
      </c>
      <c r="B526" s="122">
        <v>3</v>
      </c>
      <c r="C526" s="88">
        <f t="shared" si="40"/>
        <v>1</v>
      </c>
      <c r="D526" s="87" t="str">
        <f t="shared" si="38"/>
        <v>0691775E</v>
      </c>
      <c r="E526" s="89" t="s">
        <v>2840</v>
      </c>
      <c r="F526" s="92">
        <f>IF(ISBLANK(Tableau3!V19),0,Tableau3!V19)</f>
        <v>0</v>
      </c>
      <c r="G526" s="115" t="s">
        <v>122</v>
      </c>
      <c r="H526" s="115" t="s">
        <v>122</v>
      </c>
      <c r="I526" s="115" t="s">
        <v>122</v>
      </c>
      <c r="J526" s="115" t="s">
        <v>122</v>
      </c>
      <c r="K526" s="118">
        <v>1</v>
      </c>
      <c r="L526" s="88">
        <v>7</v>
      </c>
      <c r="M526" s="88">
        <v>18</v>
      </c>
      <c r="N526" s="87" t="s">
        <v>2862</v>
      </c>
      <c r="O526" s="87" t="s">
        <v>2825</v>
      </c>
      <c r="P526" s="91">
        <f t="shared" si="42"/>
        <v>0</v>
      </c>
      <c r="Q526" s="87" t="str">
        <f>IF(Paramétrage!B4&lt;'CTRL Nombres'!K526,"Pas de contrôle",IF(VALUE(F526)=P526,"OK","Attention, vous devez saisir un nombre entier dans le tableau 3"))</f>
        <v>OK</v>
      </c>
      <c r="R526" s="87">
        <f t="shared" si="41"/>
        <v>0</v>
      </c>
    </row>
    <row r="527" spans="1:18" x14ac:dyDescent="0.2">
      <c r="A527" s="88">
        <f t="shared" si="39"/>
        <v>2025</v>
      </c>
      <c r="B527" s="122">
        <v>3</v>
      </c>
      <c r="C527" s="88">
        <f t="shared" si="40"/>
        <v>1</v>
      </c>
      <c r="D527" s="87" t="str">
        <f t="shared" si="40"/>
        <v>0691775E</v>
      </c>
      <c r="E527" s="89" t="s">
        <v>906</v>
      </c>
      <c r="F527" s="92">
        <f>IF(ISBLANK(Tableau3!W19),0,Tableau3!W19)</f>
        <v>685501</v>
      </c>
      <c r="G527" s="115" t="s">
        <v>122</v>
      </c>
      <c r="H527" s="115" t="s">
        <v>122</v>
      </c>
      <c r="I527" s="115" t="s">
        <v>122</v>
      </c>
      <c r="J527" s="115" t="s">
        <v>122</v>
      </c>
      <c r="K527" s="118">
        <v>1</v>
      </c>
      <c r="L527" s="88">
        <v>7</v>
      </c>
      <c r="M527" s="88">
        <v>19</v>
      </c>
      <c r="N527" s="87" t="s">
        <v>1142</v>
      </c>
      <c r="O527" s="87" t="s">
        <v>1143</v>
      </c>
      <c r="P527" s="91">
        <f t="shared" si="42"/>
        <v>685501</v>
      </c>
      <c r="Q527" s="87" t="str">
        <f>IF(Paramétrage!B4&lt;'CTRL Nombres'!K527,"Pas de contrôle",IF(VALUE(F527)=P527,"OK","Attention, vous devez saisir un nombre entier dans le tableau 3"))</f>
        <v>OK</v>
      </c>
      <c r="R527" s="87">
        <f t="shared" si="41"/>
        <v>0</v>
      </c>
    </row>
    <row r="528" spans="1:18" x14ac:dyDescent="0.2">
      <c r="A528" s="88">
        <f t="shared" si="39"/>
        <v>2025</v>
      </c>
      <c r="B528" s="122">
        <v>3</v>
      </c>
      <c r="C528" s="88">
        <f t="shared" si="40"/>
        <v>1</v>
      </c>
      <c r="D528" s="87" t="str">
        <f t="shared" si="40"/>
        <v>0691775E</v>
      </c>
      <c r="E528" s="89" t="s">
        <v>907</v>
      </c>
      <c r="F528" s="92">
        <f>IF(ISBLANK(Tableau3!X19),0,Tableau3!X19)</f>
        <v>287014</v>
      </c>
      <c r="G528" s="115" t="s">
        <v>122</v>
      </c>
      <c r="H528" s="115" t="s">
        <v>122</v>
      </c>
      <c r="I528" s="115" t="s">
        <v>122</v>
      </c>
      <c r="J528" s="115" t="s">
        <v>122</v>
      </c>
      <c r="K528" s="118">
        <v>1</v>
      </c>
      <c r="L528" s="88">
        <v>7</v>
      </c>
      <c r="M528" s="88">
        <v>20</v>
      </c>
      <c r="N528" s="87" t="s">
        <v>1144</v>
      </c>
      <c r="O528" s="87" t="s">
        <v>1145</v>
      </c>
      <c r="P528" s="91">
        <f t="shared" si="42"/>
        <v>287014</v>
      </c>
      <c r="Q528" s="87" t="str">
        <f>IF(Paramétrage!B4&lt;'CTRL Nombres'!K528,"Pas de contrôle",IF(VALUE(F528)=P528,"OK","Attention, vous devez saisir un nombre entier dans le tableau 3"))</f>
        <v>OK</v>
      </c>
      <c r="R528" s="87">
        <f t="shared" si="41"/>
        <v>0</v>
      </c>
    </row>
    <row r="529" spans="1:18" x14ac:dyDescent="0.2">
      <c r="A529" s="88">
        <f t="shared" si="39"/>
        <v>2025</v>
      </c>
      <c r="B529" s="122">
        <v>3</v>
      </c>
      <c r="C529" s="88">
        <f t="shared" si="40"/>
        <v>1</v>
      </c>
      <c r="D529" s="87" t="str">
        <f t="shared" si="40"/>
        <v>0691775E</v>
      </c>
      <c r="E529" s="89" t="s">
        <v>237</v>
      </c>
      <c r="F529" s="92">
        <f>IF(ISBLANK(Tableau3!AA19),0,Tableau3!AA19)</f>
        <v>9302494</v>
      </c>
      <c r="G529" s="115" t="s">
        <v>122</v>
      </c>
      <c r="H529" s="115" t="s">
        <v>122</v>
      </c>
      <c r="I529" s="115" t="s">
        <v>122</v>
      </c>
      <c r="J529" s="115" t="s">
        <v>122</v>
      </c>
      <c r="K529" s="118">
        <v>1</v>
      </c>
      <c r="L529" s="88">
        <v>7</v>
      </c>
      <c r="M529" s="88">
        <v>23</v>
      </c>
      <c r="N529" s="87" t="s">
        <v>207</v>
      </c>
      <c r="O529" s="87" t="s">
        <v>281</v>
      </c>
      <c r="P529" s="91">
        <f t="shared" si="42"/>
        <v>9302494</v>
      </c>
      <c r="Q529" s="87" t="str">
        <f>IF(Paramétrage!B4&lt;'CTRL Nombres'!K529,"Pas de contrôle",IF(VALUE(F529)=P529,"OK","Attention, vous devez saisir un nombre entier dans le tableau 3"))</f>
        <v>OK</v>
      </c>
      <c r="R529" s="87">
        <f t="shared" si="41"/>
        <v>0</v>
      </c>
    </row>
    <row r="530" spans="1:18" x14ac:dyDescent="0.2">
      <c r="A530" s="88">
        <f t="shared" si="39"/>
        <v>2025</v>
      </c>
      <c r="B530" s="122">
        <v>3</v>
      </c>
      <c r="C530" s="88">
        <f t="shared" si="40"/>
        <v>1</v>
      </c>
      <c r="D530" s="87" t="str">
        <f t="shared" si="40"/>
        <v>0691775E</v>
      </c>
      <c r="E530" s="89" t="s">
        <v>238</v>
      </c>
      <c r="F530" s="92">
        <f>IF(ISBLANK(Tableau3!E20),0,Tableau3!E20)</f>
        <v>2291998</v>
      </c>
      <c r="G530" s="115" t="s">
        <v>122</v>
      </c>
      <c r="H530" s="115" t="s">
        <v>122</v>
      </c>
      <c r="I530" s="115" t="s">
        <v>122</v>
      </c>
      <c r="J530" s="115" t="s">
        <v>122</v>
      </c>
      <c r="K530" s="118">
        <v>1</v>
      </c>
      <c r="L530" s="88">
        <v>8</v>
      </c>
      <c r="M530" s="121">
        <v>1</v>
      </c>
      <c r="N530" s="87" t="s">
        <v>208</v>
      </c>
      <c r="O530" s="87" t="s">
        <v>282</v>
      </c>
      <c r="P530" s="91">
        <f t="shared" si="42"/>
        <v>2291998</v>
      </c>
      <c r="Q530" s="87" t="str">
        <f>IF(Paramétrage!B4&lt;'CTRL Nombres'!K530,"Pas de contrôle",IF(VALUE(F530)=P530,"OK","Attention, vous devez saisir un nombre entier dans le tableau 3"))</f>
        <v>OK</v>
      </c>
      <c r="R530" s="87">
        <f t="shared" si="41"/>
        <v>0</v>
      </c>
    </row>
    <row r="531" spans="1:18" x14ac:dyDescent="0.2">
      <c r="A531" s="88">
        <f t="shared" si="39"/>
        <v>2025</v>
      </c>
      <c r="B531" s="122">
        <v>3</v>
      </c>
      <c r="C531" s="88">
        <f t="shared" si="40"/>
        <v>1</v>
      </c>
      <c r="D531" s="87" t="str">
        <f t="shared" si="40"/>
        <v>0691775E</v>
      </c>
      <c r="E531" s="89" t="s">
        <v>908</v>
      </c>
      <c r="F531" s="92">
        <f>IF(ISBLANK(Tableau3!F20),0,Tableau3!F20)</f>
        <v>0</v>
      </c>
      <c r="G531" s="115" t="s">
        <v>122</v>
      </c>
      <c r="H531" s="115" t="s">
        <v>122</v>
      </c>
      <c r="I531" s="115" t="s">
        <v>122</v>
      </c>
      <c r="J531" s="115" t="s">
        <v>122</v>
      </c>
      <c r="K531" s="118">
        <v>1</v>
      </c>
      <c r="L531" s="88">
        <v>8</v>
      </c>
      <c r="M531" s="121">
        <v>2</v>
      </c>
      <c r="N531" s="87" t="s">
        <v>1146</v>
      </c>
      <c r="O531" s="87" t="s">
        <v>550</v>
      </c>
      <c r="P531" s="91">
        <f t="shared" si="42"/>
        <v>0</v>
      </c>
      <c r="Q531" s="87" t="str">
        <f>IF(Paramétrage!B4&lt;'CTRL Nombres'!K531,"Pas de contrôle",IF(VALUE(F531)=P531,"OK","Attention, vous devez saisir un nombre entier dans le tableau 3"))</f>
        <v>OK</v>
      </c>
      <c r="R531" s="87">
        <f t="shared" si="41"/>
        <v>0</v>
      </c>
    </row>
    <row r="532" spans="1:18" x14ac:dyDescent="0.2">
      <c r="A532" s="88">
        <f t="shared" si="39"/>
        <v>2025</v>
      </c>
      <c r="B532" s="122">
        <v>3</v>
      </c>
      <c r="C532" s="88">
        <f t="shared" si="40"/>
        <v>1</v>
      </c>
      <c r="D532" s="87" t="str">
        <f t="shared" si="40"/>
        <v>0691775E</v>
      </c>
      <c r="E532" s="89" t="s">
        <v>909</v>
      </c>
      <c r="F532" s="92">
        <f>IF(ISBLANK(Tableau3!G20),0,Tableau3!G20)</f>
        <v>0</v>
      </c>
      <c r="G532" s="115" t="s">
        <v>122</v>
      </c>
      <c r="H532" s="115" t="s">
        <v>122</v>
      </c>
      <c r="I532" s="115" t="s">
        <v>122</v>
      </c>
      <c r="J532" s="115" t="s">
        <v>122</v>
      </c>
      <c r="K532" s="118">
        <v>1</v>
      </c>
      <c r="L532" s="88">
        <v>8</v>
      </c>
      <c r="M532" s="121">
        <v>3</v>
      </c>
      <c r="N532" s="87" t="s">
        <v>1147</v>
      </c>
      <c r="O532" s="87" t="s">
        <v>803</v>
      </c>
      <c r="P532" s="91">
        <f t="shared" si="42"/>
        <v>0</v>
      </c>
      <c r="Q532" s="87" t="str">
        <f>IF(Paramétrage!B4&lt;'CTRL Nombres'!K532,"Pas de contrôle",IF(VALUE(F532)=P532,"OK","Attention, vous devez saisir un nombre entier dans le tableau 3"))</f>
        <v>OK</v>
      </c>
      <c r="R532" s="87">
        <f t="shared" si="41"/>
        <v>0</v>
      </c>
    </row>
    <row r="533" spans="1:18" x14ac:dyDescent="0.2">
      <c r="A533" s="88">
        <f t="shared" si="39"/>
        <v>2025</v>
      </c>
      <c r="B533" s="122">
        <v>3</v>
      </c>
      <c r="C533" s="88">
        <f t="shared" si="40"/>
        <v>1</v>
      </c>
      <c r="D533" s="87" t="str">
        <f t="shared" si="40"/>
        <v>0691775E</v>
      </c>
      <c r="E533" s="89" t="s">
        <v>910</v>
      </c>
      <c r="F533" s="92">
        <f>IF(ISBLANK(Tableau3!H20),0,Tableau3!H20)</f>
        <v>0</v>
      </c>
      <c r="G533" s="115" t="s">
        <v>122</v>
      </c>
      <c r="H533" s="115" t="s">
        <v>122</v>
      </c>
      <c r="I533" s="115" t="s">
        <v>122</v>
      </c>
      <c r="J533" s="115" t="s">
        <v>122</v>
      </c>
      <c r="K533" s="118">
        <v>1</v>
      </c>
      <c r="L533" s="88">
        <v>8</v>
      </c>
      <c r="M533" s="121">
        <v>4</v>
      </c>
      <c r="N533" s="87" t="s">
        <v>198</v>
      </c>
      <c r="O533" s="87" t="s">
        <v>183</v>
      </c>
      <c r="P533" s="91">
        <f t="shared" si="42"/>
        <v>0</v>
      </c>
      <c r="Q533" s="87" t="str">
        <f>IF(Paramétrage!B4&lt;'CTRL Nombres'!K533,"Pas de contrôle",IF(VALUE(F533)=P533,"OK","Attention, vous devez saisir un nombre entier dans le tableau 3"))</f>
        <v>OK</v>
      </c>
      <c r="R533" s="87">
        <f t="shared" si="41"/>
        <v>0</v>
      </c>
    </row>
    <row r="534" spans="1:18" x14ac:dyDescent="0.2">
      <c r="A534" s="88">
        <f t="shared" si="39"/>
        <v>2025</v>
      </c>
      <c r="B534" s="122">
        <v>3</v>
      </c>
      <c r="C534" s="88">
        <f t="shared" si="40"/>
        <v>1</v>
      </c>
      <c r="D534" s="87" t="str">
        <f t="shared" si="40"/>
        <v>0691775E</v>
      </c>
      <c r="E534" s="89" t="s">
        <v>911</v>
      </c>
      <c r="F534" s="92">
        <f>IF(ISBLANK(Tableau3!I20),0,Tableau3!I20)</f>
        <v>0</v>
      </c>
      <c r="G534" s="115" t="s">
        <v>122</v>
      </c>
      <c r="H534" s="115" t="s">
        <v>122</v>
      </c>
      <c r="I534" s="115" t="s">
        <v>122</v>
      </c>
      <c r="J534" s="115" t="s">
        <v>122</v>
      </c>
      <c r="K534" s="118">
        <v>1</v>
      </c>
      <c r="L534" s="88">
        <v>8</v>
      </c>
      <c r="M534" s="121">
        <v>5</v>
      </c>
      <c r="N534" s="87" t="s">
        <v>812</v>
      </c>
      <c r="O534" s="87" t="s">
        <v>551</v>
      </c>
      <c r="P534" s="91">
        <f t="shared" si="42"/>
        <v>0</v>
      </c>
      <c r="Q534" s="87" t="str">
        <f>IF(Paramétrage!B4&lt;'CTRL Nombres'!K534,"Pas de contrôle",IF(VALUE(F534)=P534,"OK","Attention, vous devez saisir un nombre entier dans le tableau 3"))</f>
        <v>OK</v>
      </c>
      <c r="R534" s="87">
        <f t="shared" si="41"/>
        <v>0</v>
      </c>
    </row>
    <row r="535" spans="1:18" x14ac:dyDescent="0.2">
      <c r="A535" s="88">
        <f t="shared" si="39"/>
        <v>2025</v>
      </c>
      <c r="B535" s="122">
        <v>3</v>
      </c>
      <c r="C535" s="88">
        <f t="shared" si="40"/>
        <v>1</v>
      </c>
      <c r="D535" s="87" t="str">
        <f t="shared" si="40"/>
        <v>0691775E</v>
      </c>
      <c r="E535" s="89" t="s">
        <v>2192</v>
      </c>
      <c r="F535" s="92">
        <f>IF(ISBLANK(Tableau3!J20),0,Tableau3!J20)</f>
        <v>0</v>
      </c>
      <c r="G535" s="115" t="s">
        <v>122</v>
      </c>
      <c r="H535" s="115" t="s">
        <v>122</v>
      </c>
      <c r="I535" s="115" t="s">
        <v>122</v>
      </c>
      <c r="J535" s="115" t="s">
        <v>122</v>
      </c>
      <c r="K535" s="118">
        <v>1</v>
      </c>
      <c r="L535" s="88">
        <v>8</v>
      </c>
      <c r="M535" s="121">
        <v>6</v>
      </c>
      <c r="N535" s="87" t="s">
        <v>2668</v>
      </c>
      <c r="O535" s="87" t="s">
        <v>2484</v>
      </c>
      <c r="P535" s="91">
        <f t="shared" si="42"/>
        <v>0</v>
      </c>
      <c r="Q535" s="87" t="str">
        <f>IF(Paramétrage!B4&lt;'CTRL Nombres'!K535,"Pas de contrôle",IF(VALUE(F535)=P535,"OK","Attention, vous devez saisir un nombre entier dans le tableau 3"))</f>
        <v>OK</v>
      </c>
      <c r="R535" s="87">
        <f t="shared" si="41"/>
        <v>0</v>
      </c>
    </row>
    <row r="536" spans="1:18" x14ac:dyDescent="0.2">
      <c r="A536" s="88">
        <f t="shared" si="39"/>
        <v>2025</v>
      </c>
      <c r="B536" s="122">
        <v>3</v>
      </c>
      <c r="C536" s="88">
        <f t="shared" ref="C536:D599" si="43">C535</f>
        <v>1</v>
      </c>
      <c r="D536" s="87" t="str">
        <f t="shared" si="43"/>
        <v>0691775E</v>
      </c>
      <c r="E536" s="89" t="s">
        <v>912</v>
      </c>
      <c r="F536" s="92">
        <f>IF(ISBLANK(Tableau3!K20),0,Tableau3!K20)</f>
        <v>0</v>
      </c>
      <c r="G536" s="115" t="s">
        <v>122</v>
      </c>
      <c r="H536" s="115" t="s">
        <v>122</v>
      </c>
      <c r="I536" s="115" t="s">
        <v>122</v>
      </c>
      <c r="J536" s="115" t="s">
        <v>122</v>
      </c>
      <c r="K536" s="118">
        <v>1</v>
      </c>
      <c r="L536" s="88">
        <v>8</v>
      </c>
      <c r="M536" s="121">
        <v>7</v>
      </c>
      <c r="N536" s="87" t="s">
        <v>1148</v>
      </c>
      <c r="O536" s="87" t="s">
        <v>552</v>
      </c>
      <c r="P536" s="91">
        <f t="shared" si="42"/>
        <v>0</v>
      </c>
      <c r="Q536" s="87" t="str">
        <f>IF(Paramétrage!B4&lt;'CTRL Nombres'!K536,"Pas de contrôle",IF(VALUE(F536)=P536,"OK","Attention, vous devez saisir un nombre entier dans le tableau 3"))</f>
        <v>OK</v>
      </c>
      <c r="R536" s="87">
        <f t="shared" si="41"/>
        <v>0</v>
      </c>
    </row>
    <row r="537" spans="1:18" x14ac:dyDescent="0.2">
      <c r="A537" s="88">
        <f t="shared" ref="A537:A600" si="44">A536</f>
        <v>2025</v>
      </c>
      <c r="B537" s="122">
        <v>3</v>
      </c>
      <c r="C537" s="88">
        <f t="shared" si="43"/>
        <v>1</v>
      </c>
      <c r="D537" s="87" t="str">
        <f t="shared" si="43"/>
        <v>0691775E</v>
      </c>
      <c r="E537" s="89" t="s">
        <v>2807</v>
      </c>
      <c r="F537" s="92">
        <f>IF(ISBLANK(Tableau3!N20),0,Tableau3!N20)</f>
        <v>0</v>
      </c>
      <c r="G537" s="115" t="s">
        <v>122</v>
      </c>
      <c r="H537" s="115" t="s">
        <v>122</v>
      </c>
      <c r="I537" s="115" t="s">
        <v>122</v>
      </c>
      <c r="J537" s="115" t="s">
        <v>122</v>
      </c>
      <c r="K537" s="118">
        <v>1</v>
      </c>
      <c r="L537" s="88">
        <v>8</v>
      </c>
      <c r="M537" s="121">
        <v>10</v>
      </c>
      <c r="N537" s="87" t="s">
        <v>2808</v>
      </c>
      <c r="O537" s="87" t="s">
        <v>2489</v>
      </c>
      <c r="P537" s="91">
        <f t="shared" si="42"/>
        <v>0</v>
      </c>
      <c r="Q537" s="87" t="str">
        <f>IF(Paramétrage!B4&lt;'CTRL Nombres'!K537,"Pas de contrôle",IF(VALUE(F537)=P537,"OK","Attention, vous devez saisir un nombre entier dans le tableau 3"))</f>
        <v>OK</v>
      </c>
      <c r="R537" s="87">
        <f t="shared" si="41"/>
        <v>0</v>
      </c>
    </row>
    <row r="538" spans="1:18" x14ac:dyDescent="0.2">
      <c r="A538" s="88">
        <f t="shared" si="44"/>
        <v>2025</v>
      </c>
      <c r="B538" s="122">
        <v>3</v>
      </c>
      <c r="C538" s="88">
        <f t="shared" si="43"/>
        <v>1</v>
      </c>
      <c r="D538" s="87" t="str">
        <f t="shared" si="43"/>
        <v>0691775E</v>
      </c>
      <c r="E538" s="89" t="s">
        <v>2763</v>
      </c>
      <c r="F538" s="92">
        <f>IF(ISBLANK(Tableau3!O20),0,Tableau3!O20)</f>
        <v>0</v>
      </c>
      <c r="G538" s="115" t="s">
        <v>122</v>
      </c>
      <c r="H538" s="115" t="s">
        <v>122</v>
      </c>
      <c r="I538" s="115" t="s">
        <v>122</v>
      </c>
      <c r="J538" s="115" t="s">
        <v>122</v>
      </c>
      <c r="K538" s="118">
        <v>1</v>
      </c>
      <c r="L538" s="88">
        <v>8</v>
      </c>
      <c r="M538" s="88">
        <v>11</v>
      </c>
      <c r="N538" s="87" t="s">
        <v>2772</v>
      </c>
      <c r="O538" s="87" t="s">
        <v>2491</v>
      </c>
      <c r="P538" s="91">
        <f t="shared" si="42"/>
        <v>0</v>
      </c>
      <c r="Q538" s="87" t="str">
        <f>IF(Paramétrage!B4&lt;'CTRL Nombres'!K538,"Pas de contrôle",IF(VALUE(F538)=P538,"OK","Attention, vous devez saisir un nombre entier dans le tableau 3"))</f>
        <v>OK</v>
      </c>
      <c r="R538" s="87">
        <f t="shared" si="41"/>
        <v>0</v>
      </c>
    </row>
    <row r="539" spans="1:18" x14ac:dyDescent="0.2">
      <c r="A539" s="88">
        <f t="shared" si="44"/>
        <v>2025</v>
      </c>
      <c r="B539" s="122">
        <v>3</v>
      </c>
      <c r="C539" s="88">
        <f t="shared" si="43"/>
        <v>1</v>
      </c>
      <c r="D539" s="87" t="str">
        <f t="shared" si="43"/>
        <v>0691775E</v>
      </c>
      <c r="E539" s="89" t="s">
        <v>913</v>
      </c>
      <c r="F539" s="92">
        <f>IF(ISBLANK(Tableau3!S20),0,Tableau3!S20)</f>
        <v>0</v>
      </c>
      <c r="G539" s="115" t="s">
        <v>122</v>
      </c>
      <c r="H539" s="115" t="s">
        <v>122</v>
      </c>
      <c r="I539" s="115" t="s">
        <v>122</v>
      </c>
      <c r="J539" s="115" t="s">
        <v>122</v>
      </c>
      <c r="K539" s="118">
        <v>1</v>
      </c>
      <c r="L539" s="88">
        <v>8</v>
      </c>
      <c r="M539" s="88">
        <v>15</v>
      </c>
      <c r="N539" s="87" t="s">
        <v>1149</v>
      </c>
      <c r="O539" s="87" t="s">
        <v>1150</v>
      </c>
      <c r="P539" s="91">
        <f t="shared" si="42"/>
        <v>0</v>
      </c>
      <c r="Q539" s="87" t="str">
        <f>IF(Paramétrage!B4&lt;'CTRL Nombres'!K539,"Pas de contrôle",IF(VALUE(F539)=P539,"OK","Attention, vous devez saisir un nombre entier dans le tableau 3"))</f>
        <v>OK</v>
      </c>
      <c r="R539" s="87">
        <f t="shared" ref="R539:R611" si="45">IF(OR(Q539="Pas de contrôle",Q539 = "OK"),0,1)</f>
        <v>0</v>
      </c>
    </row>
    <row r="540" spans="1:18" x14ac:dyDescent="0.2">
      <c r="A540" s="88">
        <f t="shared" si="44"/>
        <v>2025</v>
      </c>
      <c r="B540" s="122">
        <v>3</v>
      </c>
      <c r="C540" s="88">
        <f t="shared" si="43"/>
        <v>1</v>
      </c>
      <c r="D540" s="87" t="str">
        <f t="shared" si="43"/>
        <v>0691775E</v>
      </c>
      <c r="E540" s="89" t="s">
        <v>914</v>
      </c>
      <c r="F540" s="92">
        <f>IF(ISBLANK(Tableau3!T20),0,Tableau3!T20)</f>
        <v>0</v>
      </c>
      <c r="G540" s="115" t="s">
        <v>122</v>
      </c>
      <c r="H540" s="115" t="s">
        <v>122</v>
      </c>
      <c r="I540" s="115" t="s">
        <v>122</v>
      </c>
      <c r="J540" s="115" t="s">
        <v>122</v>
      </c>
      <c r="K540" s="118">
        <v>1</v>
      </c>
      <c r="L540" s="88">
        <v>8</v>
      </c>
      <c r="M540" s="88">
        <v>16</v>
      </c>
      <c r="N540" s="87" t="s">
        <v>1151</v>
      </c>
      <c r="O540" s="87" t="s">
        <v>1152</v>
      </c>
      <c r="P540" s="91">
        <f t="shared" si="42"/>
        <v>0</v>
      </c>
      <c r="Q540" s="87" t="str">
        <f>IF(Paramétrage!B4&lt;'CTRL Nombres'!K540,"Pas de contrôle",IF(VALUE(F540)=P540,"OK","Attention, vous devez saisir un nombre entier dans le tableau 3"))</f>
        <v>OK</v>
      </c>
      <c r="R540" s="87">
        <f t="shared" si="45"/>
        <v>0</v>
      </c>
    </row>
    <row r="541" spans="1:18" x14ac:dyDescent="0.2">
      <c r="A541" s="88">
        <f t="shared" si="44"/>
        <v>2025</v>
      </c>
      <c r="B541" s="122">
        <v>3</v>
      </c>
      <c r="C541" s="88">
        <f t="shared" si="43"/>
        <v>1</v>
      </c>
      <c r="D541" s="87" t="str">
        <f t="shared" si="43"/>
        <v>0691775E</v>
      </c>
      <c r="E541" s="89" t="s">
        <v>2841</v>
      </c>
      <c r="F541" s="92">
        <f>IF(ISBLANK(Tableau3!U20),0,Tableau3!U20)</f>
        <v>0</v>
      </c>
      <c r="G541" s="115" t="s">
        <v>122</v>
      </c>
      <c r="H541" s="115" t="s">
        <v>122</v>
      </c>
      <c r="I541" s="115" t="s">
        <v>122</v>
      </c>
      <c r="J541" s="115" t="s">
        <v>122</v>
      </c>
      <c r="K541" s="118">
        <v>1</v>
      </c>
      <c r="L541" s="88">
        <v>8</v>
      </c>
      <c r="M541" s="88">
        <v>17</v>
      </c>
      <c r="N541" s="87" t="s">
        <v>2863</v>
      </c>
      <c r="O541" s="87" t="s">
        <v>2821</v>
      </c>
      <c r="P541" s="91">
        <f t="shared" si="42"/>
        <v>0</v>
      </c>
      <c r="Q541" s="87" t="str">
        <f>IF(Paramétrage!B4&lt;'CTRL Nombres'!K541,"Pas de contrôle",IF(VALUE(F541)=P541,"OK","Attention, vous devez saisir un nombre entier dans le tableau 3"))</f>
        <v>OK</v>
      </c>
      <c r="R541" s="87">
        <f t="shared" si="45"/>
        <v>0</v>
      </c>
    </row>
    <row r="542" spans="1:18" x14ac:dyDescent="0.2">
      <c r="A542" s="88">
        <f t="shared" si="44"/>
        <v>2025</v>
      </c>
      <c r="B542" s="122">
        <v>3</v>
      </c>
      <c r="C542" s="88">
        <f t="shared" si="43"/>
        <v>1</v>
      </c>
      <c r="D542" s="87" t="str">
        <f t="shared" si="43"/>
        <v>0691775E</v>
      </c>
      <c r="E542" s="89" t="s">
        <v>2842</v>
      </c>
      <c r="F542" s="92">
        <f>IF(ISBLANK(Tableau3!V20),0,Tableau3!V20)</f>
        <v>0</v>
      </c>
      <c r="G542" s="115" t="s">
        <v>122</v>
      </c>
      <c r="H542" s="115" t="s">
        <v>122</v>
      </c>
      <c r="I542" s="115" t="s">
        <v>122</v>
      </c>
      <c r="J542" s="115" t="s">
        <v>122</v>
      </c>
      <c r="K542" s="118">
        <v>1</v>
      </c>
      <c r="L542" s="88">
        <v>8</v>
      </c>
      <c r="M542" s="88">
        <v>18</v>
      </c>
      <c r="N542" s="87" t="s">
        <v>2864</v>
      </c>
      <c r="O542" s="87" t="s">
        <v>2826</v>
      </c>
      <c r="P542" s="91">
        <f t="shared" si="42"/>
        <v>0</v>
      </c>
      <c r="Q542" s="87" t="str">
        <f>IF(Paramétrage!B4&lt;'CTRL Nombres'!K542,"Pas de contrôle",IF(VALUE(F542)=P542,"OK","Attention, vous devez saisir un nombre entier dans le tableau 3"))</f>
        <v>OK</v>
      </c>
      <c r="R542" s="87">
        <f t="shared" si="45"/>
        <v>0</v>
      </c>
    </row>
    <row r="543" spans="1:18" x14ac:dyDescent="0.2">
      <c r="A543" s="88">
        <f t="shared" si="44"/>
        <v>2025</v>
      </c>
      <c r="B543" s="122">
        <v>3</v>
      </c>
      <c r="C543" s="88">
        <f t="shared" si="43"/>
        <v>1</v>
      </c>
      <c r="D543" s="87" t="str">
        <f t="shared" si="43"/>
        <v>0691775E</v>
      </c>
      <c r="E543" s="89" t="s">
        <v>915</v>
      </c>
      <c r="F543" s="92">
        <f>IF(ISBLANK(Tableau3!W20),0,Tableau3!W20)</f>
        <v>0</v>
      </c>
      <c r="G543" s="115" t="s">
        <v>122</v>
      </c>
      <c r="H543" s="115" t="s">
        <v>122</v>
      </c>
      <c r="I543" s="115" t="s">
        <v>122</v>
      </c>
      <c r="J543" s="115" t="s">
        <v>122</v>
      </c>
      <c r="K543" s="118">
        <v>1</v>
      </c>
      <c r="L543" s="88">
        <v>8</v>
      </c>
      <c r="M543" s="88">
        <v>19</v>
      </c>
      <c r="N543" s="87" t="s">
        <v>1153</v>
      </c>
      <c r="O543" s="87" t="s">
        <v>1154</v>
      </c>
      <c r="P543" s="91">
        <f t="shared" si="42"/>
        <v>0</v>
      </c>
      <c r="Q543" s="87" t="str">
        <f>IF(Paramétrage!B4&lt;'CTRL Nombres'!K543,"Pas de contrôle",IF(VALUE(F543)=P543,"OK","Attention, vous devez saisir un nombre entier dans le tableau 3"))</f>
        <v>OK</v>
      </c>
      <c r="R543" s="87">
        <f t="shared" si="45"/>
        <v>0</v>
      </c>
    </row>
    <row r="544" spans="1:18" x14ac:dyDescent="0.2">
      <c r="A544" s="88">
        <f t="shared" si="44"/>
        <v>2025</v>
      </c>
      <c r="B544" s="122">
        <v>3</v>
      </c>
      <c r="C544" s="88">
        <f t="shared" si="43"/>
        <v>1</v>
      </c>
      <c r="D544" s="87" t="str">
        <f t="shared" si="43"/>
        <v>0691775E</v>
      </c>
      <c r="E544" s="89" t="s">
        <v>916</v>
      </c>
      <c r="F544" s="92">
        <f>IF(ISBLANK(Tableau3!X20),0,Tableau3!X20)</f>
        <v>53305</v>
      </c>
      <c r="G544" s="115" t="s">
        <v>122</v>
      </c>
      <c r="H544" s="115" t="s">
        <v>122</v>
      </c>
      <c r="I544" s="115" t="s">
        <v>122</v>
      </c>
      <c r="J544" s="115" t="s">
        <v>122</v>
      </c>
      <c r="K544" s="118">
        <v>1</v>
      </c>
      <c r="L544" s="88">
        <v>8</v>
      </c>
      <c r="M544" s="88">
        <v>20</v>
      </c>
      <c r="N544" s="87" t="s">
        <v>1155</v>
      </c>
      <c r="O544" s="87" t="s">
        <v>1156</v>
      </c>
      <c r="P544" s="91">
        <f t="shared" si="42"/>
        <v>53305</v>
      </c>
      <c r="Q544" s="87" t="str">
        <f>IF(Paramétrage!B4&lt;'CTRL Nombres'!K544,"Pas de contrôle",IF(VALUE(F544)=P544,"OK","Attention, vous devez saisir un nombre entier dans le tableau 3"))</f>
        <v>OK</v>
      </c>
      <c r="R544" s="87">
        <f t="shared" si="45"/>
        <v>0</v>
      </c>
    </row>
    <row r="545" spans="1:18" x14ac:dyDescent="0.2">
      <c r="A545" s="88">
        <f t="shared" si="44"/>
        <v>2025</v>
      </c>
      <c r="B545" s="122">
        <v>3</v>
      </c>
      <c r="C545" s="88">
        <f t="shared" si="43"/>
        <v>1</v>
      </c>
      <c r="D545" s="87" t="str">
        <f t="shared" si="43"/>
        <v>0691775E</v>
      </c>
      <c r="E545" s="89" t="s">
        <v>239</v>
      </c>
      <c r="F545" s="92">
        <f>IF(ISBLANK(Tableau3!AA20),0,Tableau3!AA20)</f>
        <v>2299899</v>
      </c>
      <c r="G545" s="115" t="s">
        <v>122</v>
      </c>
      <c r="H545" s="115" t="s">
        <v>122</v>
      </c>
      <c r="I545" s="115" t="s">
        <v>122</v>
      </c>
      <c r="J545" s="115" t="s">
        <v>122</v>
      </c>
      <c r="K545" s="118">
        <v>1</v>
      </c>
      <c r="L545" s="88">
        <v>8</v>
      </c>
      <c r="M545" s="88">
        <v>23</v>
      </c>
      <c r="N545" s="87" t="s">
        <v>209</v>
      </c>
      <c r="O545" s="87" t="s">
        <v>283</v>
      </c>
      <c r="P545" s="91">
        <f t="shared" si="42"/>
        <v>2299899</v>
      </c>
      <c r="Q545" s="87" t="str">
        <f>IF(Paramétrage!B4&lt;'CTRL Nombres'!K545,"Pas de contrôle",IF(VALUE(F545)=P545,"OK","Attention, vous devez saisir un nombre entier dans le tableau 3"))</f>
        <v>OK</v>
      </c>
      <c r="R545" s="87">
        <f t="shared" si="45"/>
        <v>0</v>
      </c>
    </row>
    <row r="546" spans="1:18" x14ac:dyDescent="0.2">
      <c r="A546" s="88">
        <f t="shared" si="44"/>
        <v>2025</v>
      </c>
      <c r="B546" s="122">
        <v>3</v>
      </c>
      <c r="C546" s="88">
        <f t="shared" si="43"/>
        <v>1</v>
      </c>
      <c r="D546" s="87" t="str">
        <f t="shared" si="43"/>
        <v>0691775E</v>
      </c>
      <c r="E546" s="89" t="s">
        <v>240</v>
      </c>
      <c r="F546" s="92">
        <f>IF(ISBLANK(Tableau3!E21),0,Tableau3!E21)</f>
        <v>1952615</v>
      </c>
      <c r="G546" s="115" t="s">
        <v>122</v>
      </c>
      <c r="H546" s="115" t="s">
        <v>122</v>
      </c>
      <c r="I546" s="115" t="s">
        <v>122</v>
      </c>
      <c r="J546" s="115" t="s">
        <v>122</v>
      </c>
      <c r="K546" s="118">
        <v>1</v>
      </c>
      <c r="L546" s="88">
        <v>9</v>
      </c>
      <c r="M546" s="121">
        <v>1</v>
      </c>
      <c r="N546" s="87" t="s">
        <v>210</v>
      </c>
      <c r="O546" s="87" t="s">
        <v>284</v>
      </c>
      <c r="P546" s="91">
        <f t="shared" si="42"/>
        <v>1952615</v>
      </c>
      <c r="Q546" s="87" t="str">
        <f>IF(Paramétrage!B4&lt;'CTRL Nombres'!K546,"Pas de contrôle",IF(VALUE(F546)=P546,"OK","Attention, vous devez saisir un nombre entier dans le tableau 3"))</f>
        <v>OK</v>
      </c>
      <c r="R546" s="87">
        <f t="shared" si="45"/>
        <v>0</v>
      </c>
    </row>
    <row r="547" spans="1:18" x14ac:dyDescent="0.2">
      <c r="A547" s="88">
        <f t="shared" si="44"/>
        <v>2025</v>
      </c>
      <c r="B547" s="122">
        <v>3</v>
      </c>
      <c r="C547" s="88">
        <f t="shared" si="43"/>
        <v>1</v>
      </c>
      <c r="D547" s="87" t="str">
        <f t="shared" si="43"/>
        <v>0691775E</v>
      </c>
      <c r="E547" s="89" t="s">
        <v>917</v>
      </c>
      <c r="F547" s="92">
        <f>IF(ISBLANK(Tableau3!F21),0,Tableau3!F21)</f>
        <v>0</v>
      </c>
      <c r="G547" s="115" t="s">
        <v>122</v>
      </c>
      <c r="H547" s="115" t="s">
        <v>122</v>
      </c>
      <c r="I547" s="115" t="s">
        <v>122</v>
      </c>
      <c r="J547" s="115" t="s">
        <v>122</v>
      </c>
      <c r="K547" s="118">
        <v>1</v>
      </c>
      <c r="L547" s="88">
        <v>9</v>
      </c>
      <c r="M547" s="121">
        <v>2</v>
      </c>
      <c r="N547" s="87" t="s">
        <v>1157</v>
      </c>
      <c r="O547" s="87" t="s">
        <v>555</v>
      </c>
      <c r="P547" s="91">
        <f t="shared" si="42"/>
        <v>0</v>
      </c>
      <c r="Q547" s="87" t="str">
        <f>IF(Paramétrage!B4&lt;'CTRL Nombres'!K547,"Pas de contrôle",IF(VALUE(F547)=P547,"OK","Attention, vous devez saisir un nombre entier dans le tableau 3"))</f>
        <v>OK</v>
      </c>
      <c r="R547" s="87">
        <f t="shared" si="45"/>
        <v>0</v>
      </c>
    </row>
    <row r="548" spans="1:18" x14ac:dyDescent="0.2">
      <c r="A548" s="88">
        <f t="shared" si="44"/>
        <v>2025</v>
      </c>
      <c r="B548" s="122">
        <v>3</v>
      </c>
      <c r="C548" s="88">
        <f t="shared" si="43"/>
        <v>1</v>
      </c>
      <c r="D548" s="87" t="str">
        <f t="shared" si="43"/>
        <v>0691775E</v>
      </c>
      <c r="E548" s="89" t="s">
        <v>918</v>
      </c>
      <c r="F548" s="92">
        <f>IF(ISBLANK(Tableau3!G21),0,Tableau3!G21)</f>
        <v>0</v>
      </c>
      <c r="G548" s="115" t="s">
        <v>122</v>
      </c>
      <c r="H548" s="115" t="s">
        <v>122</v>
      </c>
      <c r="I548" s="115" t="s">
        <v>122</v>
      </c>
      <c r="J548" s="115" t="s">
        <v>122</v>
      </c>
      <c r="K548" s="118">
        <v>1</v>
      </c>
      <c r="L548" s="88">
        <v>9</v>
      </c>
      <c r="M548" s="121">
        <v>3</v>
      </c>
      <c r="N548" s="87" t="s">
        <v>1158</v>
      </c>
      <c r="O548" s="87" t="s">
        <v>312</v>
      </c>
      <c r="P548" s="91">
        <f t="shared" si="42"/>
        <v>0</v>
      </c>
      <c r="Q548" s="87" t="str">
        <f>IF(Paramétrage!B4&lt;'CTRL Nombres'!K548,"Pas de contrôle",IF(VALUE(F548)=P548,"OK","Attention, vous devez saisir un nombre entier dans le tableau 3"))</f>
        <v>OK</v>
      </c>
      <c r="R548" s="87">
        <f t="shared" si="45"/>
        <v>0</v>
      </c>
    </row>
    <row r="549" spans="1:18" x14ac:dyDescent="0.2">
      <c r="A549" s="88">
        <f t="shared" si="44"/>
        <v>2025</v>
      </c>
      <c r="B549" s="122">
        <v>3</v>
      </c>
      <c r="C549" s="88">
        <f t="shared" si="43"/>
        <v>1</v>
      </c>
      <c r="D549" s="87" t="str">
        <f t="shared" si="43"/>
        <v>0691775E</v>
      </c>
      <c r="E549" s="89" t="s">
        <v>2196</v>
      </c>
      <c r="F549" s="92">
        <f>IF(ISBLANK(Tableau3!J21),0,Tableau3!J21)</f>
        <v>0</v>
      </c>
      <c r="G549" s="115" t="s">
        <v>122</v>
      </c>
      <c r="H549" s="115" t="s">
        <v>122</v>
      </c>
      <c r="I549" s="115" t="s">
        <v>122</v>
      </c>
      <c r="J549" s="115" t="s">
        <v>122</v>
      </c>
      <c r="K549" s="118">
        <v>1</v>
      </c>
      <c r="L549" s="88">
        <v>9</v>
      </c>
      <c r="M549" s="121">
        <v>6</v>
      </c>
      <c r="N549" s="87" t="s">
        <v>2754</v>
      </c>
      <c r="O549" s="87" t="s">
        <v>317</v>
      </c>
      <c r="P549" s="91">
        <f t="shared" si="42"/>
        <v>0</v>
      </c>
      <c r="Q549" s="87" t="str">
        <f>IF(Paramétrage!B4&lt;'CTRL Nombres'!K549,"Pas de contrôle",IF(VALUE(F549)=P549,"OK","Attention, vous devez saisir un nombre entier dans le tableau 3"))</f>
        <v>OK</v>
      </c>
      <c r="R549" s="87">
        <f t="shared" si="45"/>
        <v>0</v>
      </c>
    </row>
    <row r="550" spans="1:18" x14ac:dyDescent="0.2">
      <c r="A550" s="88">
        <f t="shared" si="44"/>
        <v>2025</v>
      </c>
      <c r="B550" s="122">
        <v>3</v>
      </c>
      <c r="C550" s="88">
        <f t="shared" si="43"/>
        <v>1</v>
      </c>
      <c r="D550" s="87" t="str">
        <f t="shared" si="43"/>
        <v>0691775E</v>
      </c>
      <c r="E550" s="89" t="s">
        <v>919</v>
      </c>
      <c r="F550" s="92">
        <f>IF(ISBLANK(Tableau3!K21),0,Tableau3!K21)</f>
        <v>0</v>
      </c>
      <c r="G550" s="115" t="s">
        <v>122</v>
      </c>
      <c r="H550" s="115" t="s">
        <v>122</v>
      </c>
      <c r="I550" s="115" t="s">
        <v>122</v>
      </c>
      <c r="J550" s="115" t="s">
        <v>122</v>
      </c>
      <c r="K550" s="118">
        <v>1</v>
      </c>
      <c r="L550" s="88">
        <v>9</v>
      </c>
      <c r="M550" s="121">
        <v>7</v>
      </c>
      <c r="N550" s="87" t="s">
        <v>1159</v>
      </c>
      <c r="O550" s="87" t="s">
        <v>319</v>
      </c>
      <c r="P550" s="91">
        <f t="shared" si="42"/>
        <v>0</v>
      </c>
      <c r="Q550" s="87" t="str">
        <f>IF(Paramétrage!B4&lt;'CTRL Nombres'!K550,"Pas de contrôle",IF(VALUE(F550)=P550,"OK","Attention, vous devez saisir un nombre entier dans le tableau 3"))</f>
        <v>OK</v>
      </c>
      <c r="R550" s="87">
        <f t="shared" si="45"/>
        <v>0</v>
      </c>
    </row>
    <row r="551" spans="1:18" x14ac:dyDescent="0.2">
      <c r="A551" s="88">
        <f t="shared" si="44"/>
        <v>2025</v>
      </c>
      <c r="B551" s="122">
        <v>3</v>
      </c>
      <c r="C551" s="88">
        <f t="shared" si="43"/>
        <v>1</v>
      </c>
      <c r="D551" s="87" t="str">
        <f t="shared" si="43"/>
        <v>0691775E</v>
      </c>
      <c r="E551" s="89" t="s">
        <v>2809</v>
      </c>
      <c r="F551" s="92">
        <f>IF(ISBLANK(Tableau3!N21),0,Tableau3!N21)</f>
        <v>0</v>
      </c>
      <c r="G551" s="115" t="s">
        <v>122</v>
      </c>
      <c r="H551" s="115" t="s">
        <v>122</v>
      </c>
      <c r="I551" s="115" t="s">
        <v>122</v>
      </c>
      <c r="J551" s="115" t="s">
        <v>122</v>
      </c>
      <c r="K551" s="118">
        <v>1</v>
      </c>
      <c r="L551" s="88">
        <v>9</v>
      </c>
      <c r="M551" s="121">
        <v>10</v>
      </c>
      <c r="N551" s="87" t="s">
        <v>2810</v>
      </c>
      <c r="O551" s="87" t="s">
        <v>323</v>
      </c>
      <c r="P551" s="91">
        <f t="shared" si="42"/>
        <v>0</v>
      </c>
      <c r="Q551" s="87" t="str">
        <f>IF(Paramétrage!B4&lt;'CTRL Nombres'!K551,"Pas de contrôle",IF(VALUE(F551)=P551,"OK","Attention, vous devez saisir un nombre entier dans le tableau 3"))</f>
        <v>OK</v>
      </c>
      <c r="R551" s="87">
        <f t="shared" si="45"/>
        <v>0</v>
      </c>
    </row>
    <row r="552" spans="1:18" x14ac:dyDescent="0.2">
      <c r="A552" s="88">
        <f t="shared" si="44"/>
        <v>2025</v>
      </c>
      <c r="B552" s="122">
        <v>3</v>
      </c>
      <c r="C552" s="88">
        <f t="shared" si="43"/>
        <v>1</v>
      </c>
      <c r="D552" s="87" t="str">
        <f t="shared" si="43"/>
        <v>0691775E</v>
      </c>
      <c r="E552" s="89" t="s">
        <v>2764</v>
      </c>
      <c r="F552" s="92">
        <f>IF(ISBLANK(Tableau3!O21),0,Tableau3!O21)</f>
        <v>0</v>
      </c>
      <c r="G552" s="115" t="s">
        <v>122</v>
      </c>
      <c r="H552" s="115" t="s">
        <v>122</v>
      </c>
      <c r="I552" s="115" t="s">
        <v>122</v>
      </c>
      <c r="J552" s="115" t="s">
        <v>122</v>
      </c>
      <c r="K552" s="118">
        <v>1</v>
      </c>
      <c r="L552" s="88">
        <v>9</v>
      </c>
      <c r="M552" s="88">
        <v>11</v>
      </c>
      <c r="N552" s="87" t="s">
        <v>2773</v>
      </c>
      <c r="O552" s="87" t="s">
        <v>326</v>
      </c>
      <c r="P552" s="91">
        <f>ROUND(F552,0)</f>
        <v>0</v>
      </c>
      <c r="Q552" s="87" t="str">
        <f>IF(Paramétrage!B4&lt;'CTRL Nombres'!K552,"Pas de contrôle",IF(VALUE(F552)=P552,"OK","Attention, vous devez saisir un nombre entier dans le tableau 3"))</f>
        <v>OK</v>
      </c>
      <c r="R552" s="87">
        <f t="shared" si="45"/>
        <v>0</v>
      </c>
    </row>
    <row r="553" spans="1:18" x14ac:dyDescent="0.2">
      <c r="A553" s="88">
        <f t="shared" si="44"/>
        <v>2025</v>
      </c>
      <c r="B553" s="122">
        <v>3</v>
      </c>
      <c r="C553" s="88">
        <f t="shared" si="43"/>
        <v>1</v>
      </c>
      <c r="D553" s="87" t="str">
        <f t="shared" si="43"/>
        <v>0691775E</v>
      </c>
      <c r="E553" s="89" t="s">
        <v>2843</v>
      </c>
      <c r="F553" s="92">
        <f>IF(ISBLANK(Tableau3!U21),0,Tableau3!U21)</f>
        <v>0</v>
      </c>
      <c r="G553" s="115" t="s">
        <v>122</v>
      </c>
      <c r="H553" s="115" t="s">
        <v>122</v>
      </c>
      <c r="I553" s="115" t="s">
        <v>122</v>
      </c>
      <c r="J553" s="115" t="s">
        <v>122</v>
      </c>
      <c r="K553" s="118">
        <v>1</v>
      </c>
      <c r="L553" s="88">
        <v>9</v>
      </c>
      <c r="M553" s="88">
        <v>17</v>
      </c>
      <c r="N553" s="87" t="s">
        <v>2865</v>
      </c>
      <c r="O553" s="87" t="s">
        <v>341</v>
      </c>
      <c r="P553" s="91">
        <f t="shared" ref="P553:P554" si="46">ROUND(F553,0)</f>
        <v>0</v>
      </c>
      <c r="Q553" s="87" t="str">
        <f>IF(Paramétrage!B4&lt;'CTRL Nombres'!K553,"Pas de contrôle",IF(VALUE(F553)=P553,"OK","Attention, vous devez saisir un nombre entier dans le tableau 3"))</f>
        <v>OK</v>
      </c>
      <c r="R553" s="87">
        <f t="shared" si="45"/>
        <v>0</v>
      </c>
    </row>
    <row r="554" spans="1:18" x14ac:dyDescent="0.2">
      <c r="A554" s="88">
        <f t="shared" si="44"/>
        <v>2025</v>
      </c>
      <c r="B554" s="122">
        <v>3</v>
      </c>
      <c r="C554" s="88">
        <f t="shared" si="43"/>
        <v>1</v>
      </c>
      <c r="D554" s="87" t="str">
        <f t="shared" si="43"/>
        <v>0691775E</v>
      </c>
      <c r="E554" s="89" t="s">
        <v>2844</v>
      </c>
      <c r="F554" s="92">
        <f>IF(ISBLANK(Tableau3!V21),0,Tableau3!V21)</f>
        <v>0</v>
      </c>
      <c r="G554" s="115" t="s">
        <v>122</v>
      </c>
      <c r="H554" s="115" t="s">
        <v>122</v>
      </c>
      <c r="I554" s="115" t="s">
        <v>122</v>
      </c>
      <c r="J554" s="115" t="s">
        <v>122</v>
      </c>
      <c r="K554" s="118">
        <v>1</v>
      </c>
      <c r="L554" s="88">
        <v>9</v>
      </c>
      <c r="M554" s="88">
        <v>18</v>
      </c>
      <c r="N554" s="87" t="s">
        <v>2866</v>
      </c>
      <c r="O554" s="87" t="s">
        <v>2827</v>
      </c>
      <c r="P554" s="91">
        <f t="shared" si="46"/>
        <v>0</v>
      </c>
      <c r="Q554" s="87" t="str">
        <f>IF(Paramétrage!B4&lt;'CTRL Nombres'!K554,"Pas de contrôle",IF(VALUE(F554)=P554,"OK","Attention, vous devez saisir un nombre entier dans le tableau 3"))</f>
        <v>OK</v>
      </c>
      <c r="R554" s="87">
        <f t="shared" si="45"/>
        <v>0</v>
      </c>
    </row>
    <row r="555" spans="1:18" x14ac:dyDescent="0.2">
      <c r="A555" s="88">
        <f t="shared" si="44"/>
        <v>2025</v>
      </c>
      <c r="B555" s="122">
        <v>3</v>
      </c>
      <c r="C555" s="88">
        <f t="shared" si="43"/>
        <v>1</v>
      </c>
      <c r="D555" s="87" t="str">
        <f t="shared" si="43"/>
        <v>0691775E</v>
      </c>
      <c r="E555" s="89" t="s">
        <v>920</v>
      </c>
      <c r="F555" s="92">
        <f>IF(ISBLANK(Tableau3!W21),0,Tableau3!W21)</f>
        <v>1371002</v>
      </c>
      <c r="G555" s="115" t="s">
        <v>122</v>
      </c>
      <c r="H555" s="115" t="s">
        <v>122</v>
      </c>
      <c r="I555" s="115" t="s">
        <v>122</v>
      </c>
      <c r="J555" s="115" t="s">
        <v>122</v>
      </c>
      <c r="K555" s="118">
        <v>1</v>
      </c>
      <c r="L555" s="88">
        <v>9</v>
      </c>
      <c r="M555" s="88">
        <v>19</v>
      </c>
      <c r="N555" s="87" t="s">
        <v>1160</v>
      </c>
      <c r="O555" s="87" t="s">
        <v>218</v>
      </c>
      <c r="P555" s="91">
        <f t="shared" si="42"/>
        <v>1371002</v>
      </c>
      <c r="Q555" s="87" t="str">
        <f>IF(Paramétrage!B4&lt;'CTRL Nombres'!K555,"Pas de contrôle",IF(VALUE(F555)=P555,"OK","Attention, vous devez saisir un nombre entier dans le tableau 3"))</f>
        <v>OK</v>
      </c>
      <c r="R555" s="87">
        <f t="shared" si="45"/>
        <v>0</v>
      </c>
    </row>
    <row r="556" spans="1:18" x14ac:dyDescent="0.2">
      <c r="A556" s="88">
        <f t="shared" si="44"/>
        <v>2025</v>
      </c>
      <c r="B556" s="122">
        <v>3</v>
      </c>
      <c r="C556" s="88">
        <f t="shared" si="43"/>
        <v>1</v>
      </c>
      <c r="D556" s="87" t="str">
        <f t="shared" si="43"/>
        <v>0691775E</v>
      </c>
      <c r="E556" s="89" t="s">
        <v>921</v>
      </c>
      <c r="F556" s="92">
        <f>IF(ISBLANK(Tableau3!X21),0,Tableau3!X21)</f>
        <v>0</v>
      </c>
      <c r="G556" s="115" t="s">
        <v>122</v>
      </c>
      <c r="H556" s="115" t="s">
        <v>122</v>
      </c>
      <c r="I556" s="115" t="s">
        <v>122</v>
      </c>
      <c r="J556" s="115" t="s">
        <v>122</v>
      </c>
      <c r="K556" s="118">
        <v>1</v>
      </c>
      <c r="L556" s="88">
        <v>9</v>
      </c>
      <c r="M556" s="88">
        <v>20</v>
      </c>
      <c r="N556" s="87" t="s">
        <v>1161</v>
      </c>
      <c r="O556" s="87" t="s">
        <v>1162</v>
      </c>
      <c r="P556" s="91">
        <f t="shared" si="42"/>
        <v>0</v>
      </c>
      <c r="Q556" s="87" t="str">
        <f>IF(Paramétrage!B4&lt;'CTRL Nombres'!K556,"Pas de contrôle",IF(VALUE(F556)=P556,"OK","Attention, vous devez saisir un nombre entier dans le tableau 3"))</f>
        <v>OK</v>
      </c>
      <c r="R556" s="87">
        <f t="shared" si="45"/>
        <v>0</v>
      </c>
    </row>
    <row r="557" spans="1:18" x14ac:dyDescent="0.2">
      <c r="A557" s="88">
        <f t="shared" si="44"/>
        <v>2025</v>
      </c>
      <c r="B557" s="122">
        <v>3</v>
      </c>
      <c r="C557" s="88">
        <f t="shared" si="43"/>
        <v>1</v>
      </c>
      <c r="D557" s="87" t="str">
        <f t="shared" si="43"/>
        <v>0691775E</v>
      </c>
      <c r="E557" s="89" t="s">
        <v>241</v>
      </c>
      <c r="F557" s="92">
        <f>IF(ISBLANK(Tableau3!AA21),0,Tableau3!AA21)</f>
        <v>1937614</v>
      </c>
      <c r="G557" s="115" t="s">
        <v>122</v>
      </c>
      <c r="H557" s="115" t="s">
        <v>122</v>
      </c>
      <c r="I557" s="115" t="s">
        <v>122</v>
      </c>
      <c r="J557" s="115" t="s">
        <v>122</v>
      </c>
      <c r="K557" s="118">
        <v>1</v>
      </c>
      <c r="L557" s="88">
        <v>9</v>
      </c>
      <c r="M557" s="88">
        <v>23</v>
      </c>
      <c r="N557" s="87" t="s">
        <v>211</v>
      </c>
      <c r="O557" s="87" t="s">
        <v>285</v>
      </c>
      <c r="P557" s="91">
        <f t="shared" si="42"/>
        <v>1937614</v>
      </c>
      <c r="Q557" s="87" t="str">
        <f>IF(Paramétrage!B4&lt;'CTRL Nombres'!K557,"Pas de contrôle",IF(VALUE(F557)=P557,"OK","Attention, vous devez saisir un nombre entier dans le tableau 3"))</f>
        <v>OK</v>
      </c>
      <c r="R557" s="87">
        <f t="shared" si="45"/>
        <v>0</v>
      </c>
    </row>
    <row r="558" spans="1:18" x14ac:dyDescent="0.2">
      <c r="A558" s="88">
        <f t="shared" si="44"/>
        <v>2025</v>
      </c>
      <c r="B558" s="122">
        <v>3</v>
      </c>
      <c r="C558" s="88">
        <f t="shared" si="43"/>
        <v>1</v>
      </c>
      <c r="D558" s="87" t="str">
        <f t="shared" si="43"/>
        <v>0691775E</v>
      </c>
      <c r="E558" s="89" t="s">
        <v>922</v>
      </c>
      <c r="F558" s="92">
        <f>IF(ISBLANK(Tableau3!E22),0,Tableau3!E22)</f>
        <v>548547</v>
      </c>
      <c r="G558" s="115" t="s">
        <v>122</v>
      </c>
      <c r="H558" s="115" t="s">
        <v>122</v>
      </c>
      <c r="I558" s="115" t="s">
        <v>122</v>
      </c>
      <c r="J558" s="115" t="s">
        <v>122</v>
      </c>
      <c r="K558" s="118">
        <v>1</v>
      </c>
      <c r="L558" s="88">
        <v>10</v>
      </c>
      <c r="M558" s="121">
        <v>1</v>
      </c>
      <c r="N558" s="87" t="s">
        <v>1163</v>
      </c>
      <c r="O558" s="87" t="s">
        <v>830</v>
      </c>
      <c r="P558" s="91">
        <f t="shared" si="42"/>
        <v>548547</v>
      </c>
      <c r="Q558" s="87" t="str">
        <f>IF(Paramétrage!B4&lt;'CTRL Nombres'!K558,"Pas de contrôle",IF(VALUE(F558)=P558,"OK","Attention, vous devez saisir un nombre entier dans le tableau 3"))</f>
        <v>OK</v>
      </c>
      <c r="R558" s="87">
        <f t="shared" si="45"/>
        <v>0</v>
      </c>
    </row>
    <row r="559" spans="1:18" x14ac:dyDescent="0.2">
      <c r="A559" s="88">
        <f t="shared" si="44"/>
        <v>2025</v>
      </c>
      <c r="B559" s="122">
        <v>3</v>
      </c>
      <c r="C559" s="88">
        <f t="shared" si="43"/>
        <v>1</v>
      </c>
      <c r="D559" s="87" t="str">
        <f t="shared" si="43"/>
        <v>0691775E</v>
      </c>
      <c r="E559" s="89" t="s">
        <v>923</v>
      </c>
      <c r="F559" s="92">
        <f>IF(ISBLANK(Tableau3!F22),0,Tableau3!F22)</f>
        <v>0</v>
      </c>
      <c r="G559" s="115" t="s">
        <v>122</v>
      </c>
      <c r="H559" s="115" t="s">
        <v>122</v>
      </c>
      <c r="I559" s="115" t="s">
        <v>122</v>
      </c>
      <c r="J559" s="115" t="s">
        <v>122</v>
      </c>
      <c r="K559" s="118">
        <v>1</v>
      </c>
      <c r="L559" s="88">
        <v>10</v>
      </c>
      <c r="M559" s="121">
        <v>2</v>
      </c>
      <c r="N559" s="87" t="s">
        <v>426</v>
      </c>
      <c r="O559" s="87" t="s">
        <v>807</v>
      </c>
      <c r="P559" s="91">
        <f t="shared" si="42"/>
        <v>0</v>
      </c>
      <c r="Q559" s="87" t="str">
        <f>IF(Paramétrage!B4&lt;'CTRL Nombres'!K559,"Pas de contrôle",IF(VALUE(F559)=P559,"OK","Attention, vous devez saisir un nombre entier dans le tableau 3"))</f>
        <v>OK</v>
      </c>
      <c r="R559" s="87">
        <f t="shared" si="45"/>
        <v>0</v>
      </c>
    </row>
    <row r="560" spans="1:18" x14ac:dyDescent="0.2">
      <c r="A560" s="88">
        <f t="shared" si="44"/>
        <v>2025</v>
      </c>
      <c r="B560" s="122">
        <v>3</v>
      </c>
      <c r="C560" s="88">
        <f t="shared" si="43"/>
        <v>1</v>
      </c>
      <c r="D560" s="87" t="str">
        <f t="shared" si="43"/>
        <v>0691775E</v>
      </c>
      <c r="E560" s="89" t="s">
        <v>924</v>
      </c>
      <c r="F560" s="92">
        <f>IF(ISBLANK(Tableau3!G22),0,Tableau3!G22)</f>
        <v>0</v>
      </c>
      <c r="G560" s="115" t="s">
        <v>122</v>
      </c>
      <c r="H560" s="115" t="s">
        <v>122</v>
      </c>
      <c r="I560" s="115" t="s">
        <v>122</v>
      </c>
      <c r="J560" s="115" t="s">
        <v>122</v>
      </c>
      <c r="K560" s="118">
        <v>1</v>
      </c>
      <c r="L560" s="88">
        <v>10</v>
      </c>
      <c r="M560" s="121">
        <v>3</v>
      </c>
      <c r="N560" s="87" t="s">
        <v>429</v>
      </c>
      <c r="O560" s="87" t="s">
        <v>346</v>
      </c>
      <c r="P560" s="91">
        <f t="shared" si="42"/>
        <v>0</v>
      </c>
      <c r="Q560" s="87" t="str">
        <f>IF(Paramétrage!B4&lt;'CTRL Nombres'!K560,"Pas de contrôle",IF(VALUE(F560)=P560,"OK","Attention, vous devez saisir un nombre entier dans le tableau 3"))</f>
        <v>OK</v>
      </c>
      <c r="R560" s="87">
        <f t="shared" si="45"/>
        <v>0</v>
      </c>
    </row>
    <row r="561" spans="1:18" x14ac:dyDescent="0.2">
      <c r="A561" s="88">
        <f t="shared" si="44"/>
        <v>2025</v>
      </c>
      <c r="B561" s="122">
        <v>3</v>
      </c>
      <c r="C561" s="88">
        <f t="shared" si="43"/>
        <v>1</v>
      </c>
      <c r="D561" s="87" t="str">
        <f t="shared" si="43"/>
        <v>0691775E</v>
      </c>
      <c r="E561" s="89" t="s">
        <v>925</v>
      </c>
      <c r="F561" s="92">
        <f>IF(ISBLANK(Tableau3!H22),0,Tableau3!H22)</f>
        <v>0</v>
      </c>
      <c r="G561" s="115" t="s">
        <v>122</v>
      </c>
      <c r="H561" s="115" t="s">
        <v>122</v>
      </c>
      <c r="I561" s="115" t="s">
        <v>122</v>
      </c>
      <c r="J561" s="115" t="s">
        <v>122</v>
      </c>
      <c r="K561" s="118">
        <v>1</v>
      </c>
      <c r="L561" s="88">
        <v>10</v>
      </c>
      <c r="M561" s="121">
        <v>4</v>
      </c>
      <c r="N561" s="87" t="s">
        <v>1164</v>
      </c>
      <c r="O561" s="87" t="s">
        <v>349</v>
      </c>
      <c r="P561" s="91">
        <f t="shared" si="42"/>
        <v>0</v>
      </c>
      <c r="Q561" s="87" t="str">
        <f>IF(Paramétrage!B4&lt;'CTRL Nombres'!K561,"Pas de contrôle",IF(VALUE(F561)=P561,"OK","Attention, vous devez saisir un nombre entier dans le tableau 3"))</f>
        <v>OK</v>
      </c>
      <c r="R561" s="87">
        <f t="shared" si="45"/>
        <v>0</v>
      </c>
    </row>
    <row r="562" spans="1:18" x14ac:dyDescent="0.2">
      <c r="A562" s="88">
        <f t="shared" si="44"/>
        <v>2025</v>
      </c>
      <c r="B562" s="122">
        <v>3</v>
      </c>
      <c r="C562" s="88">
        <f t="shared" si="43"/>
        <v>1</v>
      </c>
      <c r="D562" s="87" t="str">
        <f t="shared" si="43"/>
        <v>0691775E</v>
      </c>
      <c r="E562" s="89" t="s">
        <v>926</v>
      </c>
      <c r="F562" s="92">
        <f>IF(ISBLANK(Tableau3!I22),0,Tableau3!I22)</f>
        <v>0</v>
      </c>
      <c r="G562" s="115" t="s">
        <v>122</v>
      </c>
      <c r="H562" s="115" t="s">
        <v>122</v>
      </c>
      <c r="I562" s="115" t="s">
        <v>122</v>
      </c>
      <c r="J562" s="115" t="s">
        <v>122</v>
      </c>
      <c r="K562" s="118">
        <v>1</v>
      </c>
      <c r="L562" s="88">
        <v>10</v>
      </c>
      <c r="M562" s="121">
        <v>5</v>
      </c>
      <c r="N562" s="87" t="s">
        <v>1165</v>
      </c>
      <c r="O562" s="87" t="s">
        <v>350</v>
      </c>
      <c r="P562" s="91">
        <f t="shared" si="42"/>
        <v>0</v>
      </c>
      <c r="Q562" s="87" t="str">
        <f>IF(Paramétrage!B4&lt;'CTRL Nombres'!K562,"Pas de contrôle",IF(VALUE(F562)=P562,"OK","Attention, vous devez saisir un nombre entier dans le tableau 3"))</f>
        <v>OK</v>
      </c>
      <c r="R562" s="87">
        <f t="shared" si="45"/>
        <v>0</v>
      </c>
    </row>
    <row r="563" spans="1:18" x14ac:dyDescent="0.2">
      <c r="A563" s="88">
        <f t="shared" si="44"/>
        <v>2025</v>
      </c>
      <c r="B563" s="122">
        <v>3</v>
      </c>
      <c r="C563" s="88">
        <f t="shared" si="43"/>
        <v>1</v>
      </c>
      <c r="D563" s="87" t="str">
        <f t="shared" si="43"/>
        <v>0691775E</v>
      </c>
      <c r="E563" s="89" t="s">
        <v>2200</v>
      </c>
      <c r="F563" s="92">
        <f>IF(ISBLANK(Tableau3!J22),0,Tableau3!J22)</f>
        <v>0</v>
      </c>
      <c r="G563" s="115" t="s">
        <v>122</v>
      </c>
      <c r="H563" s="115" t="s">
        <v>122</v>
      </c>
      <c r="I563" s="115" t="s">
        <v>122</v>
      </c>
      <c r="J563" s="115" t="s">
        <v>122</v>
      </c>
      <c r="K563" s="118">
        <v>1</v>
      </c>
      <c r="L563" s="88">
        <v>10</v>
      </c>
      <c r="M563" s="121">
        <v>6</v>
      </c>
      <c r="N563" s="87" t="s">
        <v>274</v>
      </c>
      <c r="O563" s="87" t="s">
        <v>276</v>
      </c>
      <c r="P563" s="91">
        <f t="shared" si="42"/>
        <v>0</v>
      </c>
      <c r="Q563" s="87" t="str">
        <f>IF(Paramétrage!B4&lt;'CTRL Nombres'!K563,"Pas de contrôle",IF(VALUE(F563)=P563,"OK","Attention, vous devez saisir un nombre entier dans le tableau 3"))</f>
        <v>OK</v>
      </c>
      <c r="R563" s="87">
        <f t="shared" si="45"/>
        <v>0</v>
      </c>
    </row>
    <row r="564" spans="1:18" x14ac:dyDescent="0.2">
      <c r="A564" s="88">
        <f t="shared" si="44"/>
        <v>2025</v>
      </c>
      <c r="B564" s="122">
        <v>3</v>
      </c>
      <c r="C564" s="88">
        <f t="shared" si="43"/>
        <v>1</v>
      </c>
      <c r="D564" s="87" t="str">
        <f t="shared" si="43"/>
        <v>0691775E</v>
      </c>
      <c r="E564" s="89" t="s">
        <v>927</v>
      </c>
      <c r="F564" s="92">
        <f>IF(ISBLANK(Tableau3!K22),0,Tableau3!K22)</f>
        <v>0</v>
      </c>
      <c r="G564" s="115" t="s">
        <v>122</v>
      </c>
      <c r="H564" s="115" t="s">
        <v>122</v>
      </c>
      <c r="I564" s="115" t="s">
        <v>122</v>
      </c>
      <c r="J564" s="115" t="s">
        <v>122</v>
      </c>
      <c r="K564" s="118">
        <v>1</v>
      </c>
      <c r="L564" s="88">
        <v>10</v>
      </c>
      <c r="M564" s="121">
        <v>7</v>
      </c>
      <c r="N564" s="87" t="s">
        <v>260</v>
      </c>
      <c r="O564" s="87" t="s">
        <v>351</v>
      </c>
      <c r="P564" s="91">
        <f t="shared" si="42"/>
        <v>0</v>
      </c>
      <c r="Q564" s="87" t="str">
        <f>IF(Paramétrage!B4&lt;'CTRL Nombres'!K564,"Pas de contrôle",IF(VALUE(F564)=P564,"OK","Attention, vous devez saisir un nombre entier dans le tableau 3"))</f>
        <v>OK</v>
      </c>
      <c r="R564" s="87">
        <f t="shared" si="45"/>
        <v>0</v>
      </c>
    </row>
    <row r="565" spans="1:18" x14ac:dyDescent="0.2">
      <c r="A565" s="88">
        <f t="shared" si="44"/>
        <v>2025</v>
      </c>
      <c r="B565" s="122">
        <v>3</v>
      </c>
      <c r="C565" s="88">
        <f t="shared" si="43"/>
        <v>1</v>
      </c>
      <c r="D565" s="87" t="str">
        <f t="shared" si="43"/>
        <v>0691775E</v>
      </c>
      <c r="E565" s="89" t="s">
        <v>928</v>
      </c>
      <c r="F565" s="92">
        <f>IF(ISBLANK(Tableau3!N22),0,Tableau3!N22)</f>
        <v>0</v>
      </c>
      <c r="G565" s="115" t="s">
        <v>122</v>
      </c>
      <c r="H565" s="115" t="s">
        <v>122</v>
      </c>
      <c r="I565" s="115" t="s">
        <v>122</v>
      </c>
      <c r="J565" s="115" t="s">
        <v>122</v>
      </c>
      <c r="K565" s="118">
        <v>1</v>
      </c>
      <c r="L565" s="88">
        <v>10</v>
      </c>
      <c r="M565" s="121">
        <v>10</v>
      </c>
      <c r="N565" s="87" t="s">
        <v>1166</v>
      </c>
      <c r="O565" s="87" t="s">
        <v>353</v>
      </c>
      <c r="P565" s="91">
        <f t="shared" si="42"/>
        <v>0</v>
      </c>
      <c r="Q565" s="87" t="str">
        <f>IF(Paramétrage!B4&lt;'CTRL Nombres'!K565,"Pas de contrôle",IF(VALUE(F565)=P565,"OK","Attention, vous devez saisir un nombre entier dans le tableau 3"))</f>
        <v>OK</v>
      </c>
      <c r="R565" s="87">
        <f t="shared" si="45"/>
        <v>0</v>
      </c>
    </row>
    <row r="566" spans="1:18" x14ac:dyDescent="0.2">
      <c r="A566" s="88">
        <f t="shared" si="44"/>
        <v>2025</v>
      </c>
      <c r="B566" s="122">
        <v>3</v>
      </c>
      <c r="C566" s="88">
        <f t="shared" si="43"/>
        <v>1</v>
      </c>
      <c r="D566" s="87" t="str">
        <f t="shared" si="43"/>
        <v>0691775E</v>
      </c>
      <c r="E566" s="89" t="s">
        <v>2765</v>
      </c>
      <c r="F566" s="92">
        <f>IF(ISBLANK(Tableau3!O22),0,Tableau3!O22)</f>
        <v>0</v>
      </c>
      <c r="G566" s="115" t="s">
        <v>122</v>
      </c>
      <c r="H566" s="115" t="s">
        <v>122</v>
      </c>
      <c r="I566" s="115" t="s">
        <v>122</v>
      </c>
      <c r="J566" s="115" t="s">
        <v>122</v>
      </c>
      <c r="K566" s="118">
        <v>1</v>
      </c>
      <c r="L566" s="88">
        <v>10</v>
      </c>
      <c r="M566" s="121">
        <v>11</v>
      </c>
      <c r="N566" s="87" t="s">
        <v>2774</v>
      </c>
      <c r="O566" s="87" t="s">
        <v>354</v>
      </c>
      <c r="P566" s="91">
        <f t="shared" si="42"/>
        <v>0</v>
      </c>
      <c r="Q566" s="87" t="str">
        <f>IF(Paramétrage!B4&lt;'CTRL Nombres'!K566,"Pas de contrôle",IF(VALUE(F566)=P566,"OK","Attention, vous devez saisir un nombre entier dans le tableau 3"))</f>
        <v>OK</v>
      </c>
      <c r="R566" s="87">
        <f t="shared" si="45"/>
        <v>0</v>
      </c>
    </row>
    <row r="567" spans="1:18" x14ac:dyDescent="0.2">
      <c r="A567" s="88">
        <f t="shared" si="44"/>
        <v>2025</v>
      </c>
      <c r="B567" s="122">
        <v>3</v>
      </c>
      <c r="C567" s="88">
        <f t="shared" si="43"/>
        <v>1</v>
      </c>
      <c r="D567" s="87" t="str">
        <f t="shared" si="43"/>
        <v>0691775E</v>
      </c>
      <c r="E567" s="89" t="s">
        <v>929</v>
      </c>
      <c r="F567" s="92">
        <f>IF(ISBLANK(Tableau3!S22),0,Tableau3!S22)</f>
        <v>0</v>
      </c>
      <c r="G567" s="115" t="s">
        <v>122</v>
      </c>
      <c r="H567" s="115" t="s">
        <v>122</v>
      </c>
      <c r="I567" s="115" t="s">
        <v>122</v>
      </c>
      <c r="J567" s="115" t="s">
        <v>122</v>
      </c>
      <c r="K567" s="118">
        <v>1</v>
      </c>
      <c r="L567" s="88">
        <v>10</v>
      </c>
      <c r="M567" s="88">
        <v>15</v>
      </c>
      <c r="N567" s="87" t="s">
        <v>1167</v>
      </c>
      <c r="O567" s="87" t="s">
        <v>262</v>
      </c>
      <c r="P567" s="91">
        <f t="shared" si="42"/>
        <v>0</v>
      </c>
      <c r="Q567" s="87" t="str">
        <f>IF(Paramétrage!B4&lt;'CTRL Nombres'!K567,"Pas de contrôle",IF(VALUE(F567)=P567,"OK","Attention, vous devez saisir un nombre entier dans le tableau 3"))</f>
        <v>OK</v>
      </c>
      <c r="R567" s="87">
        <f t="shared" si="45"/>
        <v>0</v>
      </c>
    </row>
    <row r="568" spans="1:18" x14ac:dyDescent="0.2">
      <c r="A568" s="88">
        <f t="shared" si="44"/>
        <v>2025</v>
      </c>
      <c r="B568" s="122">
        <v>3</v>
      </c>
      <c r="C568" s="88">
        <f t="shared" si="43"/>
        <v>1</v>
      </c>
      <c r="D568" s="87" t="str">
        <f t="shared" si="43"/>
        <v>0691775E</v>
      </c>
      <c r="E568" s="89" t="s">
        <v>930</v>
      </c>
      <c r="F568" s="92">
        <f>IF(ISBLANK(Tableau3!T22),0,Tableau3!T22)</f>
        <v>0</v>
      </c>
      <c r="G568" s="115" t="s">
        <v>122</v>
      </c>
      <c r="H568" s="115" t="s">
        <v>122</v>
      </c>
      <c r="I568" s="115" t="s">
        <v>122</v>
      </c>
      <c r="J568" s="115" t="s">
        <v>122</v>
      </c>
      <c r="K568" s="118">
        <v>1</v>
      </c>
      <c r="L568" s="88">
        <v>10</v>
      </c>
      <c r="M568" s="88">
        <v>16</v>
      </c>
      <c r="N568" s="87" t="s">
        <v>1168</v>
      </c>
      <c r="O568" s="87" t="s">
        <v>263</v>
      </c>
      <c r="P568" s="91">
        <f t="shared" si="42"/>
        <v>0</v>
      </c>
      <c r="Q568" s="87" t="str">
        <f>IF(Paramétrage!B4&lt;'CTRL Nombres'!K568,"Pas de contrôle",IF(VALUE(F568)=P568,"OK","Attention, vous devez saisir un nombre entier dans le tableau 3"))</f>
        <v>OK</v>
      </c>
      <c r="R568" s="87">
        <f t="shared" si="45"/>
        <v>0</v>
      </c>
    </row>
    <row r="569" spans="1:18" x14ac:dyDescent="0.2">
      <c r="A569" s="88">
        <f t="shared" si="44"/>
        <v>2025</v>
      </c>
      <c r="B569" s="122">
        <v>3</v>
      </c>
      <c r="C569" s="88">
        <f t="shared" si="43"/>
        <v>1</v>
      </c>
      <c r="D569" s="87" t="str">
        <f t="shared" si="43"/>
        <v>0691775E</v>
      </c>
      <c r="E569" s="89" t="s">
        <v>2845</v>
      </c>
      <c r="F569" s="92">
        <f>IF(ISBLANK(Tableau3!U22),0,Tableau3!U22)</f>
        <v>0</v>
      </c>
      <c r="G569" s="115" t="s">
        <v>122</v>
      </c>
      <c r="H569" s="115" t="s">
        <v>122</v>
      </c>
      <c r="I569" s="115" t="s">
        <v>122</v>
      </c>
      <c r="J569" s="115" t="s">
        <v>122</v>
      </c>
      <c r="K569" s="118">
        <v>1</v>
      </c>
      <c r="L569" s="88">
        <v>10</v>
      </c>
      <c r="M569" s="88">
        <v>17</v>
      </c>
      <c r="N569" s="87" t="s">
        <v>436</v>
      </c>
      <c r="O569" s="87" t="s">
        <v>2434</v>
      </c>
      <c r="P569" s="91">
        <f t="shared" si="42"/>
        <v>0</v>
      </c>
      <c r="Q569" s="87" t="str">
        <f>IF(Paramétrage!B4&lt;'CTRL Nombres'!K569,"Pas de contrôle",IF(VALUE(F569)=P569,"OK","Attention, vous devez saisir un nombre entier dans le tableau 3"))</f>
        <v>OK</v>
      </c>
      <c r="R569" s="87">
        <f t="shared" si="45"/>
        <v>0</v>
      </c>
    </row>
    <row r="570" spans="1:18" x14ac:dyDescent="0.2">
      <c r="A570" s="88">
        <f t="shared" si="44"/>
        <v>2025</v>
      </c>
      <c r="B570" s="122">
        <v>3</v>
      </c>
      <c r="C570" s="88">
        <f t="shared" si="43"/>
        <v>1</v>
      </c>
      <c r="D570" s="87" t="str">
        <f t="shared" si="43"/>
        <v>0691775E</v>
      </c>
      <c r="E570" s="89" t="s">
        <v>2846</v>
      </c>
      <c r="F570" s="92">
        <f>IF(ISBLANK(Tableau3!V22),0,Tableau3!V22)</f>
        <v>0</v>
      </c>
      <c r="G570" s="115" t="s">
        <v>122</v>
      </c>
      <c r="H570" s="115" t="s">
        <v>122</v>
      </c>
      <c r="I570" s="115" t="s">
        <v>122</v>
      </c>
      <c r="J570" s="115" t="s">
        <v>122</v>
      </c>
      <c r="K570" s="118">
        <v>1</v>
      </c>
      <c r="L570" s="88">
        <v>10</v>
      </c>
      <c r="M570" s="88">
        <v>18</v>
      </c>
      <c r="N570" s="87" t="s">
        <v>439</v>
      </c>
      <c r="O570" s="87" t="s">
        <v>2828</v>
      </c>
      <c r="P570" s="91">
        <f t="shared" si="42"/>
        <v>0</v>
      </c>
      <c r="Q570" s="87" t="str">
        <f>IF(Paramétrage!B4&lt;'CTRL Nombres'!K570,"Pas de contrôle",IF(VALUE(F570)=P570,"OK","Attention, vous devez saisir un nombre entier dans le tableau 3"))</f>
        <v>OK</v>
      </c>
      <c r="R570" s="87">
        <f t="shared" si="45"/>
        <v>0</v>
      </c>
    </row>
    <row r="571" spans="1:18" x14ac:dyDescent="0.2">
      <c r="A571" s="88">
        <f t="shared" si="44"/>
        <v>2025</v>
      </c>
      <c r="B571" s="122">
        <v>3</v>
      </c>
      <c r="C571" s="88">
        <f t="shared" si="43"/>
        <v>1</v>
      </c>
      <c r="D571" s="87" t="str">
        <f t="shared" si="43"/>
        <v>0691775E</v>
      </c>
      <c r="E571" s="89" t="s">
        <v>2847</v>
      </c>
      <c r="F571" s="92">
        <f>IF(ISBLANK(Tableau3!W22),0,Tableau3!W22)</f>
        <v>0</v>
      </c>
      <c r="G571" s="115" t="s">
        <v>122</v>
      </c>
      <c r="H571" s="115" t="s">
        <v>122</v>
      </c>
      <c r="I571" s="115" t="s">
        <v>122</v>
      </c>
      <c r="J571" s="115" t="s">
        <v>122</v>
      </c>
      <c r="K571" s="118">
        <v>1</v>
      </c>
      <c r="L571" s="88">
        <v>10</v>
      </c>
      <c r="M571" s="88">
        <v>19</v>
      </c>
      <c r="N571" s="87" t="s">
        <v>2867</v>
      </c>
      <c r="O571" s="87" t="s">
        <v>219</v>
      </c>
      <c r="P571" s="91">
        <f t="shared" si="42"/>
        <v>0</v>
      </c>
      <c r="Q571" s="87" t="str">
        <f>IF(Paramétrage!B4&lt;'CTRL Nombres'!K571,"Pas de contrôle",IF(VALUE(F571)=P571,"OK","Attention, vous devez saisir un nombre entier dans le tableau 3"))</f>
        <v>OK</v>
      </c>
      <c r="R571" s="87">
        <f t="shared" si="45"/>
        <v>0</v>
      </c>
    </row>
    <row r="572" spans="1:18" x14ac:dyDescent="0.2">
      <c r="A572" s="88">
        <f t="shared" si="44"/>
        <v>2025</v>
      </c>
      <c r="B572" s="122">
        <v>3</v>
      </c>
      <c r="C572" s="88">
        <f t="shared" si="43"/>
        <v>1</v>
      </c>
      <c r="D572" s="87" t="str">
        <f t="shared" si="43"/>
        <v>0691775E</v>
      </c>
      <c r="E572" s="89" t="s">
        <v>931</v>
      </c>
      <c r="F572" s="92">
        <f>IF(ISBLANK(Tableau3!X22),0,Tableau3!X22)</f>
        <v>0</v>
      </c>
      <c r="G572" s="115" t="s">
        <v>122</v>
      </c>
      <c r="H572" s="115" t="s">
        <v>122</v>
      </c>
      <c r="I572" s="115" t="s">
        <v>122</v>
      </c>
      <c r="J572" s="115" t="s">
        <v>122</v>
      </c>
      <c r="K572" s="118">
        <v>1</v>
      </c>
      <c r="L572" s="88">
        <v>10</v>
      </c>
      <c r="M572" s="88">
        <v>20</v>
      </c>
      <c r="N572" s="87" t="s">
        <v>1169</v>
      </c>
      <c r="O572" s="87" t="s">
        <v>1316</v>
      </c>
      <c r="P572" s="91">
        <f t="shared" si="42"/>
        <v>0</v>
      </c>
      <c r="Q572" s="87" t="str">
        <f>IF(Paramétrage!B4&lt;'CTRL Nombres'!K572,"Pas de contrôle",IF(VALUE(F572)=P572,"OK","Attention, vous devez saisir un nombre entier dans le tableau 3"))</f>
        <v>OK</v>
      </c>
      <c r="R572" s="87">
        <f t="shared" si="45"/>
        <v>0</v>
      </c>
    </row>
    <row r="573" spans="1:18" x14ac:dyDescent="0.2">
      <c r="A573" s="88">
        <f t="shared" si="44"/>
        <v>2025</v>
      </c>
      <c r="B573" s="122">
        <v>3</v>
      </c>
      <c r="C573" s="88">
        <f t="shared" si="43"/>
        <v>1</v>
      </c>
      <c r="D573" s="87" t="str">
        <f t="shared" si="43"/>
        <v>0691775E</v>
      </c>
      <c r="E573" s="89" t="s">
        <v>932</v>
      </c>
      <c r="F573" s="92">
        <f>IF(ISBLANK(Tableau3!AA22),0,Tableau3!AA22)</f>
        <v>550460</v>
      </c>
      <c r="G573" s="115" t="s">
        <v>122</v>
      </c>
      <c r="H573" s="115" t="s">
        <v>122</v>
      </c>
      <c r="I573" s="115" t="s">
        <v>122</v>
      </c>
      <c r="J573" s="115" t="s">
        <v>122</v>
      </c>
      <c r="K573" s="118">
        <v>1</v>
      </c>
      <c r="L573" s="88">
        <v>10</v>
      </c>
      <c r="M573" s="88">
        <v>23</v>
      </c>
      <c r="N573" s="87" t="s">
        <v>1170</v>
      </c>
      <c r="O573" s="87" t="s">
        <v>1171</v>
      </c>
      <c r="P573" s="91">
        <f t="shared" si="42"/>
        <v>550460</v>
      </c>
      <c r="Q573" s="87" t="str">
        <f>IF(Paramétrage!B4&lt;'CTRL Nombres'!K573,"Pas de contrôle",IF(VALUE(F573)=P573,"OK","Attention, vous devez saisir un nombre entier dans le tableau 3"))</f>
        <v>OK</v>
      </c>
      <c r="R573" s="87">
        <f t="shared" si="45"/>
        <v>0</v>
      </c>
    </row>
    <row r="574" spans="1:18" x14ac:dyDescent="0.2">
      <c r="A574" s="88">
        <f t="shared" si="44"/>
        <v>2025</v>
      </c>
      <c r="B574" s="122">
        <v>3</v>
      </c>
      <c r="C574" s="88">
        <f t="shared" si="43"/>
        <v>1</v>
      </c>
      <c r="D574" s="87" t="str">
        <f t="shared" si="43"/>
        <v>0691775E</v>
      </c>
      <c r="E574" s="89" t="s">
        <v>933</v>
      </c>
      <c r="F574" s="92">
        <f>IF(ISBLANK(Tableau3!E24),0,Tableau3!E24)</f>
        <v>10882636</v>
      </c>
      <c r="G574" s="115" t="s">
        <v>122</v>
      </c>
      <c r="H574" s="115" t="s">
        <v>122</v>
      </c>
      <c r="I574" s="90" t="s">
        <v>36</v>
      </c>
      <c r="J574" s="90" t="s">
        <v>36</v>
      </c>
      <c r="K574" s="118">
        <v>1</v>
      </c>
      <c r="L574" s="88">
        <v>12</v>
      </c>
      <c r="M574" s="121">
        <v>1</v>
      </c>
      <c r="N574" s="87" t="s">
        <v>1172</v>
      </c>
      <c r="O574" s="87" t="s">
        <v>1173</v>
      </c>
      <c r="P574" s="91">
        <f t="shared" si="42"/>
        <v>10882636</v>
      </c>
      <c r="Q574" s="87" t="str">
        <f>IF(Paramétrage!B4&lt;'CTRL Nombres'!K574,"Pas de contrôle",IF(VALUE(F574)=P574,"OK","Attention, vous devez saisir un nombre entier dans le tableau 3"))</f>
        <v>OK</v>
      </c>
      <c r="R574" s="87">
        <f t="shared" si="45"/>
        <v>0</v>
      </c>
    </row>
    <row r="575" spans="1:18" x14ac:dyDescent="0.2">
      <c r="A575" s="88">
        <f t="shared" si="44"/>
        <v>2025</v>
      </c>
      <c r="B575" s="122">
        <v>3</v>
      </c>
      <c r="C575" s="88">
        <f t="shared" si="43"/>
        <v>1</v>
      </c>
      <c r="D575" s="87" t="str">
        <f t="shared" si="43"/>
        <v>0691775E</v>
      </c>
      <c r="E575" s="89" t="s">
        <v>934</v>
      </c>
      <c r="F575" s="92">
        <f>IF(ISBLANK(Tableau3!F24),0,Tableau3!F24)</f>
        <v>0</v>
      </c>
      <c r="G575" s="115" t="s">
        <v>122</v>
      </c>
      <c r="H575" s="115" t="s">
        <v>122</v>
      </c>
      <c r="I575" s="115" t="s">
        <v>122</v>
      </c>
      <c r="J575" s="115" t="s">
        <v>122</v>
      </c>
      <c r="K575" s="118">
        <v>1</v>
      </c>
      <c r="L575" s="88">
        <v>12</v>
      </c>
      <c r="M575" s="121">
        <v>2</v>
      </c>
      <c r="N575" s="87" t="s">
        <v>176</v>
      </c>
      <c r="O575" s="87" t="s">
        <v>1174</v>
      </c>
      <c r="P575" s="91">
        <f t="shared" si="42"/>
        <v>0</v>
      </c>
      <c r="Q575" s="87" t="str">
        <f>IF(Paramétrage!B4&lt;'CTRL Nombres'!K575,"Pas de contrôle",IF(VALUE(F575)=P575,"OK","Attention, vous devez saisir un nombre entier dans le tableau 3"))</f>
        <v>OK</v>
      </c>
      <c r="R575" s="87">
        <f t="shared" si="45"/>
        <v>0</v>
      </c>
    </row>
    <row r="576" spans="1:18" x14ac:dyDescent="0.2">
      <c r="A576" s="88">
        <f t="shared" si="44"/>
        <v>2025</v>
      </c>
      <c r="B576" s="122">
        <v>3</v>
      </c>
      <c r="C576" s="88">
        <f t="shared" si="43"/>
        <v>1</v>
      </c>
      <c r="D576" s="87" t="str">
        <f t="shared" si="43"/>
        <v>0691775E</v>
      </c>
      <c r="E576" s="89" t="s">
        <v>935</v>
      </c>
      <c r="F576" s="92">
        <f>IF(ISBLANK(Tableau3!G24),0,Tableau3!G24)</f>
        <v>0</v>
      </c>
      <c r="G576" s="115" t="s">
        <v>122</v>
      </c>
      <c r="H576" s="115" t="s">
        <v>122</v>
      </c>
      <c r="I576" s="115" t="s">
        <v>122</v>
      </c>
      <c r="J576" s="115" t="s">
        <v>122</v>
      </c>
      <c r="K576" s="118">
        <v>1</v>
      </c>
      <c r="L576" s="88">
        <v>12</v>
      </c>
      <c r="M576" s="121">
        <v>3</v>
      </c>
      <c r="N576" s="87" t="s">
        <v>177</v>
      </c>
      <c r="O576" s="87" t="s">
        <v>364</v>
      </c>
      <c r="P576" s="91">
        <f t="shared" si="42"/>
        <v>0</v>
      </c>
      <c r="Q576" s="87" t="str">
        <f>IF(Paramétrage!B4&lt;'CTRL Nombres'!K576,"Pas de contrôle",IF(VALUE(F576)=P576,"OK","Attention, vous devez saisir un nombre entier dans le tableau 3"))</f>
        <v>OK</v>
      </c>
      <c r="R576" s="87">
        <f t="shared" si="45"/>
        <v>0</v>
      </c>
    </row>
    <row r="577" spans="1:18" x14ac:dyDescent="0.2">
      <c r="A577" s="88">
        <f t="shared" si="44"/>
        <v>2025</v>
      </c>
      <c r="B577" s="122">
        <v>3</v>
      </c>
      <c r="C577" s="88">
        <f t="shared" si="43"/>
        <v>1</v>
      </c>
      <c r="D577" s="87" t="str">
        <f t="shared" si="43"/>
        <v>0691775E</v>
      </c>
      <c r="E577" s="89" t="s">
        <v>936</v>
      </c>
      <c r="F577" s="92">
        <f>IF(ISBLANK(Tableau3!H24),0,Tableau3!H24)</f>
        <v>32761</v>
      </c>
      <c r="G577" s="115" t="s">
        <v>122</v>
      </c>
      <c r="H577" s="115" t="s">
        <v>122</v>
      </c>
      <c r="I577" s="115" t="s">
        <v>122</v>
      </c>
      <c r="J577" s="115" t="s">
        <v>122</v>
      </c>
      <c r="K577" s="118">
        <v>1</v>
      </c>
      <c r="L577" s="88">
        <v>12</v>
      </c>
      <c r="M577" s="121">
        <v>4</v>
      </c>
      <c r="N577" s="87" t="s">
        <v>820</v>
      </c>
      <c r="O577" s="87" t="s">
        <v>367</v>
      </c>
      <c r="P577" s="91">
        <f t="shared" si="42"/>
        <v>32761</v>
      </c>
      <c r="Q577" s="87" t="str">
        <f>IF(Paramétrage!B4&lt;'CTRL Nombres'!K577,"Pas de contrôle",IF(VALUE(F577)=P577,"OK","Attention, vous devez saisir un nombre entier dans le tableau 3"))</f>
        <v>OK</v>
      </c>
      <c r="R577" s="87">
        <f t="shared" si="45"/>
        <v>0</v>
      </c>
    </row>
    <row r="578" spans="1:18" x14ac:dyDescent="0.2">
      <c r="A578" s="88">
        <f t="shared" si="44"/>
        <v>2025</v>
      </c>
      <c r="B578" s="122">
        <v>3</v>
      </c>
      <c r="C578" s="88">
        <f t="shared" si="43"/>
        <v>1</v>
      </c>
      <c r="D578" s="87" t="str">
        <f t="shared" si="43"/>
        <v>0691775E</v>
      </c>
      <c r="E578" s="89" t="s">
        <v>937</v>
      </c>
      <c r="F578" s="92">
        <f>IF(ISBLANK(Tableau3!I24),0,Tableau3!I24)</f>
        <v>0</v>
      </c>
      <c r="G578" s="115" t="s">
        <v>122</v>
      </c>
      <c r="H578" s="115" t="s">
        <v>122</v>
      </c>
      <c r="I578" s="115" t="s">
        <v>122</v>
      </c>
      <c r="J578" s="115" t="s">
        <v>122</v>
      </c>
      <c r="K578" s="118">
        <v>1</v>
      </c>
      <c r="L578" s="88">
        <v>12</v>
      </c>
      <c r="M578" s="121">
        <v>5</v>
      </c>
      <c r="N578" s="87" t="s">
        <v>821</v>
      </c>
      <c r="O578" s="87" t="s">
        <v>370</v>
      </c>
      <c r="P578" s="91">
        <f t="shared" si="42"/>
        <v>0</v>
      </c>
      <c r="Q578" s="87" t="str">
        <f>IF(Paramétrage!B4&lt;'CTRL Nombres'!K578,"Pas de contrôle",IF(VALUE(F578)=P578,"OK","Attention, vous devez saisir un nombre entier dans le tableau 3"))</f>
        <v>OK</v>
      </c>
      <c r="R578" s="87">
        <f t="shared" si="45"/>
        <v>0</v>
      </c>
    </row>
    <row r="579" spans="1:18" x14ac:dyDescent="0.2">
      <c r="A579" s="88">
        <f t="shared" si="44"/>
        <v>2025</v>
      </c>
      <c r="B579" s="122">
        <v>3</v>
      </c>
      <c r="C579" s="88">
        <f t="shared" si="43"/>
        <v>1</v>
      </c>
      <c r="D579" s="87" t="str">
        <f t="shared" si="43"/>
        <v>0691775E</v>
      </c>
      <c r="E579" s="89" t="s">
        <v>2223</v>
      </c>
      <c r="F579" s="92">
        <f>IF(ISBLANK(Tableau3!J24),0,Tableau3!J24)</f>
        <v>0</v>
      </c>
      <c r="G579" s="115" t="s">
        <v>122</v>
      </c>
      <c r="H579" s="115" t="s">
        <v>122</v>
      </c>
      <c r="I579" s="115" t="s">
        <v>122</v>
      </c>
      <c r="J579" s="115" t="s">
        <v>122</v>
      </c>
      <c r="K579" s="118">
        <v>1</v>
      </c>
      <c r="L579" s="88">
        <v>12</v>
      </c>
      <c r="M579" s="121">
        <v>6</v>
      </c>
      <c r="N579" s="87" t="s">
        <v>2593</v>
      </c>
      <c r="O579" s="87" t="s">
        <v>277</v>
      </c>
      <c r="P579" s="91">
        <f t="shared" si="42"/>
        <v>0</v>
      </c>
      <c r="Q579" s="87" t="str">
        <f>IF(Paramétrage!B4&lt;'CTRL Nombres'!K579,"Pas de contrôle",IF(VALUE(F579)=P579,"OK","Attention, vous devez saisir un nombre entier dans le tableau 3"))</f>
        <v>OK</v>
      </c>
      <c r="R579" s="87">
        <f t="shared" si="45"/>
        <v>0</v>
      </c>
    </row>
    <row r="580" spans="1:18" x14ac:dyDescent="0.2">
      <c r="A580" s="88">
        <f t="shared" si="44"/>
        <v>2025</v>
      </c>
      <c r="B580" s="122">
        <v>3</v>
      </c>
      <c r="C580" s="88">
        <f t="shared" si="43"/>
        <v>1</v>
      </c>
      <c r="D580" s="87" t="str">
        <f t="shared" si="43"/>
        <v>0691775E</v>
      </c>
      <c r="E580" s="89" t="s">
        <v>938</v>
      </c>
      <c r="F580" s="92">
        <f>IF(ISBLANK(Tableau3!K24),0,Tableau3!K24)</f>
        <v>0</v>
      </c>
      <c r="G580" s="115" t="s">
        <v>122</v>
      </c>
      <c r="H580" s="115" t="s">
        <v>122</v>
      </c>
      <c r="I580" s="115" t="s">
        <v>122</v>
      </c>
      <c r="J580" s="115" t="s">
        <v>122</v>
      </c>
      <c r="K580" s="118">
        <v>1</v>
      </c>
      <c r="L580" s="88">
        <v>12</v>
      </c>
      <c r="M580" s="121">
        <v>7</v>
      </c>
      <c r="N580" s="87" t="s">
        <v>306</v>
      </c>
      <c r="O580" s="87" t="s">
        <v>375</v>
      </c>
      <c r="P580" s="91">
        <f t="shared" si="42"/>
        <v>0</v>
      </c>
      <c r="Q580" s="87" t="str">
        <f>IF(Paramétrage!B4&lt;'CTRL Nombres'!K580,"Pas de contrôle",IF(VALUE(F580)=P580,"OK","Attention, vous devez saisir un nombre entier dans le tableau 3"))</f>
        <v>OK</v>
      </c>
      <c r="R580" s="87">
        <f t="shared" si="45"/>
        <v>0</v>
      </c>
    </row>
    <row r="581" spans="1:18" x14ac:dyDescent="0.2">
      <c r="A581" s="88">
        <f t="shared" si="44"/>
        <v>2025</v>
      </c>
      <c r="B581" s="122">
        <v>3</v>
      </c>
      <c r="C581" s="88">
        <f t="shared" si="43"/>
        <v>1</v>
      </c>
      <c r="D581" s="87" t="str">
        <f t="shared" si="43"/>
        <v>0691775E</v>
      </c>
      <c r="E581" s="89" t="s">
        <v>939</v>
      </c>
      <c r="F581" s="92">
        <f>IF(ISBLANK(Tableau3!N24),0,Tableau3!N24)</f>
        <v>0</v>
      </c>
      <c r="G581" s="115" t="s">
        <v>122</v>
      </c>
      <c r="H581" s="115" t="s">
        <v>122</v>
      </c>
      <c r="I581" s="115" t="s">
        <v>122</v>
      </c>
      <c r="J581" s="115" t="s">
        <v>122</v>
      </c>
      <c r="K581" s="118">
        <v>1</v>
      </c>
      <c r="L581" s="88">
        <v>12</v>
      </c>
      <c r="M581" s="121">
        <v>10</v>
      </c>
      <c r="N581" s="87" t="s">
        <v>1175</v>
      </c>
      <c r="O581" s="87" t="s">
        <v>381</v>
      </c>
      <c r="P581" s="91">
        <f t="shared" si="42"/>
        <v>0</v>
      </c>
      <c r="Q581" s="87" t="str">
        <f>IF(Paramétrage!B4&lt;'CTRL Nombres'!K581,"Pas de contrôle",IF(VALUE(F581)=P581,"OK","Attention, vous devez saisir un nombre entier dans le tableau 3"))</f>
        <v>OK</v>
      </c>
      <c r="R581" s="87">
        <f t="shared" si="45"/>
        <v>0</v>
      </c>
    </row>
    <row r="582" spans="1:18" x14ac:dyDescent="0.2">
      <c r="A582" s="88">
        <f t="shared" si="44"/>
        <v>2025</v>
      </c>
      <c r="B582" s="122">
        <v>3</v>
      </c>
      <c r="C582" s="88">
        <f t="shared" si="43"/>
        <v>1</v>
      </c>
      <c r="D582" s="87" t="str">
        <f t="shared" si="43"/>
        <v>0691775E</v>
      </c>
      <c r="E582" s="89" t="s">
        <v>940</v>
      </c>
      <c r="F582" s="92">
        <f>IF(ISBLANK(Tableau3!O24),0,Tableau3!O24)</f>
        <v>61796</v>
      </c>
      <c r="G582" s="115" t="s">
        <v>122</v>
      </c>
      <c r="H582" s="115" t="s">
        <v>122</v>
      </c>
      <c r="I582" s="115" t="s">
        <v>122</v>
      </c>
      <c r="J582" s="115" t="s">
        <v>122</v>
      </c>
      <c r="K582" s="118">
        <v>1</v>
      </c>
      <c r="L582" s="88">
        <v>12</v>
      </c>
      <c r="M582" s="121">
        <v>11</v>
      </c>
      <c r="N582" s="87" t="s">
        <v>1176</v>
      </c>
      <c r="O582" s="87" t="s">
        <v>384</v>
      </c>
      <c r="P582" s="91">
        <f t="shared" si="42"/>
        <v>61796</v>
      </c>
      <c r="Q582" s="87" t="str">
        <f>IF(Paramétrage!B4&lt;'CTRL Nombres'!K582,"Pas de contrôle",IF(VALUE(F582)=P582,"OK","Attention, vous devez saisir un nombre entier dans le tableau 3"))</f>
        <v>OK</v>
      </c>
      <c r="R582" s="87">
        <f t="shared" si="45"/>
        <v>0</v>
      </c>
    </row>
    <row r="583" spans="1:18" x14ac:dyDescent="0.2">
      <c r="A583" s="88">
        <f t="shared" si="44"/>
        <v>2025</v>
      </c>
      <c r="B583" s="122">
        <v>3</v>
      </c>
      <c r="C583" s="88">
        <f t="shared" si="43"/>
        <v>1</v>
      </c>
      <c r="D583" s="87" t="str">
        <f t="shared" si="43"/>
        <v>0691775E</v>
      </c>
      <c r="E583" s="89" t="s">
        <v>941</v>
      </c>
      <c r="F583" s="92">
        <f>IF(ISBLANK(Tableau3!S24),0,Tableau3!S24)</f>
        <v>-2914</v>
      </c>
      <c r="G583" s="115" t="s">
        <v>122</v>
      </c>
      <c r="H583" s="115" t="s">
        <v>122</v>
      </c>
      <c r="I583" s="115" t="s">
        <v>122</v>
      </c>
      <c r="J583" s="115" t="s">
        <v>122</v>
      </c>
      <c r="K583" s="118">
        <v>1</v>
      </c>
      <c r="L583" s="88">
        <v>12</v>
      </c>
      <c r="M583" s="88">
        <v>15</v>
      </c>
      <c r="N583" s="87" t="s">
        <v>1177</v>
      </c>
      <c r="O583" s="87" t="s">
        <v>393</v>
      </c>
      <c r="P583" s="91">
        <f t="shared" ref="P583:P652" si="47">ROUND(F583,0)</f>
        <v>-2914</v>
      </c>
      <c r="Q583" s="87" t="str">
        <f>IF(Paramétrage!B4&lt;'CTRL Nombres'!K583,"Pas de contrôle",IF(VALUE(F583)=P583,"OK","Attention, vous devez saisir un nombre entier dans le tableau 3"))</f>
        <v>OK</v>
      </c>
      <c r="R583" s="87">
        <f t="shared" si="45"/>
        <v>0</v>
      </c>
    </row>
    <row r="584" spans="1:18" x14ac:dyDescent="0.2">
      <c r="A584" s="88">
        <f t="shared" si="44"/>
        <v>2025</v>
      </c>
      <c r="B584" s="122">
        <v>3</v>
      </c>
      <c r="C584" s="88">
        <f t="shared" si="43"/>
        <v>1</v>
      </c>
      <c r="D584" s="87" t="str">
        <f t="shared" si="43"/>
        <v>0691775E</v>
      </c>
      <c r="E584" s="89" t="s">
        <v>942</v>
      </c>
      <c r="F584" s="92">
        <f>IF(ISBLANK(Tableau3!T24),0,Tableau3!T24)</f>
        <v>0</v>
      </c>
      <c r="G584" s="115" t="s">
        <v>122</v>
      </c>
      <c r="H584" s="115" t="s">
        <v>122</v>
      </c>
      <c r="I584" s="115" t="s">
        <v>122</v>
      </c>
      <c r="J584" s="115" t="s">
        <v>122</v>
      </c>
      <c r="K584" s="118">
        <v>1</v>
      </c>
      <c r="L584" s="88">
        <v>12</v>
      </c>
      <c r="M584" s="88">
        <v>16</v>
      </c>
      <c r="N584" s="87" t="s">
        <v>1178</v>
      </c>
      <c r="O584" s="87" t="s">
        <v>396</v>
      </c>
      <c r="P584" s="91">
        <f t="shared" si="47"/>
        <v>0</v>
      </c>
      <c r="Q584" s="87" t="str">
        <f>IF(Paramétrage!B4&lt;'CTRL Nombres'!K584,"Pas de contrôle",IF(VALUE(F584)=P584,"OK","Attention, vous devez saisir un nombre entier dans le tableau 3"))</f>
        <v>OK</v>
      </c>
      <c r="R584" s="87">
        <f t="shared" si="45"/>
        <v>0</v>
      </c>
    </row>
    <row r="585" spans="1:18" x14ac:dyDescent="0.2">
      <c r="A585" s="88">
        <f t="shared" si="44"/>
        <v>2025</v>
      </c>
      <c r="B585" s="122">
        <v>3</v>
      </c>
      <c r="C585" s="88">
        <f t="shared" si="43"/>
        <v>1</v>
      </c>
      <c r="D585" s="87" t="str">
        <f t="shared" si="43"/>
        <v>0691775E</v>
      </c>
      <c r="E585" s="89" t="s">
        <v>943</v>
      </c>
      <c r="F585" s="92">
        <f>IF(ISBLANK(Tableau3!U24),0,Tableau3!U24)</f>
        <v>0</v>
      </c>
      <c r="G585" s="115" t="s">
        <v>122</v>
      </c>
      <c r="H585" s="115" t="s">
        <v>122</v>
      </c>
      <c r="I585" s="115" t="s">
        <v>122</v>
      </c>
      <c r="J585" s="115" t="s">
        <v>122</v>
      </c>
      <c r="K585" s="118">
        <v>1</v>
      </c>
      <c r="L585" s="88">
        <v>12</v>
      </c>
      <c r="M585" s="88">
        <v>17</v>
      </c>
      <c r="N585" s="87" t="s">
        <v>447</v>
      </c>
      <c r="O585" s="87" t="s">
        <v>399</v>
      </c>
      <c r="P585" s="91">
        <f t="shared" si="47"/>
        <v>0</v>
      </c>
      <c r="Q585" s="87" t="str">
        <f>IF(Paramétrage!B4&lt;'CTRL Nombres'!K585,"Pas de contrôle",IF(VALUE(F585)=P585,"OK","Attention, vous devez saisir un nombre entier dans le tableau 3"))</f>
        <v>OK</v>
      </c>
      <c r="R585" s="87">
        <f t="shared" si="45"/>
        <v>0</v>
      </c>
    </row>
    <row r="586" spans="1:18" x14ac:dyDescent="0.2">
      <c r="A586" s="88">
        <f t="shared" si="44"/>
        <v>2025</v>
      </c>
      <c r="B586" s="122">
        <v>3</v>
      </c>
      <c r="C586" s="88">
        <f t="shared" si="43"/>
        <v>1</v>
      </c>
      <c r="D586" s="87" t="str">
        <f t="shared" si="43"/>
        <v>0691775E</v>
      </c>
      <c r="E586" s="89" t="s">
        <v>944</v>
      </c>
      <c r="F586" s="92">
        <f>IF(ISBLANK(Tableau3!V24),0,Tableau3!V24)</f>
        <v>0</v>
      </c>
      <c r="G586" s="115" t="s">
        <v>122</v>
      </c>
      <c r="H586" s="115" t="s">
        <v>122</v>
      </c>
      <c r="I586" s="115" t="s">
        <v>122</v>
      </c>
      <c r="J586" s="115" t="s">
        <v>122</v>
      </c>
      <c r="K586" s="118">
        <v>1</v>
      </c>
      <c r="L586" s="88">
        <v>12</v>
      </c>
      <c r="M586" s="88">
        <v>18</v>
      </c>
      <c r="N586" s="87" t="s">
        <v>448</v>
      </c>
      <c r="O586" s="87" t="s">
        <v>1179</v>
      </c>
      <c r="P586" s="91">
        <f t="shared" si="47"/>
        <v>0</v>
      </c>
      <c r="Q586" s="87" t="str">
        <f>IF(Paramétrage!B4&lt;'CTRL Nombres'!K586,"Pas de contrôle",IF(VALUE(F586)=P586,"OK","Attention, vous devez saisir un nombre entier dans le tableau 3"))</f>
        <v>OK</v>
      </c>
      <c r="R586" s="87">
        <f t="shared" si="45"/>
        <v>0</v>
      </c>
    </row>
    <row r="587" spans="1:18" x14ac:dyDescent="0.2">
      <c r="A587" s="88">
        <f t="shared" si="44"/>
        <v>2025</v>
      </c>
      <c r="B587" s="122">
        <v>3</v>
      </c>
      <c r="C587" s="88">
        <f t="shared" si="43"/>
        <v>1</v>
      </c>
      <c r="D587" s="87" t="str">
        <f t="shared" si="43"/>
        <v>0691775E</v>
      </c>
      <c r="E587" s="89" t="s">
        <v>945</v>
      </c>
      <c r="F587" s="92">
        <f>IF(ISBLANK(Tableau3!X24),0,Tableau3!X24)</f>
        <v>0</v>
      </c>
      <c r="G587" s="115" t="s">
        <v>122</v>
      </c>
      <c r="H587" s="115" t="s">
        <v>122</v>
      </c>
      <c r="I587" s="115" t="s">
        <v>122</v>
      </c>
      <c r="J587" s="115" t="s">
        <v>122</v>
      </c>
      <c r="K587" s="118">
        <v>1</v>
      </c>
      <c r="L587" s="88">
        <v>12</v>
      </c>
      <c r="M587" s="88">
        <v>20</v>
      </c>
      <c r="N587" s="87" t="s">
        <v>1180</v>
      </c>
      <c r="O587" s="87" t="s">
        <v>1181</v>
      </c>
      <c r="P587" s="91">
        <f t="shared" si="47"/>
        <v>0</v>
      </c>
      <c r="Q587" s="87" t="str">
        <f>IF(Paramétrage!B4&lt;'CTRL Nombres'!K587,"Pas de contrôle",IF(VALUE(F587)=P587,"OK","Attention, vous devez saisir un nombre entier dans le tableau 3"))</f>
        <v>OK</v>
      </c>
      <c r="R587" s="87">
        <f t="shared" si="45"/>
        <v>0</v>
      </c>
    </row>
    <row r="588" spans="1:18" x14ac:dyDescent="0.2">
      <c r="A588" s="88">
        <f t="shared" si="44"/>
        <v>2025</v>
      </c>
      <c r="B588" s="122">
        <v>3</v>
      </c>
      <c r="C588" s="88">
        <f t="shared" si="43"/>
        <v>1</v>
      </c>
      <c r="D588" s="87" t="str">
        <f t="shared" si="43"/>
        <v>0691775E</v>
      </c>
      <c r="E588" s="89" t="s">
        <v>242</v>
      </c>
      <c r="F588" s="92">
        <f>IF(ISBLANK(Tableau3!AA24),0,Tableau3!AA24)</f>
        <v>10920861</v>
      </c>
      <c r="G588" s="115" t="s">
        <v>122</v>
      </c>
      <c r="H588" s="115" t="s">
        <v>122</v>
      </c>
      <c r="I588" s="115" t="s">
        <v>122</v>
      </c>
      <c r="J588" s="115" t="s">
        <v>122</v>
      </c>
      <c r="K588" s="118">
        <v>1</v>
      </c>
      <c r="L588" s="88">
        <v>12</v>
      </c>
      <c r="M588" s="88">
        <v>23</v>
      </c>
      <c r="N588" s="87" t="s">
        <v>212</v>
      </c>
      <c r="O588" s="87" t="s">
        <v>286</v>
      </c>
      <c r="P588" s="91">
        <f t="shared" si="47"/>
        <v>10920861</v>
      </c>
      <c r="Q588" s="87" t="str">
        <f>IF(Paramétrage!B4&lt;'CTRL Nombres'!K588,"Pas de contrôle",IF(VALUE(F588)=P588,"OK","Attention, vous devez saisir un nombre entier dans le tableau 3"))</f>
        <v>OK</v>
      </c>
      <c r="R588" s="87">
        <f t="shared" si="45"/>
        <v>0</v>
      </c>
    </row>
    <row r="589" spans="1:18" x14ac:dyDescent="0.2">
      <c r="A589" s="88">
        <f t="shared" si="44"/>
        <v>2025</v>
      </c>
      <c r="B589" s="122">
        <v>3</v>
      </c>
      <c r="C589" s="88">
        <f t="shared" si="43"/>
        <v>1</v>
      </c>
      <c r="D589" s="87" t="str">
        <f t="shared" si="43"/>
        <v>0691775E</v>
      </c>
      <c r="E589" s="89" t="s">
        <v>946</v>
      </c>
      <c r="F589" s="92">
        <f>IF(ISBLANK(Tableau3!E25),0,Tableau3!E25)</f>
        <v>4763724</v>
      </c>
      <c r="G589" s="115" t="s">
        <v>122</v>
      </c>
      <c r="H589" s="115" t="s">
        <v>122</v>
      </c>
      <c r="I589" s="90" t="s">
        <v>36</v>
      </c>
      <c r="J589" s="90" t="s">
        <v>36</v>
      </c>
      <c r="K589" s="118">
        <v>1</v>
      </c>
      <c r="L589" s="88">
        <v>13</v>
      </c>
      <c r="M589" s="121">
        <v>1</v>
      </c>
      <c r="N589" s="87" t="s">
        <v>1182</v>
      </c>
      <c r="O589" s="87" t="s">
        <v>1183</v>
      </c>
      <c r="P589" s="91">
        <f t="shared" si="47"/>
        <v>4763724</v>
      </c>
      <c r="Q589" s="87" t="str">
        <f>IF(Paramétrage!B4&lt;'CTRL Nombres'!K589,"Pas de contrôle",IF(VALUE(F589)=P589,"OK","Attention, vous devez saisir un nombre entier dans le tableau 3"))</f>
        <v>OK</v>
      </c>
      <c r="R589" s="87">
        <f t="shared" si="45"/>
        <v>0</v>
      </c>
    </row>
    <row r="590" spans="1:18" x14ac:dyDescent="0.2">
      <c r="A590" s="88">
        <f t="shared" si="44"/>
        <v>2025</v>
      </c>
      <c r="B590" s="122">
        <v>3</v>
      </c>
      <c r="C590" s="88">
        <f t="shared" si="43"/>
        <v>1</v>
      </c>
      <c r="D590" s="87" t="str">
        <f t="shared" si="43"/>
        <v>0691775E</v>
      </c>
      <c r="E590" s="89" t="s">
        <v>947</v>
      </c>
      <c r="F590" s="92">
        <f>IF(ISBLANK(Tableau3!F25),0,Tableau3!F25)</f>
        <v>0</v>
      </c>
      <c r="G590" s="115" t="s">
        <v>122</v>
      </c>
      <c r="H590" s="115" t="s">
        <v>122</v>
      </c>
      <c r="I590" s="115" t="s">
        <v>122</v>
      </c>
      <c r="J590" s="115" t="s">
        <v>122</v>
      </c>
      <c r="K590" s="118">
        <v>1</v>
      </c>
      <c r="L590" s="88">
        <v>13</v>
      </c>
      <c r="M590" s="121">
        <v>2</v>
      </c>
      <c r="N590" s="87" t="s">
        <v>450</v>
      </c>
      <c r="O590" s="87" t="s">
        <v>1184</v>
      </c>
      <c r="P590" s="91">
        <f t="shared" si="47"/>
        <v>0</v>
      </c>
      <c r="Q590" s="87" t="str">
        <f>IF(Paramétrage!B4&lt;'CTRL Nombres'!K590,"Pas de contrôle",IF(VALUE(F590)=P590,"OK","Attention, vous devez saisir un nombre entier dans le tableau 3"))</f>
        <v>OK</v>
      </c>
      <c r="R590" s="87">
        <f t="shared" si="45"/>
        <v>0</v>
      </c>
    </row>
    <row r="591" spans="1:18" x14ac:dyDescent="0.2">
      <c r="A591" s="88">
        <f t="shared" si="44"/>
        <v>2025</v>
      </c>
      <c r="B591" s="122">
        <v>3</v>
      </c>
      <c r="C591" s="88">
        <f t="shared" si="43"/>
        <v>1</v>
      </c>
      <c r="D591" s="87" t="str">
        <f t="shared" si="43"/>
        <v>0691775E</v>
      </c>
      <c r="E591" s="89" t="s">
        <v>948</v>
      </c>
      <c r="F591" s="92">
        <f>IF(ISBLANK(Tableau3!G25),0,Tableau3!G25)</f>
        <v>0</v>
      </c>
      <c r="G591" s="115" t="s">
        <v>122</v>
      </c>
      <c r="H591" s="115" t="s">
        <v>122</v>
      </c>
      <c r="I591" s="115" t="s">
        <v>122</v>
      </c>
      <c r="J591" s="115" t="s">
        <v>122</v>
      </c>
      <c r="K591" s="118">
        <v>1</v>
      </c>
      <c r="L591" s="88">
        <v>13</v>
      </c>
      <c r="M591" s="121">
        <v>3</v>
      </c>
      <c r="N591" s="87" t="s">
        <v>314</v>
      </c>
      <c r="O591" s="87" t="s">
        <v>404</v>
      </c>
      <c r="P591" s="91">
        <f t="shared" si="47"/>
        <v>0</v>
      </c>
      <c r="Q591" s="87" t="str">
        <f>IF(Paramétrage!B4&lt;'CTRL Nombres'!K591,"Pas de contrôle",IF(VALUE(F591)=P591,"OK","Attention, vous devez saisir un nombre entier dans le tableau 3"))</f>
        <v>OK</v>
      </c>
      <c r="R591" s="87">
        <f t="shared" si="45"/>
        <v>0</v>
      </c>
    </row>
    <row r="592" spans="1:18" x14ac:dyDescent="0.2">
      <c r="A592" s="88">
        <f t="shared" si="44"/>
        <v>2025</v>
      </c>
      <c r="B592" s="122">
        <v>3</v>
      </c>
      <c r="C592" s="88">
        <f t="shared" si="43"/>
        <v>1</v>
      </c>
      <c r="D592" s="87" t="str">
        <f t="shared" si="43"/>
        <v>0691775E</v>
      </c>
      <c r="E592" s="89" t="s">
        <v>949</v>
      </c>
      <c r="F592" s="92">
        <f>IF(ISBLANK(Tableau3!H25),0,Tableau3!H25)</f>
        <v>0</v>
      </c>
      <c r="G592" s="115" t="s">
        <v>122</v>
      </c>
      <c r="H592" s="115" t="s">
        <v>122</v>
      </c>
      <c r="I592" s="115" t="s">
        <v>122</v>
      </c>
      <c r="J592" s="115" t="s">
        <v>122</v>
      </c>
      <c r="K592" s="118">
        <v>1</v>
      </c>
      <c r="L592" s="88">
        <v>13</v>
      </c>
      <c r="M592" s="121">
        <v>4</v>
      </c>
      <c r="N592" s="87" t="s">
        <v>823</v>
      </c>
      <c r="O592" s="87" t="s">
        <v>407</v>
      </c>
      <c r="P592" s="91">
        <f t="shared" si="47"/>
        <v>0</v>
      </c>
      <c r="Q592" s="87" t="str">
        <f>IF(Paramétrage!B4&lt;'CTRL Nombres'!K592,"Pas de contrôle",IF(VALUE(F592)=P592,"OK","Attention, vous devez saisir un nombre entier dans le tableau 3"))</f>
        <v>OK</v>
      </c>
      <c r="R592" s="87">
        <f t="shared" si="45"/>
        <v>0</v>
      </c>
    </row>
    <row r="593" spans="1:18" x14ac:dyDescent="0.2">
      <c r="A593" s="88">
        <f t="shared" si="44"/>
        <v>2025</v>
      </c>
      <c r="B593" s="122">
        <v>3</v>
      </c>
      <c r="C593" s="88">
        <f t="shared" si="43"/>
        <v>1</v>
      </c>
      <c r="D593" s="87" t="str">
        <f t="shared" si="43"/>
        <v>0691775E</v>
      </c>
      <c r="E593" s="89" t="s">
        <v>950</v>
      </c>
      <c r="F593" s="92">
        <f>IF(ISBLANK(Tableau3!I25),0,Tableau3!I25)</f>
        <v>0</v>
      </c>
      <c r="G593" s="115" t="s">
        <v>122</v>
      </c>
      <c r="H593" s="115" t="s">
        <v>122</v>
      </c>
      <c r="I593" s="115" t="s">
        <v>122</v>
      </c>
      <c r="J593" s="115" t="s">
        <v>122</v>
      </c>
      <c r="K593" s="118">
        <v>1</v>
      </c>
      <c r="L593" s="88">
        <v>13</v>
      </c>
      <c r="M593" s="121">
        <v>5</v>
      </c>
      <c r="N593" s="87" t="s">
        <v>199</v>
      </c>
      <c r="O593" s="87" t="s">
        <v>408</v>
      </c>
      <c r="P593" s="91">
        <f t="shared" si="47"/>
        <v>0</v>
      </c>
      <c r="Q593" s="87" t="str">
        <f>IF(Paramétrage!B4&lt;'CTRL Nombres'!K593,"Pas de contrôle",IF(VALUE(F593)=P593,"OK","Attention, vous devez saisir un nombre entier dans le tableau 3"))</f>
        <v>OK</v>
      </c>
      <c r="R593" s="87">
        <f t="shared" si="45"/>
        <v>0</v>
      </c>
    </row>
    <row r="594" spans="1:18" x14ac:dyDescent="0.2">
      <c r="A594" s="88">
        <f t="shared" si="44"/>
        <v>2025</v>
      </c>
      <c r="B594" s="122">
        <v>3</v>
      </c>
      <c r="C594" s="88">
        <f t="shared" si="43"/>
        <v>1</v>
      </c>
      <c r="D594" s="87" t="str">
        <f t="shared" si="43"/>
        <v>0691775E</v>
      </c>
      <c r="E594" s="89" t="s">
        <v>2227</v>
      </c>
      <c r="F594" s="92">
        <f>IF(ISBLANK(Tableau3!J25),0,Tableau3!J25)</f>
        <v>0</v>
      </c>
      <c r="G594" s="115" t="s">
        <v>122</v>
      </c>
      <c r="H594" s="115" t="s">
        <v>122</v>
      </c>
      <c r="I594" s="115" t="s">
        <v>122</v>
      </c>
      <c r="J594" s="115" t="s">
        <v>122</v>
      </c>
      <c r="K594" s="118">
        <v>1</v>
      </c>
      <c r="L594" s="88">
        <v>13</v>
      </c>
      <c r="M594" s="121">
        <v>6</v>
      </c>
      <c r="N594" s="87" t="s">
        <v>2594</v>
      </c>
      <c r="O594" s="87" t="s">
        <v>2444</v>
      </c>
      <c r="P594" s="91">
        <f t="shared" si="47"/>
        <v>0</v>
      </c>
      <c r="Q594" s="87" t="str">
        <f>IF(Paramétrage!B4&lt;'CTRL Nombres'!K594,"Pas de contrôle",IF(VALUE(F594)=P594,"OK","Attention, vous devez saisir un nombre entier dans le tableau 3"))</f>
        <v>OK</v>
      </c>
      <c r="R594" s="87">
        <f t="shared" si="45"/>
        <v>0</v>
      </c>
    </row>
    <row r="595" spans="1:18" x14ac:dyDescent="0.2">
      <c r="A595" s="88">
        <f t="shared" si="44"/>
        <v>2025</v>
      </c>
      <c r="B595" s="122">
        <v>3</v>
      </c>
      <c r="C595" s="88">
        <f t="shared" si="43"/>
        <v>1</v>
      </c>
      <c r="D595" s="87" t="str">
        <f t="shared" si="43"/>
        <v>0691775E</v>
      </c>
      <c r="E595" s="89" t="s">
        <v>951</v>
      </c>
      <c r="F595" s="92">
        <f>IF(ISBLANK(Tableau3!K25),0,Tableau3!K25)</f>
        <v>0</v>
      </c>
      <c r="G595" s="115" t="s">
        <v>122</v>
      </c>
      <c r="H595" s="115" t="s">
        <v>122</v>
      </c>
      <c r="I595" s="115" t="s">
        <v>122</v>
      </c>
      <c r="J595" s="115" t="s">
        <v>122</v>
      </c>
      <c r="K595" s="118">
        <v>1</v>
      </c>
      <c r="L595" s="88">
        <v>13</v>
      </c>
      <c r="M595" s="121">
        <v>7</v>
      </c>
      <c r="N595" s="87" t="s">
        <v>307</v>
      </c>
      <c r="O595" s="87" t="s">
        <v>409</v>
      </c>
      <c r="P595" s="91">
        <f t="shared" si="47"/>
        <v>0</v>
      </c>
      <c r="Q595" s="87" t="str">
        <f>IF(Paramétrage!B4&lt;'CTRL Nombres'!K595,"Pas de contrôle",IF(VALUE(F595)=P595,"OK","Attention, vous devez saisir un nombre entier dans le tableau 3"))</f>
        <v>OK</v>
      </c>
      <c r="R595" s="87">
        <f t="shared" si="45"/>
        <v>0</v>
      </c>
    </row>
    <row r="596" spans="1:18" x14ac:dyDescent="0.2">
      <c r="A596" s="88">
        <f t="shared" si="44"/>
        <v>2025</v>
      </c>
      <c r="B596" s="122">
        <v>3</v>
      </c>
      <c r="C596" s="88">
        <f t="shared" si="43"/>
        <v>1</v>
      </c>
      <c r="D596" s="87" t="str">
        <f t="shared" si="43"/>
        <v>0691775E</v>
      </c>
      <c r="E596" s="89" t="s">
        <v>952</v>
      </c>
      <c r="F596" s="92">
        <f>IF(ISBLANK(Tableau3!O25),0,Tableau3!O25)</f>
        <v>0</v>
      </c>
      <c r="G596" s="115" t="s">
        <v>122</v>
      </c>
      <c r="H596" s="115" t="s">
        <v>122</v>
      </c>
      <c r="I596" s="115" t="s">
        <v>122</v>
      </c>
      <c r="J596" s="115" t="s">
        <v>122</v>
      </c>
      <c r="K596" s="118">
        <v>1</v>
      </c>
      <c r="L596" s="88">
        <v>13</v>
      </c>
      <c r="M596" s="121">
        <v>11</v>
      </c>
      <c r="N596" s="87" t="s">
        <v>1185</v>
      </c>
      <c r="O596" s="87" t="s">
        <v>411</v>
      </c>
      <c r="P596" s="91">
        <f t="shared" si="47"/>
        <v>0</v>
      </c>
      <c r="Q596" s="87" t="str">
        <f>IF(Paramétrage!B4&lt;'CTRL Nombres'!K596,"Pas de contrôle",IF(VALUE(F596)=P596,"OK","Attention, vous devez saisir un nombre entier dans le tableau 3"))</f>
        <v>OK</v>
      </c>
      <c r="R596" s="87">
        <f t="shared" si="45"/>
        <v>0</v>
      </c>
    </row>
    <row r="597" spans="1:18" x14ac:dyDescent="0.2">
      <c r="A597" s="88">
        <f t="shared" si="44"/>
        <v>2025</v>
      </c>
      <c r="B597" s="122">
        <v>3</v>
      </c>
      <c r="C597" s="88">
        <f t="shared" si="43"/>
        <v>1</v>
      </c>
      <c r="D597" s="87" t="str">
        <f t="shared" si="43"/>
        <v>0691775E</v>
      </c>
      <c r="E597" s="89" t="s">
        <v>953</v>
      </c>
      <c r="F597" s="92">
        <f>IF(ISBLANK(Tableau3!S25),0,Tableau3!S25)</f>
        <v>0</v>
      </c>
      <c r="G597" s="115" t="s">
        <v>122</v>
      </c>
      <c r="H597" s="115" t="s">
        <v>122</v>
      </c>
      <c r="I597" s="115" t="s">
        <v>122</v>
      </c>
      <c r="J597" s="115" t="s">
        <v>122</v>
      </c>
      <c r="K597" s="118">
        <v>1</v>
      </c>
      <c r="L597" s="88">
        <v>13</v>
      </c>
      <c r="M597" s="88">
        <v>15</v>
      </c>
      <c r="N597" s="87" t="s">
        <v>1186</v>
      </c>
      <c r="O597" s="87" t="s">
        <v>266</v>
      </c>
      <c r="P597" s="91">
        <f t="shared" si="47"/>
        <v>0</v>
      </c>
      <c r="Q597" s="87" t="str">
        <f>IF(Paramétrage!B4&lt;'CTRL Nombres'!K597,"Pas de contrôle",IF(VALUE(F597)=P597,"OK","Attention, vous devez saisir un nombre entier dans le tableau 3"))</f>
        <v>OK</v>
      </c>
      <c r="R597" s="87">
        <f t="shared" si="45"/>
        <v>0</v>
      </c>
    </row>
    <row r="598" spans="1:18" x14ac:dyDescent="0.2">
      <c r="A598" s="88">
        <f t="shared" si="44"/>
        <v>2025</v>
      </c>
      <c r="B598" s="122">
        <v>3</v>
      </c>
      <c r="C598" s="88">
        <f t="shared" si="43"/>
        <v>1</v>
      </c>
      <c r="D598" s="87" t="str">
        <f t="shared" si="43"/>
        <v>0691775E</v>
      </c>
      <c r="E598" s="89" t="s">
        <v>954</v>
      </c>
      <c r="F598" s="92">
        <f>IF(ISBLANK(Tableau3!T25),0,Tableau3!T25)</f>
        <v>0</v>
      </c>
      <c r="G598" s="115" t="s">
        <v>122</v>
      </c>
      <c r="H598" s="115" t="s">
        <v>122</v>
      </c>
      <c r="I598" s="115" t="s">
        <v>122</v>
      </c>
      <c r="J598" s="115" t="s">
        <v>122</v>
      </c>
      <c r="K598" s="118">
        <v>1</v>
      </c>
      <c r="L598" s="88">
        <v>13</v>
      </c>
      <c r="M598" s="88">
        <v>16</v>
      </c>
      <c r="N598" s="87" t="s">
        <v>1187</v>
      </c>
      <c r="O598" s="87" t="s">
        <v>267</v>
      </c>
      <c r="P598" s="91">
        <f t="shared" si="47"/>
        <v>0</v>
      </c>
      <c r="Q598" s="87" t="str">
        <f>IF(Paramétrage!B4&lt;'CTRL Nombres'!K598,"Pas de contrôle",IF(VALUE(F598)=P598,"OK","Attention, vous devez saisir un nombre entier dans le tableau 3"))</f>
        <v>OK</v>
      </c>
      <c r="R598" s="87">
        <f t="shared" si="45"/>
        <v>0</v>
      </c>
    </row>
    <row r="599" spans="1:18" x14ac:dyDescent="0.2">
      <c r="A599" s="88">
        <f t="shared" si="44"/>
        <v>2025</v>
      </c>
      <c r="B599" s="122">
        <v>3</v>
      </c>
      <c r="C599" s="88">
        <f t="shared" si="43"/>
        <v>1</v>
      </c>
      <c r="D599" s="87" t="str">
        <f t="shared" si="43"/>
        <v>0691775E</v>
      </c>
      <c r="E599" s="89" t="s">
        <v>955</v>
      </c>
      <c r="F599" s="92">
        <f>IF(ISBLANK(Tableau3!U25),0,Tableau3!U25)</f>
        <v>0</v>
      </c>
      <c r="G599" s="115" t="s">
        <v>122</v>
      </c>
      <c r="H599" s="115" t="s">
        <v>122</v>
      </c>
      <c r="I599" s="115" t="s">
        <v>122</v>
      </c>
      <c r="J599" s="115" t="s">
        <v>122</v>
      </c>
      <c r="K599" s="118">
        <v>1</v>
      </c>
      <c r="L599" s="88">
        <v>13</v>
      </c>
      <c r="M599" s="88">
        <v>17</v>
      </c>
      <c r="N599" s="87" t="s">
        <v>459</v>
      </c>
      <c r="O599" s="87" t="s">
        <v>415</v>
      </c>
      <c r="P599" s="91">
        <f t="shared" si="47"/>
        <v>0</v>
      </c>
      <c r="Q599" s="87" t="str">
        <f>IF(Paramétrage!B4&lt;'CTRL Nombres'!K599,"Pas de contrôle",IF(VALUE(F599)=P599,"OK","Attention, vous devez saisir un nombre entier dans le tableau 3"))</f>
        <v>OK</v>
      </c>
      <c r="R599" s="87">
        <f t="shared" si="45"/>
        <v>0</v>
      </c>
    </row>
    <row r="600" spans="1:18" x14ac:dyDescent="0.2">
      <c r="A600" s="88">
        <f t="shared" si="44"/>
        <v>2025</v>
      </c>
      <c r="B600" s="122">
        <v>3</v>
      </c>
      <c r="C600" s="88">
        <f t="shared" ref="C600:D663" si="48">C599</f>
        <v>1</v>
      </c>
      <c r="D600" s="87" t="str">
        <f t="shared" si="48"/>
        <v>0691775E</v>
      </c>
      <c r="E600" s="89" t="s">
        <v>956</v>
      </c>
      <c r="F600" s="92">
        <f>IF(ISBLANK(Tableau3!V25),0,Tableau3!V25)</f>
        <v>0</v>
      </c>
      <c r="G600" s="115" t="s">
        <v>122</v>
      </c>
      <c r="H600" s="115" t="s">
        <v>122</v>
      </c>
      <c r="I600" s="115" t="s">
        <v>122</v>
      </c>
      <c r="J600" s="115" t="s">
        <v>122</v>
      </c>
      <c r="K600" s="118">
        <v>1</v>
      </c>
      <c r="L600" s="88">
        <v>13</v>
      </c>
      <c r="M600" s="88">
        <v>18</v>
      </c>
      <c r="N600" s="87" t="s">
        <v>462</v>
      </c>
      <c r="O600" s="87" t="s">
        <v>1188</v>
      </c>
      <c r="P600" s="91">
        <f t="shared" si="47"/>
        <v>0</v>
      </c>
      <c r="Q600" s="87" t="str">
        <f>IF(Paramétrage!B4&lt;'CTRL Nombres'!K600,"Pas de contrôle",IF(VALUE(F600)=P600,"OK","Attention, vous devez saisir un nombre entier dans le tableau 3"))</f>
        <v>OK</v>
      </c>
      <c r="R600" s="87">
        <f t="shared" si="45"/>
        <v>0</v>
      </c>
    </row>
    <row r="601" spans="1:18" x14ac:dyDescent="0.2">
      <c r="A601" s="88">
        <f t="shared" ref="A601:A664" si="49">A600</f>
        <v>2025</v>
      </c>
      <c r="B601" s="122">
        <v>3</v>
      </c>
      <c r="C601" s="88">
        <f t="shared" si="48"/>
        <v>1</v>
      </c>
      <c r="D601" s="87" t="str">
        <f t="shared" si="48"/>
        <v>0691775E</v>
      </c>
      <c r="E601" s="89" t="s">
        <v>957</v>
      </c>
      <c r="F601" s="92">
        <f>IF(ISBLANK(Tableau3!W25),0,Tableau3!W25)</f>
        <v>0</v>
      </c>
      <c r="G601" s="115" t="s">
        <v>122</v>
      </c>
      <c r="H601" s="115" t="s">
        <v>122</v>
      </c>
      <c r="I601" s="115" t="s">
        <v>122</v>
      </c>
      <c r="J601" s="115" t="s">
        <v>122</v>
      </c>
      <c r="K601" s="118">
        <v>1</v>
      </c>
      <c r="L601" s="88">
        <v>13</v>
      </c>
      <c r="M601" s="88">
        <v>19</v>
      </c>
      <c r="N601" s="87" t="s">
        <v>1189</v>
      </c>
      <c r="O601" s="87" t="s">
        <v>221</v>
      </c>
      <c r="P601" s="91">
        <f t="shared" si="47"/>
        <v>0</v>
      </c>
      <c r="Q601" s="87" t="str">
        <f>IF(Paramétrage!B4&lt;'CTRL Nombres'!K601,"Pas de contrôle",IF(VALUE(F601)=P601,"OK","Attention, vous devez saisir un nombre entier dans le tableau 3"))</f>
        <v>OK</v>
      </c>
      <c r="R601" s="87">
        <f t="shared" si="45"/>
        <v>0</v>
      </c>
    </row>
    <row r="602" spans="1:18" x14ac:dyDescent="0.2">
      <c r="A602" s="88">
        <f t="shared" si="49"/>
        <v>2025</v>
      </c>
      <c r="B602" s="122">
        <v>3</v>
      </c>
      <c r="C602" s="88">
        <f t="shared" si="48"/>
        <v>1</v>
      </c>
      <c r="D602" s="87" t="str">
        <f t="shared" si="48"/>
        <v>0691775E</v>
      </c>
      <c r="E602" s="89" t="s">
        <v>958</v>
      </c>
      <c r="F602" s="92">
        <f>IF(ISBLANK(Tableau3!X25),0,Tableau3!X25)</f>
        <v>0</v>
      </c>
      <c r="G602" s="115" t="s">
        <v>122</v>
      </c>
      <c r="H602" s="115" t="s">
        <v>122</v>
      </c>
      <c r="I602" s="115" t="s">
        <v>122</v>
      </c>
      <c r="J602" s="115" t="s">
        <v>122</v>
      </c>
      <c r="K602" s="118">
        <v>1</v>
      </c>
      <c r="L602" s="88">
        <v>13</v>
      </c>
      <c r="M602" s="88">
        <v>20</v>
      </c>
      <c r="N602" s="87" t="s">
        <v>1190</v>
      </c>
      <c r="O602" s="87" t="s">
        <v>1191</v>
      </c>
      <c r="P602" s="91">
        <f t="shared" si="47"/>
        <v>0</v>
      </c>
      <c r="Q602" s="87" t="str">
        <f>IF(Paramétrage!B4&lt;'CTRL Nombres'!K602,"Pas de contrôle",IF(VALUE(F602)=P602,"OK","Attention, vous devez saisir un nombre entier dans le tableau 3"))</f>
        <v>OK</v>
      </c>
      <c r="R602" s="87">
        <f t="shared" si="45"/>
        <v>0</v>
      </c>
    </row>
    <row r="603" spans="1:18" x14ac:dyDescent="0.2">
      <c r="A603" s="88">
        <f t="shared" si="49"/>
        <v>2025</v>
      </c>
      <c r="B603" s="122">
        <v>3</v>
      </c>
      <c r="C603" s="88">
        <f t="shared" si="48"/>
        <v>1</v>
      </c>
      <c r="D603" s="87" t="str">
        <f t="shared" si="48"/>
        <v>0691775E</v>
      </c>
      <c r="E603" s="89" t="s">
        <v>243</v>
      </c>
      <c r="F603" s="92">
        <f>IF(ISBLANK(Tableau3!AA25),0,Tableau3!AA25)</f>
        <v>4777010</v>
      </c>
      <c r="G603" s="115" t="s">
        <v>122</v>
      </c>
      <c r="H603" s="115" t="s">
        <v>122</v>
      </c>
      <c r="I603" s="115" t="s">
        <v>122</v>
      </c>
      <c r="J603" s="115" t="s">
        <v>122</v>
      </c>
      <c r="K603" s="118">
        <v>1</v>
      </c>
      <c r="L603" s="88">
        <v>13</v>
      </c>
      <c r="M603" s="88">
        <v>23</v>
      </c>
      <c r="N603" s="87" t="s">
        <v>213</v>
      </c>
      <c r="O603" s="87" t="s">
        <v>287</v>
      </c>
      <c r="P603" s="91">
        <f t="shared" si="47"/>
        <v>4777010</v>
      </c>
      <c r="Q603" s="87" t="str">
        <f>IF(Paramétrage!B4&lt;'CTRL Nombres'!K603,"Pas de contrôle",IF(VALUE(F603)=P603,"OK","Attention, vous devez saisir un nombre entier dans le tableau 3"))</f>
        <v>OK</v>
      </c>
      <c r="R603" s="87">
        <f t="shared" si="45"/>
        <v>0</v>
      </c>
    </row>
    <row r="604" spans="1:18" x14ac:dyDescent="0.2">
      <c r="A604" s="88">
        <f t="shared" si="49"/>
        <v>2025</v>
      </c>
      <c r="B604" s="122">
        <v>3</v>
      </c>
      <c r="C604" s="88">
        <f t="shared" si="48"/>
        <v>1</v>
      </c>
      <c r="D604" s="87" t="str">
        <f t="shared" si="48"/>
        <v>0691775E</v>
      </c>
      <c r="E604" s="89" t="s">
        <v>959</v>
      </c>
      <c r="F604" s="92">
        <f>IF(ISBLANK(Tableau3!E26),0,Tableau3!E26)</f>
        <v>6389342</v>
      </c>
      <c r="G604" s="115" t="s">
        <v>122</v>
      </c>
      <c r="H604" s="115" t="s">
        <v>122</v>
      </c>
      <c r="I604" s="90" t="s">
        <v>36</v>
      </c>
      <c r="J604" s="90" t="s">
        <v>36</v>
      </c>
      <c r="K604" s="118">
        <v>1</v>
      </c>
      <c r="L604" s="88">
        <v>14</v>
      </c>
      <c r="M604" s="121">
        <v>1</v>
      </c>
      <c r="N604" s="87" t="s">
        <v>1192</v>
      </c>
      <c r="O604" s="87" t="s">
        <v>846</v>
      </c>
      <c r="P604" s="91">
        <f t="shared" si="47"/>
        <v>6389342</v>
      </c>
      <c r="Q604" s="87" t="str">
        <f>IF(Paramétrage!B4&lt;'CTRL Nombres'!K604,"Pas de contrôle",IF(VALUE(F604)=P604,"OK","Attention, vous devez saisir un nombre entier dans le tableau 3"))</f>
        <v>OK</v>
      </c>
      <c r="R604" s="87">
        <f t="shared" si="45"/>
        <v>0</v>
      </c>
    </row>
    <row r="605" spans="1:18" x14ac:dyDescent="0.2">
      <c r="A605" s="88">
        <f t="shared" si="49"/>
        <v>2025</v>
      </c>
      <c r="B605" s="122">
        <v>3</v>
      </c>
      <c r="C605" s="88">
        <f t="shared" si="48"/>
        <v>1</v>
      </c>
      <c r="D605" s="87" t="str">
        <f t="shared" si="48"/>
        <v>0691775E</v>
      </c>
      <c r="E605" s="89" t="s">
        <v>960</v>
      </c>
      <c r="F605" s="92">
        <f>IF(ISBLANK(Tableau3!F26),0,Tableau3!F26)</f>
        <v>0</v>
      </c>
      <c r="G605" s="115" t="s">
        <v>122</v>
      </c>
      <c r="H605" s="115" t="s">
        <v>122</v>
      </c>
      <c r="I605" s="115" t="s">
        <v>122</v>
      </c>
      <c r="J605" s="115" t="s">
        <v>122</v>
      </c>
      <c r="K605" s="118">
        <v>1</v>
      </c>
      <c r="L605" s="88">
        <v>14</v>
      </c>
      <c r="M605" s="121">
        <v>2</v>
      </c>
      <c r="N605" s="87" t="s">
        <v>465</v>
      </c>
      <c r="O605" s="87" t="s">
        <v>847</v>
      </c>
      <c r="P605" s="91">
        <f t="shared" si="47"/>
        <v>0</v>
      </c>
      <c r="Q605" s="87" t="str">
        <f>IF(Paramétrage!B4&lt;'CTRL Nombres'!K605,"Pas de contrôle",IF(VALUE(F605)=P605,"OK","Attention, vous devez saisir un nombre entier dans le tableau 3"))</f>
        <v>OK</v>
      </c>
      <c r="R605" s="87">
        <f t="shared" si="45"/>
        <v>0</v>
      </c>
    </row>
    <row r="606" spans="1:18" x14ac:dyDescent="0.2">
      <c r="A606" s="88">
        <f t="shared" si="49"/>
        <v>2025</v>
      </c>
      <c r="B606" s="122">
        <v>3</v>
      </c>
      <c r="C606" s="88">
        <f t="shared" si="48"/>
        <v>1</v>
      </c>
      <c r="D606" s="87" t="str">
        <f t="shared" si="48"/>
        <v>0691775E</v>
      </c>
      <c r="E606" s="89" t="s">
        <v>961</v>
      </c>
      <c r="F606" s="92">
        <f>IF(ISBLANK(Tableau3!G26),0,Tableau3!G26)</f>
        <v>0</v>
      </c>
      <c r="G606" s="115" t="s">
        <v>122</v>
      </c>
      <c r="H606" s="115" t="s">
        <v>122</v>
      </c>
      <c r="I606" s="115" t="s">
        <v>122</v>
      </c>
      <c r="J606" s="115" t="s">
        <v>122</v>
      </c>
      <c r="K606" s="118">
        <v>1</v>
      </c>
      <c r="L606" s="88">
        <v>14</v>
      </c>
      <c r="M606" s="121">
        <v>3</v>
      </c>
      <c r="N606" s="87" t="s">
        <v>316</v>
      </c>
      <c r="O606" s="87" t="s">
        <v>416</v>
      </c>
      <c r="P606" s="91">
        <f t="shared" si="47"/>
        <v>0</v>
      </c>
      <c r="Q606" s="87" t="str">
        <f>IF(Paramétrage!B4&lt;'CTRL Nombres'!K606,"Pas de contrôle",IF(VALUE(F606)=P606,"OK","Attention, vous devez saisir un nombre entier dans le tableau 3"))</f>
        <v>OK</v>
      </c>
      <c r="R606" s="87">
        <f t="shared" si="45"/>
        <v>0</v>
      </c>
    </row>
    <row r="607" spans="1:18" x14ac:dyDescent="0.2">
      <c r="A607" s="88">
        <f t="shared" si="49"/>
        <v>2025</v>
      </c>
      <c r="B607" s="122">
        <v>3</v>
      </c>
      <c r="C607" s="88">
        <f t="shared" si="48"/>
        <v>1</v>
      </c>
      <c r="D607" s="87" t="str">
        <f t="shared" si="48"/>
        <v>0691775E</v>
      </c>
      <c r="E607" s="89" t="s">
        <v>962</v>
      </c>
      <c r="F607" s="92">
        <f>IF(ISBLANK(Tableau3!I26),0,Tableau3!I26)</f>
        <v>0</v>
      </c>
      <c r="G607" s="115" t="s">
        <v>122</v>
      </c>
      <c r="H607" s="115" t="s">
        <v>122</v>
      </c>
      <c r="I607" s="115" t="s">
        <v>122</v>
      </c>
      <c r="J607" s="115" t="s">
        <v>122</v>
      </c>
      <c r="K607" s="118">
        <v>1</v>
      </c>
      <c r="L607" s="88">
        <v>14</v>
      </c>
      <c r="M607" s="121">
        <v>5</v>
      </c>
      <c r="N607" s="87" t="s">
        <v>824</v>
      </c>
      <c r="O607" s="87" t="s">
        <v>418</v>
      </c>
      <c r="P607" s="91">
        <f t="shared" si="47"/>
        <v>0</v>
      </c>
      <c r="Q607" s="87" t="str">
        <f>IF(Paramétrage!B4&lt;'CTRL Nombres'!K607,"Pas de contrôle",IF(VALUE(F607)=P607,"OK","Attention, vous devez saisir un nombre entier dans le tableau 3"))</f>
        <v>OK</v>
      </c>
      <c r="R607" s="87">
        <f t="shared" si="45"/>
        <v>0</v>
      </c>
    </row>
    <row r="608" spans="1:18" x14ac:dyDescent="0.2">
      <c r="A608" s="88">
        <f t="shared" si="49"/>
        <v>2025</v>
      </c>
      <c r="B608" s="122">
        <v>3</v>
      </c>
      <c r="C608" s="88">
        <f t="shared" si="48"/>
        <v>1</v>
      </c>
      <c r="D608" s="87" t="str">
        <f t="shared" si="48"/>
        <v>0691775E</v>
      </c>
      <c r="E608" s="89" t="s">
        <v>2231</v>
      </c>
      <c r="F608" s="92">
        <f>IF(ISBLANK(Tableau3!J26),0,Tableau3!J26)</f>
        <v>0</v>
      </c>
      <c r="G608" s="115" t="s">
        <v>122</v>
      </c>
      <c r="H608" s="115" t="s">
        <v>122</v>
      </c>
      <c r="I608" s="115" t="s">
        <v>122</v>
      </c>
      <c r="J608" s="115" t="s">
        <v>122</v>
      </c>
      <c r="K608" s="118">
        <v>1</v>
      </c>
      <c r="L608" s="88">
        <v>14</v>
      </c>
      <c r="M608" s="121">
        <v>6</v>
      </c>
      <c r="N608" s="87" t="s">
        <v>2672</v>
      </c>
      <c r="O608" s="87" t="s">
        <v>2453</v>
      </c>
      <c r="P608" s="91">
        <f t="shared" si="47"/>
        <v>0</v>
      </c>
      <c r="Q608" s="87" t="str">
        <f>IF(Paramétrage!B4&lt;'CTRL Nombres'!K608,"Pas de contrôle",IF(VALUE(F608)=P608,"OK","Attention, vous devez saisir un nombre entier dans le tableau 3"))</f>
        <v>OK</v>
      </c>
      <c r="R608" s="87">
        <f t="shared" si="45"/>
        <v>0</v>
      </c>
    </row>
    <row r="609" spans="1:18" x14ac:dyDescent="0.2">
      <c r="A609" s="88">
        <f t="shared" si="49"/>
        <v>2025</v>
      </c>
      <c r="B609" s="122">
        <v>3</v>
      </c>
      <c r="C609" s="88">
        <f t="shared" si="48"/>
        <v>1</v>
      </c>
      <c r="D609" s="87" t="str">
        <f t="shared" si="48"/>
        <v>0691775E</v>
      </c>
      <c r="E609" s="89" t="s">
        <v>963</v>
      </c>
      <c r="F609" s="92">
        <f>IF(ISBLANK(Tableau3!K26),0,Tableau3!K26)</f>
        <v>0</v>
      </c>
      <c r="G609" s="115" t="s">
        <v>122</v>
      </c>
      <c r="H609" s="115" t="s">
        <v>122</v>
      </c>
      <c r="I609" s="115" t="s">
        <v>122</v>
      </c>
      <c r="J609" s="115" t="s">
        <v>122</v>
      </c>
      <c r="K609" s="118">
        <v>1</v>
      </c>
      <c r="L609" s="88">
        <v>14</v>
      </c>
      <c r="M609" s="121">
        <v>7</v>
      </c>
      <c r="N609" s="87" t="s">
        <v>308</v>
      </c>
      <c r="O609" s="87" t="s">
        <v>420</v>
      </c>
      <c r="P609" s="91">
        <f t="shared" si="47"/>
        <v>0</v>
      </c>
      <c r="Q609" s="87" t="str">
        <f>IF(Paramétrage!B4&lt;'CTRL Nombres'!K609,"Pas de contrôle",IF(VALUE(F609)=P609,"OK","Attention, vous devez saisir un nombre entier dans le tableau 3"))</f>
        <v>OK</v>
      </c>
      <c r="R609" s="87">
        <f t="shared" si="45"/>
        <v>0</v>
      </c>
    </row>
    <row r="610" spans="1:18" x14ac:dyDescent="0.2">
      <c r="A610" s="88">
        <f t="shared" si="49"/>
        <v>2025</v>
      </c>
      <c r="B610" s="122">
        <v>3</v>
      </c>
      <c r="C610" s="88">
        <f t="shared" si="48"/>
        <v>1</v>
      </c>
      <c r="D610" s="87" t="str">
        <f t="shared" si="48"/>
        <v>0691775E</v>
      </c>
      <c r="E610" s="89" t="s">
        <v>2848</v>
      </c>
      <c r="F610" s="92">
        <f>IF(ISBLANK(Tableau3!O26),0,Tableau3!O26)</f>
        <v>0</v>
      </c>
      <c r="G610" s="115" t="s">
        <v>122</v>
      </c>
      <c r="H610" s="115" t="s">
        <v>122</v>
      </c>
      <c r="I610" s="115" t="s">
        <v>122</v>
      </c>
      <c r="J610" s="115" t="s">
        <v>122</v>
      </c>
      <c r="K610" s="118">
        <v>1</v>
      </c>
      <c r="L610" s="88">
        <v>14</v>
      </c>
      <c r="M610" s="121">
        <v>11</v>
      </c>
      <c r="N610" s="87" t="s">
        <v>2868</v>
      </c>
      <c r="O610" s="87" t="s">
        <v>2641</v>
      </c>
      <c r="P610" s="91">
        <f t="shared" si="47"/>
        <v>0</v>
      </c>
      <c r="Q610" s="87" t="str">
        <f>IF(Paramétrage!B4&lt;'CTRL Nombres'!K610,"Pas de contrôle",IF(VALUE(F610)=P610,"OK","Attention, vous devez saisir un nombre entier dans le tableau 3"))</f>
        <v>OK</v>
      </c>
      <c r="R610" s="87">
        <f t="shared" si="45"/>
        <v>0</v>
      </c>
    </row>
    <row r="611" spans="1:18" x14ac:dyDescent="0.2">
      <c r="A611" s="88">
        <f t="shared" si="49"/>
        <v>2025</v>
      </c>
      <c r="B611" s="122">
        <v>3</v>
      </c>
      <c r="C611" s="88">
        <f t="shared" si="48"/>
        <v>1</v>
      </c>
      <c r="D611" s="87" t="str">
        <f t="shared" si="48"/>
        <v>0691775E</v>
      </c>
      <c r="E611" s="89" t="s">
        <v>964</v>
      </c>
      <c r="F611" s="92">
        <f>IF(ISBLANK(Tableau3!S26),0,Tableau3!S26)</f>
        <v>0</v>
      </c>
      <c r="G611" s="115" t="s">
        <v>122</v>
      </c>
      <c r="H611" s="115" t="s">
        <v>122</v>
      </c>
      <c r="I611" s="115" t="s">
        <v>122</v>
      </c>
      <c r="J611" s="115" t="s">
        <v>122</v>
      </c>
      <c r="K611" s="118">
        <v>1</v>
      </c>
      <c r="L611" s="88">
        <v>14</v>
      </c>
      <c r="M611" s="88">
        <v>15</v>
      </c>
      <c r="N611" s="87" t="s">
        <v>1193</v>
      </c>
      <c r="O611" s="87" t="s">
        <v>421</v>
      </c>
      <c r="P611" s="91">
        <f t="shared" si="47"/>
        <v>0</v>
      </c>
      <c r="Q611" s="87" t="str">
        <f>IF(Paramétrage!B4&lt;'CTRL Nombres'!K611,"Pas de contrôle",IF(VALUE(F611)=P611,"OK","Attention, vous devez saisir un nombre entier dans le tableau 3"))</f>
        <v>OK</v>
      </c>
      <c r="R611" s="87">
        <f t="shared" si="45"/>
        <v>0</v>
      </c>
    </row>
    <row r="612" spans="1:18" x14ac:dyDescent="0.2">
      <c r="A612" s="88">
        <f t="shared" si="49"/>
        <v>2025</v>
      </c>
      <c r="B612" s="122">
        <v>3</v>
      </c>
      <c r="C612" s="88">
        <f t="shared" si="48"/>
        <v>1</v>
      </c>
      <c r="D612" s="87" t="str">
        <f t="shared" si="48"/>
        <v>0691775E</v>
      </c>
      <c r="E612" s="89" t="s">
        <v>965</v>
      </c>
      <c r="F612" s="92">
        <f>IF(ISBLANK(Tableau3!T26),0,Tableau3!T26)</f>
        <v>0</v>
      </c>
      <c r="G612" s="115" t="s">
        <v>122</v>
      </c>
      <c r="H612" s="115" t="s">
        <v>122</v>
      </c>
      <c r="I612" s="115" t="s">
        <v>122</v>
      </c>
      <c r="J612" s="115" t="s">
        <v>122</v>
      </c>
      <c r="K612" s="118">
        <v>1</v>
      </c>
      <c r="L612" s="88">
        <v>14</v>
      </c>
      <c r="M612" s="88">
        <v>16</v>
      </c>
      <c r="N612" s="87" t="s">
        <v>1194</v>
      </c>
      <c r="O612" s="87" t="s">
        <v>423</v>
      </c>
      <c r="P612" s="91">
        <f t="shared" si="47"/>
        <v>0</v>
      </c>
      <c r="Q612" s="87" t="str">
        <f>IF(Paramétrage!B4&lt;'CTRL Nombres'!K612,"Pas de contrôle",IF(VALUE(F612)=P612,"OK","Attention, vous devez saisir un nombre entier dans le tableau 3"))</f>
        <v>OK</v>
      </c>
      <c r="R612" s="87">
        <f t="shared" ref="R612:R682" si="50">IF(OR(Q612="Pas de contrôle",Q612 = "OK"),0,1)</f>
        <v>0</v>
      </c>
    </row>
    <row r="613" spans="1:18" x14ac:dyDescent="0.2">
      <c r="A613" s="88">
        <f t="shared" si="49"/>
        <v>2025</v>
      </c>
      <c r="B613" s="122">
        <v>3</v>
      </c>
      <c r="C613" s="88">
        <f t="shared" si="48"/>
        <v>1</v>
      </c>
      <c r="D613" s="87" t="str">
        <f t="shared" si="48"/>
        <v>0691775E</v>
      </c>
      <c r="E613" s="89" t="s">
        <v>2849</v>
      </c>
      <c r="F613" s="92">
        <f>IF(ISBLANK(Tableau3!U26),0,Tableau3!U26)</f>
        <v>0</v>
      </c>
      <c r="G613" s="115" t="s">
        <v>122</v>
      </c>
      <c r="H613" s="115" t="s">
        <v>122</v>
      </c>
      <c r="I613" s="115" t="s">
        <v>122</v>
      </c>
      <c r="J613" s="115" t="s">
        <v>122</v>
      </c>
      <c r="K613" s="118">
        <v>1</v>
      </c>
      <c r="L613" s="88">
        <v>14</v>
      </c>
      <c r="M613" s="88">
        <v>17</v>
      </c>
      <c r="N613" s="87" t="s">
        <v>2469</v>
      </c>
      <c r="O613" s="87" t="s">
        <v>2682</v>
      </c>
      <c r="P613" s="91">
        <f t="shared" si="47"/>
        <v>0</v>
      </c>
      <c r="Q613" s="87" t="str">
        <f>IF(Paramétrage!B4&lt;'CTRL Nombres'!K613,"Pas de contrôle",IF(VALUE(F613)=P613,"OK","Attention, vous devez saisir un nombre entier dans le tableau 3"))</f>
        <v>OK</v>
      </c>
      <c r="R613" s="87">
        <f t="shared" si="50"/>
        <v>0</v>
      </c>
    </row>
    <row r="614" spans="1:18" x14ac:dyDescent="0.2">
      <c r="A614" s="88">
        <f t="shared" si="49"/>
        <v>2025</v>
      </c>
      <c r="B614" s="122">
        <v>3</v>
      </c>
      <c r="C614" s="88">
        <f t="shared" si="48"/>
        <v>1</v>
      </c>
      <c r="D614" s="87" t="str">
        <f t="shared" si="48"/>
        <v>0691775E</v>
      </c>
      <c r="E614" s="89" t="s">
        <v>966</v>
      </c>
      <c r="F614" s="92">
        <f>IF(ISBLANK(Tableau3!V26),0,Tableau3!V26)</f>
        <v>0</v>
      </c>
      <c r="G614" s="115" t="s">
        <v>122</v>
      </c>
      <c r="H614" s="115" t="s">
        <v>122</v>
      </c>
      <c r="I614" s="115" t="s">
        <v>122</v>
      </c>
      <c r="J614" s="115" t="s">
        <v>122</v>
      </c>
      <c r="K614" s="118">
        <v>1</v>
      </c>
      <c r="L614" s="88">
        <v>14</v>
      </c>
      <c r="M614" s="88">
        <v>18</v>
      </c>
      <c r="N614" s="87" t="s">
        <v>472</v>
      </c>
      <c r="O614" s="87" t="s">
        <v>1317</v>
      </c>
      <c r="P614" s="91">
        <f t="shared" si="47"/>
        <v>0</v>
      </c>
      <c r="Q614" s="87" t="str">
        <f>IF(Paramétrage!B4&lt;'CTRL Nombres'!K614,"Pas de contrôle",IF(VALUE(F614)=P614,"OK","Attention, vous devez saisir un nombre entier dans le tableau 3"))</f>
        <v>OK</v>
      </c>
      <c r="R614" s="87">
        <f t="shared" si="50"/>
        <v>0</v>
      </c>
    </row>
    <row r="615" spans="1:18" x14ac:dyDescent="0.2">
      <c r="A615" s="88">
        <f t="shared" si="49"/>
        <v>2025</v>
      </c>
      <c r="B615" s="122">
        <v>3</v>
      </c>
      <c r="C615" s="88">
        <f t="shared" si="48"/>
        <v>1</v>
      </c>
      <c r="D615" s="87" t="str">
        <f t="shared" si="48"/>
        <v>0691775E</v>
      </c>
      <c r="E615" s="89" t="s">
        <v>2850</v>
      </c>
      <c r="F615" s="92">
        <f>IF(ISBLANK(Tableau3!W26),0,Tableau3!W26)</f>
        <v>0</v>
      </c>
      <c r="G615" s="115" t="s">
        <v>122</v>
      </c>
      <c r="H615" s="115" t="s">
        <v>122</v>
      </c>
      <c r="I615" s="115" t="s">
        <v>122</v>
      </c>
      <c r="J615" s="115" t="s">
        <v>122</v>
      </c>
      <c r="K615" s="118">
        <v>1</v>
      </c>
      <c r="L615" s="88">
        <v>14</v>
      </c>
      <c r="M615" s="88">
        <v>19</v>
      </c>
      <c r="N615" s="87" t="s">
        <v>2869</v>
      </c>
      <c r="O615" s="87" t="s">
        <v>2684</v>
      </c>
      <c r="P615" s="91">
        <f t="shared" si="47"/>
        <v>0</v>
      </c>
      <c r="Q615" s="87" t="str">
        <f>IF(Paramétrage!B4&lt;'CTRL Nombres'!K615,"Pas de contrôle",IF(VALUE(F615)=P615,"OK","Attention, vous devez saisir un nombre entier dans le tableau 3"))</f>
        <v>OK</v>
      </c>
      <c r="R615" s="87">
        <f t="shared" si="50"/>
        <v>0</v>
      </c>
    </row>
    <row r="616" spans="1:18" x14ac:dyDescent="0.2">
      <c r="A616" s="88">
        <f t="shared" si="49"/>
        <v>2025</v>
      </c>
      <c r="B616" s="122">
        <v>3</v>
      </c>
      <c r="C616" s="88">
        <f t="shared" si="48"/>
        <v>1</v>
      </c>
      <c r="D616" s="87" t="str">
        <f t="shared" si="48"/>
        <v>0691775E</v>
      </c>
      <c r="E616" s="89" t="s">
        <v>967</v>
      </c>
      <c r="F616" s="92">
        <f>IF(ISBLANK(Tableau3!X26),0,Tableau3!X26)</f>
        <v>0</v>
      </c>
      <c r="G616" s="115" t="s">
        <v>122</v>
      </c>
      <c r="H616" s="115" t="s">
        <v>122</v>
      </c>
      <c r="I616" s="115" t="s">
        <v>122</v>
      </c>
      <c r="J616" s="115" t="s">
        <v>122</v>
      </c>
      <c r="K616" s="118">
        <v>1</v>
      </c>
      <c r="L616" s="88">
        <v>14</v>
      </c>
      <c r="M616" s="88">
        <v>20</v>
      </c>
      <c r="N616" s="87" t="s">
        <v>1195</v>
      </c>
      <c r="O616" s="87" t="s">
        <v>1196</v>
      </c>
      <c r="P616" s="91">
        <f t="shared" si="47"/>
        <v>0</v>
      </c>
      <c r="Q616" s="87" t="str">
        <f>IF(Paramétrage!B4&lt;'CTRL Nombres'!K616,"Pas de contrôle",IF(VALUE(F616)=P616,"OK","Attention, vous devez saisir un nombre entier dans le tableau 3"))</f>
        <v>OK</v>
      </c>
      <c r="R616" s="87">
        <f t="shared" si="50"/>
        <v>0</v>
      </c>
    </row>
    <row r="617" spans="1:18" x14ac:dyDescent="0.2">
      <c r="A617" s="88">
        <f t="shared" si="49"/>
        <v>2025</v>
      </c>
      <c r="B617" s="122">
        <v>3</v>
      </c>
      <c r="C617" s="88">
        <f t="shared" si="48"/>
        <v>1</v>
      </c>
      <c r="D617" s="87" t="str">
        <f t="shared" si="48"/>
        <v>0691775E</v>
      </c>
      <c r="E617" s="89" t="s">
        <v>244</v>
      </c>
      <c r="F617" s="92">
        <f>IF(ISBLANK(Tableau3!AA26),0,Tableau3!AA26)</f>
        <v>6411610</v>
      </c>
      <c r="G617" s="115" t="s">
        <v>122</v>
      </c>
      <c r="H617" s="115" t="s">
        <v>122</v>
      </c>
      <c r="I617" s="115" t="s">
        <v>122</v>
      </c>
      <c r="J617" s="115" t="s">
        <v>122</v>
      </c>
      <c r="K617" s="118">
        <v>1</v>
      </c>
      <c r="L617" s="88">
        <v>14</v>
      </c>
      <c r="M617" s="88">
        <v>23</v>
      </c>
      <c r="N617" s="87" t="s">
        <v>214</v>
      </c>
      <c r="O617" s="87" t="s">
        <v>288</v>
      </c>
      <c r="P617" s="91">
        <f t="shared" si="47"/>
        <v>6411610</v>
      </c>
      <c r="Q617" s="87" t="str">
        <f>IF(Paramétrage!B4&lt;'CTRL Nombres'!K617,"Pas de contrôle",IF(VALUE(F617)=P617,"OK","Attention, vous devez saisir un nombre entier dans le tableau 3"))</f>
        <v>OK</v>
      </c>
      <c r="R617" s="87">
        <f t="shared" si="50"/>
        <v>0</v>
      </c>
    </row>
    <row r="618" spans="1:18" x14ac:dyDescent="0.2">
      <c r="A618" s="88">
        <f t="shared" si="49"/>
        <v>2025</v>
      </c>
      <c r="B618" s="122">
        <v>3</v>
      </c>
      <c r="C618" s="88">
        <f t="shared" si="48"/>
        <v>1</v>
      </c>
      <c r="D618" s="87" t="str">
        <f t="shared" si="48"/>
        <v>0691775E</v>
      </c>
      <c r="E618" s="89" t="s">
        <v>968</v>
      </c>
      <c r="F618" s="92">
        <f>IF(ISBLANK(Tableau3!E27),0,Tableau3!E27)</f>
        <v>2112860</v>
      </c>
      <c r="G618" s="115" t="s">
        <v>122</v>
      </c>
      <c r="H618" s="115" t="s">
        <v>122</v>
      </c>
      <c r="I618" s="90" t="s">
        <v>36</v>
      </c>
      <c r="J618" s="90" t="s">
        <v>36</v>
      </c>
      <c r="K618" s="118">
        <v>1</v>
      </c>
      <c r="L618" s="88">
        <v>15</v>
      </c>
      <c r="M618" s="121">
        <v>1</v>
      </c>
      <c r="N618" s="87" t="s">
        <v>1197</v>
      </c>
      <c r="O618" s="87" t="s">
        <v>200</v>
      </c>
      <c r="P618" s="91">
        <f t="shared" si="47"/>
        <v>2112860</v>
      </c>
      <c r="Q618" s="87" t="str">
        <f>IF(Paramétrage!B4&lt;'CTRL Nombres'!K618,"Pas de contrôle",IF(VALUE(F618)=P618,"OK","Attention, vous devez saisir un nombre entier dans le tableau 3"))</f>
        <v>OK</v>
      </c>
      <c r="R618" s="87">
        <f t="shared" si="50"/>
        <v>0</v>
      </c>
    </row>
    <row r="619" spans="1:18" x14ac:dyDescent="0.2">
      <c r="A619" s="88">
        <f t="shared" si="49"/>
        <v>2025</v>
      </c>
      <c r="B619" s="122">
        <v>3</v>
      </c>
      <c r="C619" s="88">
        <f t="shared" si="48"/>
        <v>1</v>
      </c>
      <c r="D619" s="87" t="str">
        <f t="shared" si="48"/>
        <v>0691775E</v>
      </c>
      <c r="E619" s="89" t="s">
        <v>969</v>
      </c>
      <c r="F619" s="92">
        <f>IF(ISBLANK(Tableau3!F27),0,Tableau3!F27)</f>
        <v>0</v>
      </c>
      <c r="G619" s="115" t="s">
        <v>122</v>
      </c>
      <c r="H619" s="115" t="s">
        <v>122</v>
      </c>
      <c r="I619" s="115" t="s">
        <v>122</v>
      </c>
      <c r="J619" s="115" t="s">
        <v>122</v>
      </c>
      <c r="K619" s="118">
        <v>1</v>
      </c>
      <c r="L619" s="88">
        <v>15</v>
      </c>
      <c r="M619" s="121">
        <v>2</v>
      </c>
      <c r="N619" s="87" t="s">
        <v>473</v>
      </c>
      <c r="O619" s="87" t="s">
        <v>273</v>
      </c>
      <c r="P619" s="91">
        <f t="shared" si="47"/>
        <v>0</v>
      </c>
      <c r="Q619" s="87" t="str">
        <f>IF(Paramétrage!B4&lt;'CTRL Nombres'!K619,"Pas de contrôle",IF(VALUE(F619)=P619,"OK","Attention, vous devez saisir un nombre entier dans le tableau 3"))</f>
        <v>OK</v>
      </c>
      <c r="R619" s="87">
        <f t="shared" si="50"/>
        <v>0</v>
      </c>
    </row>
    <row r="620" spans="1:18" x14ac:dyDescent="0.2">
      <c r="A620" s="88">
        <f t="shared" si="49"/>
        <v>2025</v>
      </c>
      <c r="B620" s="122">
        <v>3</v>
      </c>
      <c r="C620" s="88">
        <f t="shared" si="48"/>
        <v>1</v>
      </c>
      <c r="D620" s="87" t="str">
        <f t="shared" si="48"/>
        <v>0691775E</v>
      </c>
      <c r="E620" s="89" t="s">
        <v>970</v>
      </c>
      <c r="F620" s="92">
        <f>IF(ISBLANK(Tableau3!G27),0,Tableau3!G27)</f>
        <v>0</v>
      </c>
      <c r="G620" s="115" t="s">
        <v>122</v>
      </c>
      <c r="H620" s="115" t="s">
        <v>122</v>
      </c>
      <c r="I620" s="115" t="s">
        <v>122</v>
      </c>
      <c r="J620" s="115" t="s">
        <v>122</v>
      </c>
      <c r="K620" s="118">
        <v>1</v>
      </c>
      <c r="L620" s="88">
        <v>15</v>
      </c>
      <c r="M620" s="121">
        <v>3</v>
      </c>
      <c r="N620" s="87" t="s">
        <v>318</v>
      </c>
      <c r="O620" s="87" t="s">
        <v>856</v>
      </c>
      <c r="P620" s="91">
        <f t="shared" si="47"/>
        <v>0</v>
      </c>
      <c r="Q620" s="87" t="str">
        <f>IF(Paramétrage!B4&lt;'CTRL Nombres'!K620,"Pas de contrôle",IF(VALUE(F620)=P620,"OK","Attention, vous devez saisir un nombre entier dans le tableau 3"))</f>
        <v>OK</v>
      </c>
      <c r="R620" s="87">
        <f t="shared" si="50"/>
        <v>0</v>
      </c>
    </row>
    <row r="621" spans="1:18" x14ac:dyDescent="0.2">
      <c r="A621" s="88">
        <f t="shared" si="49"/>
        <v>2025</v>
      </c>
      <c r="B621" s="122">
        <v>3</v>
      </c>
      <c r="C621" s="88">
        <f t="shared" si="48"/>
        <v>1</v>
      </c>
      <c r="D621" s="87" t="str">
        <f t="shared" si="48"/>
        <v>0691775E</v>
      </c>
      <c r="E621" s="89" t="s">
        <v>971</v>
      </c>
      <c r="F621" s="92">
        <f>IF(ISBLANK(Tableau3!H27),0,Tableau3!H27)</f>
        <v>0</v>
      </c>
      <c r="G621" s="115" t="s">
        <v>122</v>
      </c>
      <c r="H621" s="115" t="s">
        <v>122</v>
      </c>
      <c r="I621" s="115" t="s">
        <v>122</v>
      </c>
      <c r="J621" s="115" t="s">
        <v>122</v>
      </c>
      <c r="K621" s="118">
        <v>1</v>
      </c>
      <c r="L621" s="88">
        <v>15</v>
      </c>
      <c r="M621" s="121">
        <v>4</v>
      </c>
      <c r="N621" s="87" t="s">
        <v>1198</v>
      </c>
      <c r="O621" s="87" t="s">
        <v>858</v>
      </c>
      <c r="P621" s="91">
        <f t="shared" si="47"/>
        <v>0</v>
      </c>
      <c r="Q621" s="87" t="str">
        <f>IF(Paramétrage!B4&lt;'CTRL Nombres'!K621,"Pas de contrôle",IF(VALUE(F621)=P621,"OK","Attention, vous devez saisir un nombre entier dans le tableau 3"))</f>
        <v>OK</v>
      </c>
      <c r="R621" s="87">
        <f t="shared" si="50"/>
        <v>0</v>
      </c>
    </row>
    <row r="622" spans="1:18" x14ac:dyDescent="0.2">
      <c r="A622" s="88">
        <f t="shared" si="49"/>
        <v>2025</v>
      </c>
      <c r="B622" s="122">
        <v>3</v>
      </c>
      <c r="C622" s="88">
        <f t="shared" si="48"/>
        <v>1</v>
      </c>
      <c r="D622" s="87" t="str">
        <f t="shared" si="48"/>
        <v>0691775E</v>
      </c>
      <c r="E622" s="89" t="s">
        <v>972</v>
      </c>
      <c r="F622" s="92">
        <f>IF(ISBLANK(Tableau3!I27),0,Tableau3!I27)</f>
        <v>0</v>
      </c>
      <c r="G622" s="115" t="s">
        <v>122</v>
      </c>
      <c r="H622" s="115" t="s">
        <v>122</v>
      </c>
      <c r="I622" s="115" t="s">
        <v>122</v>
      </c>
      <c r="J622" s="115" t="s">
        <v>122</v>
      </c>
      <c r="K622" s="118">
        <v>1</v>
      </c>
      <c r="L622" s="88">
        <v>15</v>
      </c>
      <c r="M622" s="121">
        <v>5</v>
      </c>
      <c r="N622" s="87" t="s">
        <v>1199</v>
      </c>
      <c r="O622" s="87" t="s">
        <v>859</v>
      </c>
      <c r="P622" s="91">
        <f t="shared" si="47"/>
        <v>0</v>
      </c>
      <c r="Q622" s="87" t="str">
        <f>IF(Paramétrage!B4&lt;'CTRL Nombres'!K622,"Pas de contrôle",IF(VALUE(F622)=P622,"OK","Attention, vous devez saisir un nombre entier dans le tableau 3"))</f>
        <v>OK</v>
      </c>
      <c r="R622" s="87">
        <f t="shared" si="50"/>
        <v>0</v>
      </c>
    </row>
    <row r="623" spans="1:18" x14ac:dyDescent="0.2">
      <c r="A623" s="88">
        <f t="shared" si="49"/>
        <v>2025</v>
      </c>
      <c r="B623" s="122">
        <v>3</v>
      </c>
      <c r="C623" s="88">
        <f t="shared" si="48"/>
        <v>1</v>
      </c>
      <c r="D623" s="87" t="str">
        <f t="shared" si="48"/>
        <v>0691775E</v>
      </c>
      <c r="E623" s="89" t="s">
        <v>2235</v>
      </c>
      <c r="F623" s="92">
        <f>IF(ISBLANK(Tableau3!J27),0,Tableau3!J27)</f>
        <v>0</v>
      </c>
      <c r="G623" s="115" t="s">
        <v>122</v>
      </c>
      <c r="H623" s="115" t="s">
        <v>122</v>
      </c>
      <c r="I623" s="115" t="s">
        <v>122</v>
      </c>
      <c r="J623" s="115" t="s">
        <v>122</v>
      </c>
      <c r="K623" s="118">
        <v>1</v>
      </c>
      <c r="L623" s="88">
        <v>15</v>
      </c>
      <c r="M623" s="121">
        <v>6</v>
      </c>
      <c r="N623" s="87" t="s">
        <v>2755</v>
      </c>
      <c r="O623" s="87" t="s">
        <v>2756</v>
      </c>
      <c r="P623" s="91">
        <f t="shared" si="47"/>
        <v>0</v>
      </c>
      <c r="Q623" s="87" t="str">
        <f>IF(Paramétrage!B4&lt;'CTRL Nombres'!K623,"Pas de contrôle",IF(VALUE(F623)=P623,"OK","Attention, vous devez saisir un nombre entier dans le tableau 3"))</f>
        <v>OK</v>
      </c>
      <c r="R623" s="87">
        <f t="shared" si="50"/>
        <v>0</v>
      </c>
    </row>
    <row r="624" spans="1:18" x14ac:dyDescent="0.2">
      <c r="A624" s="88">
        <f t="shared" si="49"/>
        <v>2025</v>
      </c>
      <c r="B624" s="122">
        <v>3</v>
      </c>
      <c r="C624" s="88">
        <f t="shared" si="48"/>
        <v>1</v>
      </c>
      <c r="D624" s="87" t="str">
        <f t="shared" si="48"/>
        <v>0691775E</v>
      </c>
      <c r="E624" s="89" t="s">
        <v>973</v>
      </c>
      <c r="F624" s="92">
        <f>IF(ISBLANK(Tableau3!K27),0,Tableau3!K27)</f>
        <v>0</v>
      </c>
      <c r="G624" s="115" t="s">
        <v>122</v>
      </c>
      <c r="H624" s="115" t="s">
        <v>122</v>
      </c>
      <c r="I624" s="115" t="s">
        <v>122</v>
      </c>
      <c r="J624" s="115" t="s">
        <v>122</v>
      </c>
      <c r="K624" s="118">
        <v>1</v>
      </c>
      <c r="L624" s="88">
        <v>15</v>
      </c>
      <c r="M624" s="121">
        <v>7</v>
      </c>
      <c r="N624" s="87" t="s">
        <v>309</v>
      </c>
      <c r="O624" s="87" t="s">
        <v>1200</v>
      </c>
      <c r="P624" s="91">
        <f t="shared" si="47"/>
        <v>0</v>
      </c>
      <c r="Q624" s="87" t="str">
        <f>IF(Paramétrage!B4&lt;'CTRL Nombres'!K624,"Pas de contrôle",IF(VALUE(F624)=P624,"OK","Attention, vous devez saisir un nombre entier dans le tableau 3"))</f>
        <v>OK</v>
      </c>
      <c r="R624" s="87">
        <f t="shared" si="50"/>
        <v>0</v>
      </c>
    </row>
    <row r="625" spans="1:18" x14ac:dyDescent="0.2">
      <c r="A625" s="88">
        <f t="shared" si="49"/>
        <v>2025</v>
      </c>
      <c r="B625" s="122">
        <v>3</v>
      </c>
      <c r="C625" s="88">
        <f t="shared" si="48"/>
        <v>1</v>
      </c>
      <c r="D625" s="87" t="str">
        <f t="shared" si="48"/>
        <v>0691775E</v>
      </c>
      <c r="E625" s="89" t="s">
        <v>974</v>
      </c>
      <c r="F625" s="92">
        <f>IF(ISBLANK(Tableau3!N27),0,Tableau3!N27)</f>
        <v>0</v>
      </c>
      <c r="G625" s="115" t="s">
        <v>122</v>
      </c>
      <c r="H625" s="115" t="s">
        <v>122</v>
      </c>
      <c r="I625" s="115" t="s">
        <v>122</v>
      </c>
      <c r="J625" s="115" t="s">
        <v>122</v>
      </c>
      <c r="K625" s="118">
        <v>1</v>
      </c>
      <c r="L625" s="88">
        <v>15</v>
      </c>
      <c r="M625" s="121">
        <v>10</v>
      </c>
      <c r="N625" s="87" t="s">
        <v>1201</v>
      </c>
      <c r="O625" s="87" t="s">
        <v>1202</v>
      </c>
      <c r="P625" s="91">
        <f t="shared" si="47"/>
        <v>0</v>
      </c>
      <c r="Q625" s="87" t="str">
        <f>IF(Paramétrage!B4&lt;'CTRL Nombres'!K625,"Pas de contrôle",IF(VALUE(F625)=P625,"OK","Attention, vous devez saisir un nombre entier dans le tableau 3"))</f>
        <v>OK</v>
      </c>
      <c r="R625" s="87">
        <f t="shared" si="50"/>
        <v>0</v>
      </c>
    </row>
    <row r="626" spans="1:18" x14ac:dyDescent="0.2">
      <c r="A626" s="88">
        <f t="shared" si="49"/>
        <v>2025</v>
      </c>
      <c r="B626" s="122">
        <v>3</v>
      </c>
      <c r="C626" s="88">
        <f t="shared" si="48"/>
        <v>1</v>
      </c>
      <c r="D626" s="87" t="str">
        <f t="shared" si="48"/>
        <v>0691775E</v>
      </c>
      <c r="E626" s="89" t="s">
        <v>2766</v>
      </c>
      <c r="F626" s="92">
        <f>IF(ISBLANK(Tableau3!O27),0,Tableau3!O27)</f>
        <v>0</v>
      </c>
      <c r="G626" s="115" t="s">
        <v>122</v>
      </c>
      <c r="H626" s="115" t="s">
        <v>122</v>
      </c>
      <c r="I626" s="115" t="s">
        <v>122</v>
      </c>
      <c r="J626" s="115" t="s">
        <v>122</v>
      </c>
      <c r="K626" s="118">
        <v>1</v>
      </c>
      <c r="L626" s="88">
        <v>15</v>
      </c>
      <c r="M626" s="121">
        <v>11</v>
      </c>
      <c r="N626" s="87" t="s">
        <v>2775</v>
      </c>
      <c r="O626" s="87" t="s">
        <v>2776</v>
      </c>
      <c r="P626" s="91">
        <f t="shared" si="47"/>
        <v>0</v>
      </c>
      <c r="Q626" s="87" t="str">
        <f>IF(Paramétrage!B4&lt;'CTRL Nombres'!K626,"Pas de contrôle",IF(VALUE(F626)=P626,"OK","Attention, vous devez saisir un nombre entier dans le tableau 3"))</f>
        <v>OK</v>
      </c>
      <c r="R626" s="87">
        <f t="shared" si="50"/>
        <v>0</v>
      </c>
    </row>
    <row r="627" spans="1:18" x14ac:dyDescent="0.2">
      <c r="A627" s="88">
        <f t="shared" si="49"/>
        <v>2025</v>
      </c>
      <c r="B627" s="122">
        <v>3</v>
      </c>
      <c r="C627" s="88">
        <f t="shared" si="48"/>
        <v>1</v>
      </c>
      <c r="D627" s="87" t="str">
        <f t="shared" si="48"/>
        <v>0691775E</v>
      </c>
      <c r="E627" s="89" t="s">
        <v>975</v>
      </c>
      <c r="F627" s="92">
        <f>IF(ISBLANK(Tableau3!S27),0,Tableau3!S27)</f>
        <v>0</v>
      </c>
      <c r="G627" s="115" t="s">
        <v>122</v>
      </c>
      <c r="H627" s="115" t="s">
        <v>122</v>
      </c>
      <c r="I627" s="115" t="s">
        <v>122</v>
      </c>
      <c r="J627" s="115" t="s">
        <v>122</v>
      </c>
      <c r="K627" s="118">
        <v>1</v>
      </c>
      <c r="L627" s="88">
        <v>15</v>
      </c>
      <c r="M627" s="88">
        <v>15</v>
      </c>
      <c r="N627" s="87" t="s">
        <v>1203</v>
      </c>
      <c r="O627" s="87" t="s">
        <v>1204</v>
      </c>
      <c r="P627" s="91">
        <f t="shared" si="47"/>
        <v>0</v>
      </c>
      <c r="Q627" s="87" t="str">
        <f>IF(Paramétrage!B4&lt;'CTRL Nombres'!K627,"Pas de contrôle",IF(VALUE(F627)=P627,"OK","Attention, vous devez saisir un nombre entier dans le tableau 3"))</f>
        <v>OK</v>
      </c>
      <c r="R627" s="87">
        <f t="shared" si="50"/>
        <v>0</v>
      </c>
    </row>
    <row r="628" spans="1:18" x14ac:dyDescent="0.2">
      <c r="A628" s="88">
        <f t="shared" si="49"/>
        <v>2025</v>
      </c>
      <c r="B628" s="122">
        <v>3</v>
      </c>
      <c r="C628" s="88">
        <f t="shared" si="48"/>
        <v>1</v>
      </c>
      <c r="D628" s="87" t="str">
        <f t="shared" si="48"/>
        <v>0691775E</v>
      </c>
      <c r="E628" s="89" t="s">
        <v>976</v>
      </c>
      <c r="F628" s="92">
        <f>IF(ISBLANK(Tableau3!T27),0,Tableau3!T27)</f>
        <v>0</v>
      </c>
      <c r="G628" s="115" t="s">
        <v>122</v>
      </c>
      <c r="H628" s="115" t="s">
        <v>122</v>
      </c>
      <c r="I628" s="115" t="s">
        <v>122</v>
      </c>
      <c r="J628" s="115" t="s">
        <v>122</v>
      </c>
      <c r="K628" s="118">
        <v>1</v>
      </c>
      <c r="L628" s="88">
        <v>15</v>
      </c>
      <c r="M628" s="88">
        <v>16</v>
      </c>
      <c r="N628" s="87" t="s">
        <v>1205</v>
      </c>
      <c r="O628" s="87" t="s">
        <v>1206</v>
      </c>
      <c r="P628" s="91">
        <f t="shared" si="47"/>
        <v>0</v>
      </c>
      <c r="Q628" s="87" t="str">
        <f>IF(Paramétrage!B4&lt;'CTRL Nombres'!K628,"Pas de contrôle",IF(VALUE(F628)=P628,"OK","Attention, vous devez saisir un nombre entier dans le tableau 3"))</f>
        <v>OK</v>
      </c>
      <c r="R628" s="87">
        <f t="shared" si="50"/>
        <v>0</v>
      </c>
    </row>
    <row r="629" spans="1:18" x14ac:dyDescent="0.2">
      <c r="A629" s="88">
        <f t="shared" si="49"/>
        <v>2025</v>
      </c>
      <c r="B629" s="122">
        <v>3</v>
      </c>
      <c r="C629" s="88">
        <f t="shared" si="48"/>
        <v>1</v>
      </c>
      <c r="D629" s="87" t="str">
        <f t="shared" si="48"/>
        <v>0691775E</v>
      </c>
      <c r="E629" s="89" t="s">
        <v>977</v>
      </c>
      <c r="F629" s="92">
        <f>IF(ISBLANK(Tableau3!U27),0,Tableau3!U27)</f>
        <v>0</v>
      </c>
      <c r="G629" s="115" t="s">
        <v>122</v>
      </c>
      <c r="H629" s="115" t="s">
        <v>122</v>
      </c>
      <c r="I629" s="115" t="s">
        <v>122</v>
      </c>
      <c r="J629" s="115" t="s">
        <v>122</v>
      </c>
      <c r="K629" s="118">
        <v>1</v>
      </c>
      <c r="L629" s="88">
        <v>15</v>
      </c>
      <c r="M629" s="88">
        <v>17</v>
      </c>
      <c r="N629" s="87" t="s">
        <v>477</v>
      </c>
      <c r="O629" s="87" t="s">
        <v>1207</v>
      </c>
      <c r="P629" s="91">
        <f t="shared" si="47"/>
        <v>0</v>
      </c>
      <c r="Q629" s="87" t="str">
        <f>IF(Paramétrage!B4&lt;'CTRL Nombres'!K629,"Pas de contrôle",IF(VALUE(F629)=P629,"OK","Attention, vous devez saisir un nombre entier dans le tableau 3"))</f>
        <v>OK</v>
      </c>
      <c r="R629" s="87">
        <f t="shared" si="50"/>
        <v>0</v>
      </c>
    </row>
    <row r="630" spans="1:18" x14ac:dyDescent="0.2">
      <c r="A630" s="88">
        <f t="shared" si="49"/>
        <v>2025</v>
      </c>
      <c r="B630" s="122">
        <v>3</v>
      </c>
      <c r="C630" s="88">
        <f t="shared" si="48"/>
        <v>1</v>
      </c>
      <c r="D630" s="87" t="str">
        <f t="shared" si="48"/>
        <v>0691775E</v>
      </c>
      <c r="E630" s="89" t="s">
        <v>2851</v>
      </c>
      <c r="F630" s="92">
        <f>IF(ISBLANK(Tableau3!V27),0,Tableau3!V27)</f>
        <v>0</v>
      </c>
      <c r="G630" s="115" t="s">
        <v>122</v>
      </c>
      <c r="H630" s="115" t="s">
        <v>122</v>
      </c>
      <c r="I630" s="115" t="s">
        <v>122</v>
      </c>
      <c r="J630" s="115" t="s">
        <v>122</v>
      </c>
      <c r="K630" s="118">
        <v>1</v>
      </c>
      <c r="L630" s="88">
        <v>15</v>
      </c>
      <c r="M630" s="88">
        <v>18</v>
      </c>
      <c r="N630" s="87" t="s">
        <v>2687</v>
      </c>
      <c r="O630" s="87" t="s">
        <v>2829</v>
      </c>
      <c r="P630" s="91">
        <f t="shared" si="47"/>
        <v>0</v>
      </c>
      <c r="Q630" s="87" t="str">
        <f>IF(Paramétrage!B4&lt;'CTRL Nombres'!K630,"Pas de contrôle",IF(VALUE(F630)=P630,"OK","Attention, vous devez saisir un nombre entier dans le tableau 3"))</f>
        <v>OK</v>
      </c>
      <c r="R630" s="87">
        <f t="shared" si="50"/>
        <v>0</v>
      </c>
    </row>
    <row r="631" spans="1:18" x14ac:dyDescent="0.2">
      <c r="A631" s="88">
        <f t="shared" si="49"/>
        <v>2025</v>
      </c>
      <c r="B631" s="122">
        <v>3</v>
      </c>
      <c r="C631" s="88">
        <f t="shared" si="48"/>
        <v>1</v>
      </c>
      <c r="D631" s="87" t="str">
        <f t="shared" si="48"/>
        <v>0691775E</v>
      </c>
      <c r="E631" s="89" t="s">
        <v>2852</v>
      </c>
      <c r="F631" s="92">
        <f>IF(ISBLANK(Tableau3!W27),0,Tableau3!W27)</f>
        <v>0</v>
      </c>
      <c r="G631" s="115" t="s">
        <v>122</v>
      </c>
      <c r="H631" s="115" t="s">
        <v>122</v>
      </c>
      <c r="I631" s="115" t="s">
        <v>122</v>
      </c>
      <c r="J631" s="115" t="s">
        <v>122</v>
      </c>
      <c r="K631" s="118">
        <v>1</v>
      </c>
      <c r="L631" s="88">
        <v>15</v>
      </c>
      <c r="M631" s="88">
        <v>19</v>
      </c>
      <c r="N631" s="87" t="s">
        <v>2870</v>
      </c>
      <c r="O631" s="87" t="s">
        <v>2832</v>
      </c>
      <c r="P631" s="91">
        <f t="shared" si="47"/>
        <v>0</v>
      </c>
      <c r="Q631" s="87" t="str">
        <f>IF(Paramétrage!B4&lt;'CTRL Nombres'!K631,"Pas de contrôle",IF(VALUE(F631)=P631,"OK","Attention, vous devez saisir un nombre entier dans le tableau 3"))</f>
        <v>OK</v>
      </c>
      <c r="R631" s="87">
        <f t="shared" si="50"/>
        <v>0</v>
      </c>
    </row>
    <row r="632" spans="1:18" x14ac:dyDescent="0.2">
      <c r="A632" s="88">
        <f t="shared" si="49"/>
        <v>2025</v>
      </c>
      <c r="B632" s="122">
        <v>3</v>
      </c>
      <c r="C632" s="88">
        <f t="shared" si="48"/>
        <v>1</v>
      </c>
      <c r="D632" s="87" t="str">
        <f t="shared" si="48"/>
        <v>0691775E</v>
      </c>
      <c r="E632" s="89" t="s">
        <v>978</v>
      </c>
      <c r="F632" s="92">
        <f>IF(ISBLANK(Tableau3!X27),0,Tableau3!X27)</f>
        <v>0</v>
      </c>
      <c r="G632" s="115" t="s">
        <v>122</v>
      </c>
      <c r="H632" s="115" t="s">
        <v>122</v>
      </c>
      <c r="I632" s="115" t="s">
        <v>122</v>
      </c>
      <c r="J632" s="115" t="s">
        <v>122</v>
      </c>
      <c r="K632" s="118">
        <v>1</v>
      </c>
      <c r="L632" s="88">
        <v>15</v>
      </c>
      <c r="M632" s="88">
        <v>20</v>
      </c>
      <c r="N632" s="87" t="s">
        <v>1208</v>
      </c>
      <c r="O632" s="87" t="s">
        <v>1209</v>
      </c>
      <c r="P632" s="91">
        <f t="shared" si="47"/>
        <v>0</v>
      </c>
      <c r="Q632" s="87" t="str">
        <f>IF(Paramétrage!B4&lt;'CTRL Nombres'!K632,"Pas de contrôle",IF(VALUE(F632)=P632,"OK","Attention, vous devez saisir un nombre entier dans le tableau 3"))</f>
        <v>OK</v>
      </c>
      <c r="R632" s="87">
        <f t="shared" si="50"/>
        <v>0</v>
      </c>
    </row>
    <row r="633" spans="1:18" x14ac:dyDescent="0.2">
      <c r="A633" s="88">
        <f t="shared" si="49"/>
        <v>2025</v>
      </c>
      <c r="B633" s="122">
        <v>3</v>
      </c>
      <c r="C633" s="88">
        <f t="shared" si="48"/>
        <v>1</v>
      </c>
      <c r="D633" s="87" t="str">
        <f t="shared" si="48"/>
        <v>0691775E</v>
      </c>
      <c r="E633" s="89" t="s">
        <v>245</v>
      </c>
      <c r="F633" s="92">
        <f>IF(ISBLANK(Tableau3!AA27),0,Tableau3!AA27)</f>
        <v>2117332</v>
      </c>
      <c r="G633" s="115" t="s">
        <v>122</v>
      </c>
      <c r="H633" s="115" t="s">
        <v>122</v>
      </c>
      <c r="I633" s="115" t="s">
        <v>122</v>
      </c>
      <c r="J633" s="115" t="s">
        <v>122</v>
      </c>
      <c r="K633" s="118">
        <v>1</v>
      </c>
      <c r="L633" s="88">
        <v>15</v>
      </c>
      <c r="M633" s="88">
        <v>23</v>
      </c>
      <c r="N633" s="87" t="s">
        <v>215</v>
      </c>
      <c r="O633" s="87" t="s">
        <v>289</v>
      </c>
      <c r="P633" s="91">
        <f t="shared" si="47"/>
        <v>2117332</v>
      </c>
      <c r="Q633" s="87" t="str">
        <f>IF(Paramétrage!B4&lt;'CTRL Nombres'!K633,"Pas de contrôle",IF(VALUE(F633)=P633,"OK","Attention, vous devez saisir un nombre entier dans le tableau 3"))</f>
        <v>OK</v>
      </c>
      <c r="R633" s="87">
        <f t="shared" si="50"/>
        <v>0</v>
      </c>
    </row>
    <row r="634" spans="1:18" x14ac:dyDescent="0.2">
      <c r="A634" s="88">
        <f t="shared" si="49"/>
        <v>2025</v>
      </c>
      <c r="B634" s="122">
        <v>3</v>
      </c>
      <c r="C634" s="88">
        <f t="shared" si="48"/>
        <v>1</v>
      </c>
      <c r="D634" s="87" t="str">
        <f t="shared" si="48"/>
        <v>0691775E</v>
      </c>
      <c r="E634" s="89" t="s">
        <v>979</v>
      </c>
      <c r="F634" s="92">
        <f>IF(ISBLANK(Tableau3!E28),0,Tableau3!E28)</f>
        <v>3422127</v>
      </c>
      <c r="G634" s="115" t="s">
        <v>122</v>
      </c>
      <c r="H634" s="115" t="s">
        <v>122</v>
      </c>
      <c r="I634" s="90" t="s">
        <v>36</v>
      </c>
      <c r="J634" s="90" t="s">
        <v>36</v>
      </c>
      <c r="K634" s="118">
        <v>1</v>
      </c>
      <c r="L634" s="88">
        <v>16</v>
      </c>
      <c r="M634" s="121">
        <v>1</v>
      </c>
      <c r="N634" s="87" t="s">
        <v>1210</v>
      </c>
      <c r="O634" s="87" t="s">
        <v>1211</v>
      </c>
      <c r="P634" s="91">
        <f t="shared" si="47"/>
        <v>3422127</v>
      </c>
      <c r="Q634" s="87" t="str">
        <f>IF(Paramétrage!B4&lt;'CTRL Nombres'!K634,"Pas de contrôle",IF(VALUE(F634)=P634,"OK","Attention, vous devez saisir un nombre entier dans le tableau 3"))</f>
        <v>OK</v>
      </c>
      <c r="R634" s="87">
        <f t="shared" si="50"/>
        <v>0</v>
      </c>
    </row>
    <row r="635" spans="1:18" x14ac:dyDescent="0.2">
      <c r="A635" s="88">
        <f t="shared" si="49"/>
        <v>2025</v>
      </c>
      <c r="B635" s="122">
        <v>3</v>
      </c>
      <c r="C635" s="88">
        <f t="shared" si="48"/>
        <v>1</v>
      </c>
      <c r="D635" s="87" t="str">
        <f t="shared" si="48"/>
        <v>0691775E</v>
      </c>
      <c r="E635" s="89" t="s">
        <v>980</v>
      </c>
      <c r="F635" s="92">
        <f>IF(ISBLANK(Tableau3!F28),0,Tableau3!F28)</f>
        <v>0</v>
      </c>
      <c r="G635" s="115" t="s">
        <v>122</v>
      </c>
      <c r="H635" s="115" t="s">
        <v>122</v>
      </c>
      <c r="I635" s="115" t="s">
        <v>122</v>
      </c>
      <c r="J635" s="115" t="s">
        <v>122</v>
      </c>
      <c r="K635" s="118">
        <v>1</v>
      </c>
      <c r="L635" s="88">
        <v>16</v>
      </c>
      <c r="M635" s="121">
        <v>2</v>
      </c>
      <c r="N635" s="87" t="s">
        <v>481</v>
      </c>
      <c r="O635" s="87" t="s">
        <v>814</v>
      </c>
      <c r="P635" s="91">
        <f t="shared" si="47"/>
        <v>0</v>
      </c>
      <c r="Q635" s="87" t="str">
        <f>IF(Paramétrage!B4&lt;'CTRL Nombres'!K635,"Pas de contrôle",IF(VALUE(F635)=P635,"OK","Attention, vous devez saisir un nombre entier dans le tableau 3"))</f>
        <v>OK</v>
      </c>
      <c r="R635" s="87">
        <f t="shared" si="50"/>
        <v>0</v>
      </c>
    </row>
    <row r="636" spans="1:18" x14ac:dyDescent="0.2">
      <c r="A636" s="88">
        <f t="shared" si="49"/>
        <v>2025</v>
      </c>
      <c r="B636" s="122">
        <v>3</v>
      </c>
      <c r="C636" s="88">
        <f t="shared" si="48"/>
        <v>1</v>
      </c>
      <c r="D636" s="87" t="str">
        <f t="shared" si="48"/>
        <v>0691775E</v>
      </c>
      <c r="E636" s="89" t="s">
        <v>981</v>
      </c>
      <c r="F636" s="92">
        <f>IF(ISBLANK(Tableau3!G28),0,Tableau3!G28)</f>
        <v>0</v>
      </c>
      <c r="G636" s="115" t="s">
        <v>122</v>
      </c>
      <c r="H636" s="115" t="s">
        <v>122</v>
      </c>
      <c r="I636" s="115" t="s">
        <v>122</v>
      </c>
      <c r="J636" s="115" t="s">
        <v>122</v>
      </c>
      <c r="K636" s="118">
        <v>1</v>
      </c>
      <c r="L636" s="88">
        <v>16</v>
      </c>
      <c r="M636" s="121">
        <v>3</v>
      </c>
      <c r="N636" s="87" t="s">
        <v>484</v>
      </c>
      <c r="O636" s="87" t="s">
        <v>816</v>
      </c>
      <c r="P636" s="91">
        <f t="shared" si="47"/>
        <v>0</v>
      </c>
      <c r="Q636" s="87" t="str">
        <f>IF(Paramétrage!B4&lt;'CTRL Nombres'!K636,"Pas de contrôle",IF(VALUE(F636)=P636,"OK","Attention, vous devez saisir un nombre entier dans le tableau 3"))</f>
        <v>OK</v>
      </c>
      <c r="R636" s="87">
        <f t="shared" si="50"/>
        <v>0</v>
      </c>
    </row>
    <row r="637" spans="1:18" x14ac:dyDescent="0.2">
      <c r="A637" s="88">
        <f t="shared" si="49"/>
        <v>2025</v>
      </c>
      <c r="B637" s="122">
        <v>3</v>
      </c>
      <c r="C637" s="88">
        <f t="shared" si="48"/>
        <v>1</v>
      </c>
      <c r="D637" s="87" t="str">
        <f t="shared" si="48"/>
        <v>0691775E</v>
      </c>
      <c r="E637" s="89" t="s">
        <v>982</v>
      </c>
      <c r="F637" s="92">
        <f>IF(ISBLANK(Tableau3!H28),0,Tableau3!H28)</f>
        <v>32761</v>
      </c>
      <c r="G637" s="115" t="s">
        <v>122</v>
      </c>
      <c r="H637" s="115" t="s">
        <v>122</v>
      </c>
      <c r="I637" s="115" t="s">
        <v>122</v>
      </c>
      <c r="J637" s="115" t="s">
        <v>122</v>
      </c>
      <c r="K637" s="118">
        <v>1</v>
      </c>
      <c r="L637" s="88">
        <v>16</v>
      </c>
      <c r="M637" s="121">
        <v>4</v>
      </c>
      <c r="N637" s="87" t="s">
        <v>1212</v>
      </c>
      <c r="O637" s="87" t="s">
        <v>564</v>
      </c>
      <c r="P637" s="91">
        <f t="shared" si="47"/>
        <v>32761</v>
      </c>
      <c r="Q637" s="87" t="str">
        <f>IF(Paramétrage!B4&lt;'CTRL Nombres'!K637,"Pas de contrôle",IF(VALUE(F637)=P637,"OK","Attention, vous devez saisir un nombre entier dans le tableau 3"))</f>
        <v>OK</v>
      </c>
      <c r="R637" s="87">
        <f t="shared" si="50"/>
        <v>0</v>
      </c>
    </row>
    <row r="638" spans="1:18" x14ac:dyDescent="0.2">
      <c r="A638" s="88">
        <f t="shared" si="49"/>
        <v>2025</v>
      </c>
      <c r="B638" s="122">
        <v>3</v>
      </c>
      <c r="C638" s="88">
        <f t="shared" si="48"/>
        <v>1</v>
      </c>
      <c r="D638" s="87" t="str">
        <f t="shared" si="48"/>
        <v>0691775E</v>
      </c>
      <c r="E638" s="89" t="s">
        <v>983</v>
      </c>
      <c r="F638" s="92">
        <f>IF(ISBLANK(Tableau3!I28),0,Tableau3!I28)</f>
        <v>0</v>
      </c>
      <c r="G638" s="115" t="s">
        <v>122</v>
      </c>
      <c r="H638" s="115" t="s">
        <v>122</v>
      </c>
      <c r="I638" s="115" t="s">
        <v>122</v>
      </c>
      <c r="J638" s="115" t="s">
        <v>122</v>
      </c>
      <c r="K638" s="118">
        <v>1</v>
      </c>
      <c r="L638" s="88">
        <v>16</v>
      </c>
      <c r="M638" s="121">
        <v>5</v>
      </c>
      <c r="N638" s="87" t="s">
        <v>1098</v>
      </c>
      <c r="O638" s="87" t="s">
        <v>817</v>
      </c>
      <c r="P638" s="91">
        <f t="shared" si="47"/>
        <v>0</v>
      </c>
      <c r="Q638" s="87" t="str">
        <f>IF(Paramétrage!B4&lt;'CTRL Nombres'!K638,"Pas de contrôle",IF(VALUE(F638)=P638,"OK","Attention, vous devez saisir un nombre entier dans le tableau 3"))</f>
        <v>OK</v>
      </c>
      <c r="R638" s="87">
        <f t="shared" si="50"/>
        <v>0</v>
      </c>
    </row>
    <row r="639" spans="1:18" x14ac:dyDescent="0.2">
      <c r="A639" s="88">
        <f t="shared" si="49"/>
        <v>2025</v>
      </c>
      <c r="B639" s="122">
        <v>3</v>
      </c>
      <c r="C639" s="88">
        <f t="shared" si="48"/>
        <v>1</v>
      </c>
      <c r="D639" s="87" t="str">
        <f t="shared" si="48"/>
        <v>0691775E</v>
      </c>
      <c r="E639" s="89" t="s">
        <v>2239</v>
      </c>
      <c r="F639" s="92">
        <f>IF(ISBLANK(Tableau3!J28),0,Tableau3!J28)</f>
        <v>0</v>
      </c>
      <c r="G639" s="115" t="s">
        <v>122</v>
      </c>
      <c r="H639" s="115" t="s">
        <v>122</v>
      </c>
      <c r="I639" s="115" t="s">
        <v>122</v>
      </c>
      <c r="J639" s="115" t="s">
        <v>122</v>
      </c>
      <c r="K639" s="118">
        <v>1</v>
      </c>
      <c r="L639" s="88">
        <v>16</v>
      </c>
      <c r="M639" s="121">
        <v>6</v>
      </c>
      <c r="N639" s="87" t="s">
        <v>1099</v>
      </c>
      <c r="O639" s="87" t="s">
        <v>2669</v>
      </c>
      <c r="P639" s="91">
        <f t="shared" si="47"/>
        <v>0</v>
      </c>
      <c r="Q639" s="87" t="str">
        <f>IF(Paramétrage!B4&lt;'CTRL Nombres'!K639,"Pas de contrôle",IF(VALUE(F639)=P639,"OK","Attention, vous devez saisir un nombre entier dans le tableau 3"))</f>
        <v>OK</v>
      </c>
      <c r="R639" s="87">
        <f t="shared" si="50"/>
        <v>0</v>
      </c>
    </row>
    <row r="640" spans="1:18" x14ac:dyDescent="0.2">
      <c r="A640" s="88">
        <f t="shared" si="49"/>
        <v>2025</v>
      </c>
      <c r="B640" s="122">
        <v>3</v>
      </c>
      <c r="C640" s="88">
        <f t="shared" si="48"/>
        <v>1</v>
      </c>
      <c r="D640" s="87" t="str">
        <f t="shared" si="48"/>
        <v>0691775E</v>
      </c>
      <c r="E640" s="89" t="s">
        <v>984</v>
      </c>
      <c r="F640" s="92">
        <f>IF(ISBLANK(Tableau3!K28),0,Tableau3!K28)</f>
        <v>0</v>
      </c>
      <c r="G640" s="115" t="s">
        <v>122</v>
      </c>
      <c r="H640" s="115" t="s">
        <v>122</v>
      </c>
      <c r="I640" s="115" t="s">
        <v>122</v>
      </c>
      <c r="J640" s="115" t="s">
        <v>122</v>
      </c>
      <c r="K640" s="118">
        <v>1</v>
      </c>
      <c r="L640" s="88">
        <v>16</v>
      </c>
      <c r="M640" s="121">
        <v>7</v>
      </c>
      <c r="N640" s="87" t="s">
        <v>1100</v>
      </c>
      <c r="O640" s="87" t="s">
        <v>819</v>
      </c>
      <c r="P640" s="91">
        <f t="shared" si="47"/>
        <v>0</v>
      </c>
      <c r="Q640" s="87" t="str">
        <f>IF(Paramétrage!B4&lt;'CTRL Nombres'!K640,"Pas de contrôle",IF(VALUE(F640)=P640,"OK","Attention, vous devez saisir un nombre entier dans le tableau 3"))</f>
        <v>OK</v>
      </c>
      <c r="R640" s="87">
        <f t="shared" si="50"/>
        <v>0</v>
      </c>
    </row>
    <row r="641" spans="1:18" x14ac:dyDescent="0.2">
      <c r="A641" s="88">
        <f t="shared" si="49"/>
        <v>2025</v>
      </c>
      <c r="B641" s="122">
        <v>3</v>
      </c>
      <c r="C641" s="88">
        <f t="shared" si="48"/>
        <v>1</v>
      </c>
      <c r="D641" s="87" t="str">
        <f t="shared" si="48"/>
        <v>0691775E</v>
      </c>
      <c r="E641" s="89" t="s">
        <v>985</v>
      </c>
      <c r="F641" s="92">
        <f>IF(ISBLANK(Tableau3!N28),0,Tableau3!N28)</f>
        <v>0</v>
      </c>
      <c r="G641" s="115" t="s">
        <v>122</v>
      </c>
      <c r="H641" s="115" t="s">
        <v>122</v>
      </c>
      <c r="I641" s="115" t="s">
        <v>122</v>
      </c>
      <c r="J641" s="115" t="s">
        <v>122</v>
      </c>
      <c r="K641" s="118">
        <v>1</v>
      </c>
      <c r="L641" s="88">
        <v>16</v>
      </c>
      <c r="M641" s="121">
        <v>10</v>
      </c>
      <c r="N641" s="87" t="s">
        <v>1101</v>
      </c>
      <c r="O641" s="87" t="s">
        <v>1213</v>
      </c>
      <c r="P641" s="91">
        <f t="shared" si="47"/>
        <v>0</v>
      </c>
      <c r="Q641" s="87" t="str">
        <f>IF(Paramétrage!B4&lt;'CTRL Nombres'!K641,"Pas de contrôle",IF(VALUE(F641)=P641,"OK","Attention, vous devez saisir un nombre entier dans le tableau 3"))</f>
        <v>OK</v>
      </c>
      <c r="R641" s="87">
        <f t="shared" si="50"/>
        <v>0</v>
      </c>
    </row>
    <row r="642" spans="1:18" x14ac:dyDescent="0.2">
      <c r="A642" s="88">
        <f t="shared" si="49"/>
        <v>2025</v>
      </c>
      <c r="B642" s="122">
        <v>3</v>
      </c>
      <c r="C642" s="88">
        <f t="shared" si="48"/>
        <v>1</v>
      </c>
      <c r="D642" s="87" t="str">
        <f t="shared" si="48"/>
        <v>0691775E</v>
      </c>
      <c r="E642" s="89" t="s">
        <v>986</v>
      </c>
      <c r="F642" s="92">
        <f>IF(ISBLANK(Tableau3!O28),0,Tableau3!O28)</f>
        <v>-74394</v>
      </c>
      <c r="G642" s="115" t="s">
        <v>122</v>
      </c>
      <c r="H642" s="115" t="s">
        <v>122</v>
      </c>
      <c r="I642" s="115" t="s">
        <v>122</v>
      </c>
      <c r="J642" s="115" t="s">
        <v>122</v>
      </c>
      <c r="K642" s="118">
        <v>1</v>
      </c>
      <c r="L642" s="88">
        <v>16</v>
      </c>
      <c r="M642" s="121">
        <v>11</v>
      </c>
      <c r="N642" s="87" t="s">
        <v>1103</v>
      </c>
      <c r="O642" s="87" t="s">
        <v>1214</v>
      </c>
      <c r="P642" s="91">
        <f t="shared" si="47"/>
        <v>-74394</v>
      </c>
      <c r="Q642" s="87" t="str">
        <f>IF(Paramétrage!B4&lt;'CTRL Nombres'!K642,"Pas de contrôle",IF(VALUE(F642)=P642,"OK","Attention, vous devez saisir un nombre entier dans le tableau 3"))</f>
        <v>OK</v>
      </c>
      <c r="R642" s="87">
        <f t="shared" si="50"/>
        <v>0</v>
      </c>
    </row>
    <row r="643" spans="1:18" x14ac:dyDescent="0.2">
      <c r="A643" s="88">
        <f t="shared" si="49"/>
        <v>2025</v>
      </c>
      <c r="B643" s="122">
        <v>3</v>
      </c>
      <c r="C643" s="88">
        <f t="shared" si="48"/>
        <v>1</v>
      </c>
      <c r="D643" s="87" t="str">
        <f t="shared" si="48"/>
        <v>0691775E</v>
      </c>
      <c r="E643" s="89" t="s">
        <v>987</v>
      </c>
      <c r="F643" s="92">
        <f>IF(ISBLANK(Tableau3!S28),0,Tableau3!S28)</f>
        <v>-2914</v>
      </c>
      <c r="G643" s="115" t="s">
        <v>122</v>
      </c>
      <c r="H643" s="115" t="s">
        <v>122</v>
      </c>
      <c r="I643" s="115" t="s">
        <v>122</v>
      </c>
      <c r="J643" s="115" t="s">
        <v>122</v>
      </c>
      <c r="K643" s="118">
        <v>1</v>
      </c>
      <c r="L643" s="88">
        <v>16</v>
      </c>
      <c r="M643" s="88">
        <v>15</v>
      </c>
      <c r="N643" s="87" t="s">
        <v>1105</v>
      </c>
      <c r="O643" s="87" t="s">
        <v>1215</v>
      </c>
      <c r="P643" s="91">
        <f t="shared" si="47"/>
        <v>-2914</v>
      </c>
      <c r="Q643" s="87" t="str">
        <f>IF(Paramétrage!B4&lt;'CTRL Nombres'!K643,"Pas de contrôle",IF(VALUE(F643)=P643,"OK","Attention, vous devez saisir un nombre entier dans le tableau 3"))</f>
        <v>OK</v>
      </c>
      <c r="R643" s="87">
        <f t="shared" si="50"/>
        <v>0</v>
      </c>
    </row>
    <row r="644" spans="1:18" x14ac:dyDescent="0.2">
      <c r="A644" s="88">
        <f t="shared" si="49"/>
        <v>2025</v>
      </c>
      <c r="B644" s="122">
        <v>3</v>
      </c>
      <c r="C644" s="88">
        <f t="shared" si="48"/>
        <v>1</v>
      </c>
      <c r="D644" s="87" t="str">
        <f t="shared" si="48"/>
        <v>0691775E</v>
      </c>
      <c r="E644" s="89" t="s">
        <v>988</v>
      </c>
      <c r="F644" s="92">
        <f>IF(ISBLANK(Tableau3!T28),0,Tableau3!T28)</f>
        <v>0</v>
      </c>
      <c r="G644" s="115" t="s">
        <v>122</v>
      </c>
      <c r="H644" s="115" t="s">
        <v>122</v>
      </c>
      <c r="I644" s="115" t="s">
        <v>122</v>
      </c>
      <c r="J644" s="115" t="s">
        <v>122</v>
      </c>
      <c r="K644" s="118">
        <v>1</v>
      </c>
      <c r="L644" s="88">
        <v>16</v>
      </c>
      <c r="M644" s="88">
        <v>16</v>
      </c>
      <c r="N644" s="87" t="s">
        <v>1107</v>
      </c>
      <c r="O644" s="87" t="s">
        <v>1216</v>
      </c>
      <c r="P644" s="91">
        <f t="shared" si="47"/>
        <v>0</v>
      </c>
      <c r="Q644" s="87" t="str">
        <f>IF(Paramétrage!B4&lt;'CTRL Nombres'!K644,"Pas de contrôle",IF(VALUE(F644)=P644,"OK","Attention, vous devez saisir un nombre entier dans le tableau 3"))</f>
        <v>OK</v>
      </c>
      <c r="R644" s="87">
        <f t="shared" si="50"/>
        <v>0</v>
      </c>
    </row>
    <row r="645" spans="1:18" x14ac:dyDescent="0.2">
      <c r="A645" s="88">
        <f t="shared" si="49"/>
        <v>2025</v>
      </c>
      <c r="B645" s="122">
        <v>3</v>
      </c>
      <c r="C645" s="88">
        <f t="shared" si="48"/>
        <v>1</v>
      </c>
      <c r="D645" s="87" t="str">
        <f t="shared" si="48"/>
        <v>0691775E</v>
      </c>
      <c r="E645" s="89" t="s">
        <v>989</v>
      </c>
      <c r="F645" s="92">
        <f>IF(ISBLANK(Tableau3!U28),0,Tableau3!U28)</f>
        <v>0</v>
      </c>
      <c r="G645" s="115" t="s">
        <v>122</v>
      </c>
      <c r="H645" s="115" t="s">
        <v>122</v>
      </c>
      <c r="I645" s="115" t="s">
        <v>122</v>
      </c>
      <c r="J645" s="115" t="s">
        <v>122</v>
      </c>
      <c r="K645" s="118">
        <v>1</v>
      </c>
      <c r="L645" s="88">
        <v>16</v>
      </c>
      <c r="M645" s="88">
        <v>17</v>
      </c>
      <c r="N645" s="87" t="s">
        <v>493</v>
      </c>
      <c r="O645" s="87" t="s">
        <v>1217</v>
      </c>
      <c r="P645" s="91">
        <f t="shared" si="47"/>
        <v>0</v>
      </c>
      <c r="Q645" s="87" t="str">
        <f>IF(Paramétrage!B4&lt;'CTRL Nombres'!K645,"Pas de contrôle",IF(VALUE(F645)=P645,"OK","Attention, vous devez saisir un nombre entier dans le tableau 3"))</f>
        <v>OK</v>
      </c>
      <c r="R645" s="87">
        <f t="shared" si="50"/>
        <v>0</v>
      </c>
    </row>
    <row r="646" spans="1:18" x14ac:dyDescent="0.2">
      <c r="A646" s="88">
        <f t="shared" si="49"/>
        <v>2025</v>
      </c>
      <c r="B646" s="122">
        <v>3</v>
      </c>
      <c r="C646" s="88">
        <f t="shared" si="48"/>
        <v>1</v>
      </c>
      <c r="D646" s="87" t="str">
        <f t="shared" si="48"/>
        <v>0691775E</v>
      </c>
      <c r="E646" s="89" t="s">
        <v>2853</v>
      </c>
      <c r="F646" s="92">
        <f>IF(ISBLANK(Tableau3!V28),0,Tableau3!V28)</f>
        <v>0</v>
      </c>
      <c r="G646" s="115" t="s">
        <v>122</v>
      </c>
      <c r="H646" s="115" t="s">
        <v>122</v>
      </c>
      <c r="I646" s="115" t="s">
        <v>122</v>
      </c>
      <c r="J646" s="115" t="s">
        <v>122</v>
      </c>
      <c r="K646" s="118">
        <v>1</v>
      </c>
      <c r="L646" s="88">
        <v>16</v>
      </c>
      <c r="M646" s="88">
        <v>18</v>
      </c>
      <c r="N646" s="87" t="s">
        <v>496</v>
      </c>
      <c r="O646" s="87" t="s">
        <v>2830</v>
      </c>
      <c r="P646" s="91">
        <f t="shared" si="47"/>
        <v>0</v>
      </c>
      <c r="Q646" s="87" t="str">
        <f>IF(Paramétrage!B4&lt;'CTRL Nombres'!K646,"Pas de contrôle",IF(VALUE(F646)=P646,"OK","Attention, vous devez saisir un nombre entier dans le tableau 3"))</f>
        <v>OK</v>
      </c>
      <c r="R646" s="87">
        <f t="shared" si="50"/>
        <v>0</v>
      </c>
    </row>
    <row r="647" spans="1:18" x14ac:dyDescent="0.2">
      <c r="A647" s="88">
        <f t="shared" si="49"/>
        <v>2025</v>
      </c>
      <c r="B647" s="122">
        <v>3</v>
      </c>
      <c r="C647" s="88">
        <f t="shared" si="48"/>
        <v>1</v>
      </c>
      <c r="D647" s="87" t="str">
        <f t="shared" si="48"/>
        <v>0691775E</v>
      </c>
      <c r="E647" s="89" t="s">
        <v>990</v>
      </c>
      <c r="F647" s="92">
        <f>IF(ISBLANK(Tableau3!W28),0,Tableau3!W28)</f>
        <v>0</v>
      </c>
      <c r="G647" s="115" t="s">
        <v>122</v>
      </c>
      <c r="H647" s="115" t="s">
        <v>122</v>
      </c>
      <c r="I647" s="115" t="s">
        <v>122</v>
      </c>
      <c r="J647" s="115" t="s">
        <v>122</v>
      </c>
      <c r="K647" s="118">
        <v>1</v>
      </c>
      <c r="L647" s="88">
        <v>16</v>
      </c>
      <c r="M647" s="88">
        <v>19</v>
      </c>
      <c r="N647" s="87" t="s">
        <v>1108</v>
      </c>
      <c r="O647" s="87" t="s">
        <v>1218</v>
      </c>
      <c r="P647" s="91">
        <f t="shared" si="47"/>
        <v>0</v>
      </c>
      <c r="Q647" s="87" t="str">
        <f>IF(Paramétrage!B4&lt;'CTRL Nombres'!K647,"Pas de contrôle",IF(VALUE(F647)=P647,"OK","Attention, vous devez saisir un nombre entier dans le tableau 3"))</f>
        <v>OK</v>
      </c>
      <c r="R647" s="87">
        <f t="shared" si="50"/>
        <v>0</v>
      </c>
    </row>
    <row r="648" spans="1:18" x14ac:dyDescent="0.2">
      <c r="A648" s="88">
        <f t="shared" si="49"/>
        <v>2025</v>
      </c>
      <c r="B648" s="122">
        <v>3</v>
      </c>
      <c r="C648" s="88">
        <f t="shared" si="48"/>
        <v>1</v>
      </c>
      <c r="D648" s="87" t="str">
        <f t="shared" si="48"/>
        <v>0691775E</v>
      </c>
      <c r="E648" s="89" t="s">
        <v>991</v>
      </c>
      <c r="F648" s="92">
        <f>IF(ISBLANK(Tableau3!X28),0,Tableau3!X28)</f>
        <v>0</v>
      </c>
      <c r="G648" s="115" t="s">
        <v>122</v>
      </c>
      <c r="H648" s="115" t="s">
        <v>122</v>
      </c>
      <c r="I648" s="115" t="s">
        <v>122</v>
      </c>
      <c r="J648" s="115" t="s">
        <v>122</v>
      </c>
      <c r="K648" s="118">
        <v>1</v>
      </c>
      <c r="L648" s="88">
        <v>16</v>
      </c>
      <c r="M648" s="88">
        <v>20</v>
      </c>
      <c r="N648" s="87" t="s">
        <v>1109</v>
      </c>
      <c r="O648" s="87" t="s">
        <v>1219</v>
      </c>
      <c r="P648" s="91">
        <f t="shared" si="47"/>
        <v>0</v>
      </c>
      <c r="Q648" s="87" t="str">
        <f>IF(Paramétrage!B4&lt;'CTRL Nombres'!K648,"Pas de contrôle",IF(VALUE(F648)=P648,"OK","Attention, vous devez saisir un nombre entier dans le tableau 3"))</f>
        <v>OK</v>
      </c>
      <c r="R648" s="87">
        <f t="shared" si="50"/>
        <v>0</v>
      </c>
    </row>
    <row r="649" spans="1:18" x14ac:dyDescent="0.2">
      <c r="A649" s="88">
        <f t="shared" si="49"/>
        <v>2025</v>
      </c>
      <c r="B649" s="122">
        <v>3</v>
      </c>
      <c r="C649" s="88">
        <f t="shared" si="48"/>
        <v>1</v>
      </c>
      <c r="D649" s="87" t="str">
        <f t="shared" si="48"/>
        <v>0691775E</v>
      </c>
      <c r="E649" s="89" t="s">
        <v>246</v>
      </c>
      <c r="F649" s="92">
        <f>IF(ISBLANK(Tableau3!AA28),0,Tableau3!AA28)</f>
        <v>3434764</v>
      </c>
      <c r="G649" s="115" t="s">
        <v>122</v>
      </c>
      <c r="H649" s="115" t="s">
        <v>122</v>
      </c>
      <c r="I649" s="115" t="s">
        <v>122</v>
      </c>
      <c r="J649" s="115" t="s">
        <v>122</v>
      </c>
      <c r="K649" s="118">
        <v>1</v>
      </c>
      <c r="L649" s="88">
        <v>16</v>
      </c>
      <c r="M649" s="88">
        <v>23</v>
      </c>
      <c r="N649" s="87" t="s">
        <v>216</v>
      </c>
      <c r="O649" s="87" t="s">
        <v>290</v>
      </c>
      <c r="P649" s="91">
        <f t="shared" si="47"/>
        <v>3434764</v>
      </c>
      <c r="Q649" s="87" t="str">
        <f>IF(Paramétrage!B4&lt;'CTRL Nombres'!K649,"Pas de contrôle",IF(VALUE(F649)=P649,"OK","Attention, vous devez saisir un nombre entier dans le tableau 3"))</f>
        <v>OK</v>
      </c>
      <c r="R649" s="87">
        <f t="shared" si="50"/>
        <v>0</v>
      </c>
    </row>
    <row r="650" spans="1:18" x14ac:dyDescent="0.2">
      <c r="A650" s="88">
        <f t="shared" si="49"/>
        <v>2025</v>
      </c>
      <c r="B650" s="122">
        <v>3</v>
      </c>
      <c r="C650" s="88">
        <f t="shared" si="48"/>
        <v>1</v>
      </c>
      <c r="D650" s="87" t="str">
        <f t="shared" si="48"/>
        <v>0691775E</v>
      </c>
      <c r="E650" s="89" t="s">
        <v>992</v>
      </c>
      <c r="F650" s="92">
        <f>IF(ISBLANK(Tableau3!E29),0,Tableau3!E29)</f>
        <v>3722031</v>
      </c>
      <c r="G650" s="115" t="s">
        <v>122</v>
      </c>
      <c r="H650" s="115" t="s">
        <v>122</v>
      </c>
      <c r="I650" s="90" t="s">
        <v>36</v>
      </c>
      <c r="J650" s="90" t="s">
        <v>36</v>
      </c>
      <c r="K650" s="118">
        <v>1</v>
      </c>
      <c r="L650" s="88">
        <v>17</v>
      </c>
      <c r="M650" s="121">
        <v>1</v>
      </c>
      <c r="N650" s="87" t="s">
        <v>1220</v>
      </c>
      <c r="O650" s="87" t="s">
        <v>1221</v>
      </c>
      <c r="P650" s="91">
        <f t="shared" si="47"/>
        <v>3722031</v>
      </c>
      <c r="Q650" s="87" t="str">
        <f>IF(Paramétrage!B4&lt;'CTRL Nombres'!K650,"Pas de contrôle",IF(VALUE(F650)=P650,"OK","Attention, vous devez saisir un nombre entier dans le tableau 3"))</f>
        <v>OK</v>
      </c>
      <c r="R650" s="87">
        <f t="shared" si="50"/>
        <v>0</v>
      </c>
    </row>
    <row r="651" spans="1:18" x14ac:dyDescent="0.2">
      <c r="A651" s="88">
        <f t="shared" si="49"/>
        <v>2025</v>
      </c>
      <c r="B651" s="122">
        <v>3</v>
      </c>
      <c r="C651" s="88">
        <f t="shared" si="48"/>
        <v>1</v>
      </c>
      <c r="D651" s="87" t="str">
        <f t="shared" si="48"/>
        <v>0691775E</v>
      </c>
      <c r="E651" s="89" t="s">
        <v>993</v>
      </c>
      <c r="F651" s="92">
        <f>IF(ISBLANK(Tableau3!F29),0,Tableau3!F29)</f>
        <v>0</v>
      </c>
      <c r="G651" s="115" t="s">
        <v>122</v>
      </c>
      <c r="H651" s="115" t="s">
        <v>122</v>
      </c>
      <c r="I651" s="115" t="s">
        <v>122</v>
      </c>
      <c r="J651" s="115" t="s">
        <v>122</v>
      </c>
      <c r="K651" s="118">
        <v>1</v>
      </c>
      <c r="L651" s="88">
        <v>17</v>
      </c>
      <c r="M651" s="121">
        <v>2</v>
      </c>
      <c r="N651" s="87" t="s">
        <v>499</v>
      </c>
      <c r="O651" s="87" t="s">
        <v>1222</v>
      </c>
      <c r="P651" s="91">
        <f t="shared" si="47"/>
        <v>0</v>
      </c>
      <c r="Q651" s="87" t="str">
        <f>IF(Paramétrage!B4&lt;'CTRL Nombres'!K651,"Pas de contrôle",IF(VALUE(F651)=P651,"OK","Attention, vous devez saisir un nombre entier dans le tableau 3"))</f>
        <v>OK</v>
      </c>
      <c r="R651" s="87">
        <f t="shared" si="50"/>
        <v>0</v>
      </c>
    </row>
    <row r="652" spans="1:18" x14ac:dyDescent="0.2">
      <c r="A652" s="88">
        <f t="shared" si="49"/>
        <v>2025</v>
      </c>
      <c r="B652" s="122">
        <v>3</v>
      </c>
      <c r="C652" s="88">
        <f t="shared" si="48"/>
        <v>1</v>
      </c>
      <c r="D652" s="87" t="str">
        <f t="shared" si="48"/>
        <v>0691775E</v>
      </c>
      <c r="E652" s="89" t="s">
        <v>994</v>
      </c>
      <c r="F652" s="92">
        <f>IF(ISBLANK(Tableau3!G29),0,Tableau3!G29)</f>
        <v>0</v>
      </c>
      <c r="G652" s="115" t="s">
        <v>122</v>
      </c>
      <c r="H652" s="115" t="s">
        <v>122</v>
      </c>
      <c r="I652" s="115" t="s">
        <v>122</v>
      </c>
      <c r="J652" s="115" t="s">
        <v>122</v>
      </c>
      <c r="K652" s="118">
        <v>1</v>
      </c>
      <c r="L652" s="88">
        <v>17</v>
      </c>
      <c r="M652" s="121">
        <v>3</v>
      </c>
      <c r="N652" s="87" t="s">
        <v>320</v>
      </c>
      <c r="O652" s="87" t="s">
        <v>1223</v>
      </c>
      <c r="P652" s="91">
        <f t="shared" si="47"/>
        <v>0</v>
      </c>
      <c r="Q652" s="87" t="str">
        <f>IF(Paramétrage!B4&lt;'CTRL Nombres'!K652,"Pas de contrôle",IF(VALUE(F652)=P652,"OK","Attention, vous devez saisir un nombre entier dans le tableau 3"))</f>
        <v>OK</v>
      </c>
      <c r="R652" s="87">
        <f t="shared" si="50"/>
        <v>0</v>
      </c>
    </row>
    <row r="653" spans="1:18" x14ac:dyDescent="0.2">
      <c r="A653" s="88">
        <f t="shared" si="49"/>
        <v>2025</v>
      </c>
      <c r="B653" s="122">
        <v>3</v>
      </c>
      <c r="C653" s="88">
        <f t="shared" si="48"/>
        <v>1</v>
      </c>
      <c r="D653" s="87" t="str">
        <f t="shared" si="48"/>
        <v>0691775E</v>
      </c>
      <c r="E653" s="89" t="s">
        <v>995</v>
      </c>
      <c r="F653" s="92">
        <f>IF(ISBLANK(Tableau3!H29),0,Tableau3!H29)</f>
        <v>0</v>
      </c>
      <c r="G653" s="115" t="s">
        <v>122</v>
      </c>
      <c r="H653" s="115" t="s">
        <v>122</v>
      </c>
      <c r="I653" s="115" t="s">
        <v>122</v>
      </c>
      <c r="J653" s="115" t="s">
        <v>122</v>
      </c>
      <c r="K653" s="118">
        <v>1</v>
      </c>
      <c r="L653" s="88">
        <v>17</v>
      </c>
      <c r="M653" s="121">
        <v>4</v>
      </c>
      <c r="N653" s="87" t="s">
        <v>1224</v>
      </c>
      <c r="O653" s="87" t="s">
        <v>187</v>
      </c>
      <c r="P653" s="91">
        <f t="shared" ref="P653:P720" si="51">ROUND(F653,0)</f>
        <v>0</v>
      </c>
      <c r="Q653" s="87" t="str">
        <f>IF(Paramétrage!B4&lt;'CTRL Nombres'!K653,"Pas de contrôle",IF(VALUE(F653)=P653,"OK","Attention, vous devez saisir un nombre entier dans le tableau 3"))</f>
        <v>OK</v>
      </c>
      <c r="R653" s="87">
        <f t="shared" si="50"/>
        <v>0</v>
      </c>
    </row>
    <row r="654" spans="1:18" x14ac:dyDescent="0.2">
      <c r="A654" s="88">
        <f t="shared" si="49"/>
        <v>2025</v>
      </c>
      <c r="B654" s="122">
        <v>3</v>
      </c>
      <c r="C654" s="88">
        <f t="shared" si="48"/>
        <v>1</v>
      </c>
      <c r="D654" s="87" t="str">
        <f t="shared" si="48"/>
        <v>0691775E</v>
      </c>
      <c r="E654" s="89" t="s">
        <v>996</v>
      </c>
      <c r="F654" s="92">
        <f>IF(ISBLANK(Tableau3!I29),0,Tableau3!I29)</f>
        <v>0</v>
      </c>
      <c r="G654" s="115" t="s">
        <v>122</v>
      </c>
      <c r="H654" s="115" t="s">
        <v>122</v>
      </c>
      <c r="I654" s="115" t="s">
        <v>122</v>
      </c>
      <c r="J654" s="115" t="s">
        <v>122</v>
      </c>
      <c r="K654" s="118">
        <v>1</v>
      </c>
      <c r="L654" s="88">
        <v>17</v>
      </c>
      <c r="M654" s="121">
        <v>5</v>
      </c>
      <c r="N654" s="87" t="s">
        <v>1112</v>
      </c>
      <c r="O654" s="87" t="s">
        <v>822</v>
      </c>
      <c r="P654" s="91">
        <f t="shared" si="51"/>
        <v>0</v>
      </c>
      <c r="Q654" s="87" t="str">
        <f>IF(Paramétrage!B4&lt;'CTRL Nombres'!K654,"Pas de contrôle",IF(VALUE(F654)=P654,"OK","Attention, vous devez saisir un nombre entier dans le tableau 3"))</f>
        <v>OK</v>
      </c>
      <c r="R654" s="87">
        <f t="shared" si="50"/>
        <v>0</v>
      </c>
    </row>
    <row r="655" spans="1:18" x14ac:dyDescent="0.2">
      <c r="A655" s="88">
        <f t="shared" si="49"/>
        <v>2025</v>
      </c>
      <c r="B655" s="122">
        <v>3</v>
      </c>
      <c r="C655" s="88">
        <f t="shared" si="48"/>
        <v>1</v>
      </c>
      <c r="D655" s="87" t="str">
        <f t="shared" si="48"/>
        <v>0691775E</v>
      </c>
      <c r="E655" s="89" t="s">
        <v>2243</v>
      </c>
      <c r="F655" s="92">
        <f>IF(ISBLANK(Tableau3!J29),0,Tableau3!J29)</f>
        <v>0</v>
      </c>
      <c r="G655" s="115" t="s">
        <v>122</v>
      </c>
      <c r="H655" s="115" t="s">
        <v>122</v>
      </c>
      <c r="I655" s="115" t="s">
        <v>122</v>
      </c>
      <c r="J655" s="115" t="s">
        <v>122</v>
      </c>
      <c r="K655" s="118">
        <v>1</v>
      </c>
      <c r="L655" s="88">
        <v>17</v>
      </c>
      <c r="M655" s="121">
        <v>6</v>
      </c>
      <c r="N655" s="87" t="s">
        <v>1113</v>
      </c>
      <c r="O655" s="87" t="s">
        <v>2670</v>
      </c>
      <c r="P655" s="91">
        <f t="shared" si="51"/>
        <v>0</v>
      </c>
      <c r="Q655" s="87" t="str">
        <f>IF(Paramétrage!B4&lt;'CTRL Nombres'!K655,"Pas de contrôle",IF(VALUE(F655)=P655,"OK","Attention, vous devez saisir un nombre entier dans le tableau 3"))</f>
        <v>OK</v>
      </c>
      <c r="R655" s="87">
        <f t="shared" si="50"/>
        <v>0</v>
      </c>
    </row>
    <row r="656" spans="1:18" x14ac:dyDescent="0.2">
      <c r="A656" s="88">
        <f t="shared" si="49"/>
        <v>2025</v>
      </c>
      <c r="B656" s="122">
        <v>3</v>
      </c>
      <c r="C656" s="88">
        <f t="shared" si="48"/>
        <v>1</v>
      </c>
      <c r="D656" s="87" t="str">
        <f t="shared" si="48"/>
        <v>0691775E</v>
      </c>
      <c r="E656" s="89" t="s">
        <v>997</v>
      </c>
      <c r="F656" s="92">
        <f>IF(ISBLANK(Tableau3!K29),0,Tableau3!K29)</f>
        <v>0</v>
      </c>
      <c r="G656" s="115" t="s">
        <v>122</v>
      </c>
      <c r="H656" s="115" t="s">
        <v>122</v>
      </c>
      <c r="I656" s="115" t="s">
        <v>122</v>
      </c>
      <c r="J656" s="115" t="s">
        <v>122</v>
      </c>
      <c r="K656" s="118">
        <v>1</v>
      </c>
      <c r="L656" s="88">
        <v>17</v>
      </c>
      <c r="M656" s="121">
        <v>7</v>
      </c>
      <c r="N656" s="87" t="s">
        <v>1114</v>
      </c>
      <c r="O656" s="87" t="s">
        <v>1225</v>
      </c>
      <c r="P656" s="91">
        <f t="shared" si="51"/>
        <v>0</v>
      </c>
      <c r="Q656" s="87" t="str">
        <f>IF(Paramétrage!B4&lt;'CTRL Nombres'!K656,"Pas de contrôle",IF(VALUE(F656)=P656,"OK","Attention, vous devez saisir un nombre entier dans le tableau 3"))</f>
        <v>OK</v>
      </c>
      <c r="R656" s="87">
        <f t="shared" si="50"/>
        <v>0</v>
      </c>
    </row>
    <row r="657" spans="1:18" x14ac:dyDescent="0.2">
      <c r="A657" s="88">
        <f t="shared" si="49"/>
        <v>2025</v>
      </c>
      <c r="B657" s="122">
        <v>3</v>
      </c>
      <c r="C657" s="88">
        <f t="shared" si="48"/>
        <v>1</v>
      </c>
      <c r="D657" s="87" t="str">
        <f t="shared" si="48"/>
        <v>0691775E</v>
      </c>
      <c r="E657" s="89" t="s">
        <v>998</v>
      </c>
      <c r="F657" s="92">
        <f>IF(ISBLANK(Tableau3!N29),0,Tableau3!N29)</f>
        <v>0</v>
      </c>
      <c r="G657" s="115" t="s">
        <v>122</v>
      </c>
      <c r="H657" s="115" t="s">
        <v>122</v>
      </c>
      <c r="I657" s="115" t="s">
        <v>122</v>
      </c>
      <c r="J657" s="115" t="s">
        <v>122</v>
      </c>
      <c r="K657" s="118">
        <v>1</v>
      </c>
      <c r="L657" s="88">
        <v>17</v>
      </c>
      <c r="M657" s="121">
        <v>10</v>
      </c>
      <c r="N657" s="87" t="s">
        <v>1226</v>
      </c>
      <c r="O657" s="87" t="s">
        <v>1227</v>
      </c>
      <c r="P657" s="91">
        <f t="shared" si="51"/>
        <v>0</v>
      </c>
      <c r="Q657" s="87" t="str">
        <f>IF(Paramétrage!B4&lt;'CTRL Nombres'!K657,"Pas de contrôle",IF(VALUE(F657)=P657,"OK","Attention, vous devez saisir un nombre entier dans le tableau 3"))</f>
        <v>OK</v>
      </c>
      <c r="R657" s="87">
        <f t="shared" si="50"/>
        <v>0</v>
      </c>
    </row>
    <row r="658" spans="1:18" x14ac:dyDescent="0.2">
      <c r="A658" s="88">
        <f t="shared" si="49"/>
        <v>2025</v>
      </c>
      <c r="B658" s="122">
        <v>3</v>
      </c>
      <c r="C658" s="88">
        <f t="shared" si="48"/>
        <v>1</v>
      </c>
      <c r="D658" s="87" t="str">
        <f t="shared" si="48"/>
        <v>0691775E</v>
      </c>
      <c r="E658" s="89" t="s">
        <v>999</v>
      </c>
      <c r="F658" s="92">
        <f>IF(ISBLANK(Tableau3!O29),0,Tableau3!O29)</f>
        <v>136190</v>
      </c>
      <c r="G658" s="115" t="s">
        <v>122</v>
      </c>
      <c r="H658" s="115" t="s">
        <v>122</v>
      </c>
      <c r="I658" s="115" t="s">
        <v>122</v>
      </c>
      <c r="J658" s="115" t="s">
        <v>122</v>
      </c>
      <c r="K658" s="118">
        <v>1</v>
      </c>
      <c r="L658" s="88">
        <v>17</v>
      </c>
      <c r="M658" s="121">
        <v>11</v>
      </c>
      <c r="N658" s="87" t="s">
        <v>1116</v>
      </c>
      <c r="O658" s="87" t="s">
        <v>1228</v>
      </c>
      <c r="P658" s="91">
        <f t="shared" si="51"/>
        <v>136190</v>
      </c>
      <c r="Q658" s="87" t="str">
        <f>IF(Paramétrage!B4&lt;'CTRL Nombres'!K658,"Pas de contrôle",IF(VALUE(F658)=P658,"OK","Attention, vous devez saisir un nombre entier dans le tableau 3"))</f>
        <v>OK</v>
      </c>
      <c r="R658" s="87">
        <f t="shared" si="50"/>
        <v>0</v>
      </c>
    </row>
    <row r="659" spans="1:18" x14ac:dyDescent="0.2">
      <c r="A659" s="88">
        <f t="shared" si="49"/>
        <v>2025</v>
      </c>
      <c r="B659" s="122">
        <v>3</v>
      </c>
      <c r="C659" s="88">
        <f t="shared" si="48"/>
        <v>1</v>
      </c>
      <c r="D659" s="87" t="str">
        <f t="shared" si="48"/>
        <v>0691775E</v>
      </c>
      <c r="E659" s="89" t="s">
        <v>1000</v>
      </c>
      <c r="F659" s="92">
        <f>IF(ISBLANK(Tableau3!S29),0,Tableau3!S29)</f>
        <v>0</v>
      </c>
      <c r="G659" s="115" t="s">
        <v>122</v>
      </c>
      <c r="H659" s="115" t="s">
        <v>122</v>
      </c>
      <c r="I659" s="115" t="s">
        <v>122</v>
      </c>
      <c r="J659" s="115" t="s">
        <v>122</v>
      </c>
      <c r="K659" s="118">
        <v>1</v>
      </c>
      <c r="L659" s="88">
        <v>17</v>
      </c>
      <c r="M659" s="88">
        <v>15</v>
      </c>
      <c r="N659" s="87" t="s">
        <v>1118</v>
      </c>
      <c r="O659" s="87" t="s">
        <v>1229</v>
      </c>
      <c r="P659" s="91">
        <f t="shared" si="51"/>
        <v>0</v>
      </c>
      <c r="Q659" s="87" t="str">
        <f>IF(Paramétrage!B4&lt;'CTRL Nombres'!K659,"Pas de contrôle",IF(VALUE(F659)=P659,"OK","Attention, vous devez saisir un nombre entier dans le tableau 3"))</f>
        <v>OK</v>
      </c>
      <c r="R659" s="87">
        <f t="shared" si="50"/>
        <v>0</v>
      </c>
    </row>
    <row r="660" spans="1:18" x14ac:dyDescent="0.2">
      <c r="A660" s="88">
        <f t="shared" si="49"/>
        <v>2025</v>
      </c>
      <c r="B660" s="122">
        <v>3</v>
      </c>
      <c r="C660" s="88">
        <f t="shared" si="48"/>
        <v>1</v>
      </c>
      <c r="D660" s="87" t="str">
        <f t="shared" si="48"/>
        <v>0691775E</v>
      </c>
      <c r="E660" s="89" t="s">
        <v>1001</v>
      </c>
      <c r="F660" s="92">
        <f>IF(ISBLANK(Tableau3!T29),0,Tableau3!T29)</f>
        <v>0</v>
      </c>
      <c r="G660" s="115" t="s">
        <v>122</v>
      </c>
      <c r="H660" s="115" t="s">
        <v>122</v>
      </c>
      <c r="I660" s="115" t="s">
        <v>122</v>
      </c>
      <c r="J660" s="115" t="s">
        <v>122</v>
      </c>
      <c r="K660" s="118">
        <v>1</v>
      </c>
      <c r="L660" s="88">
        <v>17</v>
      </c>
      <c r="M660" s="88">
        <v>16</v>
      </c>
      <c r="N660" s="87" t="s">
        <v>1120</v>
      </c>
      <c r="O660" s="87" t="s">
        <v>1230</v>
      </c>
      <c r="P660" s="91">
        <f t="shared" si="51"/>
        <v>0</v>
      </c>
      <c r="Q660" s="87" t="str">
        <f>IF(Paramétrage!B4&lt;'CTRL Nombres'!K660,"Pas de contrôle",IF(VALUE(F660)=P660,"OK","Attention, vous devez saisir un nombre entier dans le tableau 3"))</f>
        <v>OK</v>
      </c>
      <c r="R660" s="87">
        <f t="shared" si="50"/>
        <v>0</v>
      </c>
    </row>
    <row r="661" spans="1:18" x14ac:dyDescent="0.2">
      <c r="A661" s="88">
        <f t="shared" si="49"/>
        <v>2025</v>
      </c>
      <c r="B661" s="122">
        <v>3</v>
      </c>
      <c r="C661" s="88">
        <f t="shared" si="48"/>
        <v>1</v>
      </c>
      <c r="D661" s="87" t="str">
        <f t="shared" si="48"/>
        <v>0691775E</v>
      </c>
      <c r="E661" s="89" t="s">
        <v>1002</v>
      </c>
      <c r="F661" s="92">
        <f>IF(ISBLANK(Tableau3!U29),0,Tableau3!U29)</f>
        <v>0</v>
      </c>
      <c r="G661" s="115" t="s">
        <v>122</v>
      </c>
      <c r="H661" s="115" t="s">
        <v>122</v>
      </c>
      <c r="I661" s="115" t="s">
        <v>122</v>
      </c>
      <c r="J661" s="115" t="s">
        <v>122</v>
      </c>
      <c r="K661" s="118">
        <v>1</v>
      </c>
      <c r="L661" s="88">
        <v>17</v>
      </c>
      <c r="M661" s="88">
        <v>17</v>
      </c>
      <c r="N661" s="87" t="s">
        <v>179</v>
      </c>
      <c r="O661" s="87" t="s">
        <v>1231</v>
      </c>
      <c r="P661" s="91">
        <f t="shared" si="51"/>
        <v>0</v>
      </c>
      <c r="Q661" s="87" t="str">
        <f>IF(Paramétrage!B4&lt;'CTRL Nombres'!K661,"Pas de contrôle",IF(VALUE(F661)=P661,"OK","Attention, vous devez saisir un nombre entier dans le tableau 3"))</f>
        <v>OK</v>
      </c>
      <c r="R661" s="87">
        <f t="shared" si="50"/>
        <v>0</v>
      </c>
    </row>
    <row r="662" spans="1:18" x14ac:dyDescent="0.2">
      <c r="A662" s="88">
        <f t="shared" si="49"/>
        <v>2025</v>
      </c>
      <c r="B662" s="122">
        <v>3</v>
      </c>
      <c r="C662" s="88">
        <f t="shared" si="48"/>
        <v>1</v>
      </c>
      <c r="D662" s="87" t="str">
        <f t="shared" si="48"/>
        <v>0691775E</v>
      </c>
      <c r="E662" s="89" t="s">
        <v>2854</v>
      </c>
      <c r="F662" s="92">
        <f>IF(ISBLANK(Tableau3!V29),0,Tableau3!V29)</f>
        <v>0</v>
      </c>
      <c r="G662" s="115" t="s">
        <v>122</v>
      </c>
      <c r="H662" s="115" t="s">
        <v>122</v>
      </c>
      <c r="I662" s="115" t="s">
        <v>122</v>
      </c>
      <c r="J662" s="115" t="s">
        <v>122</v>
      </c>
      <c r="K662" s="118">
        <v>1</v>
      </c>
      <c r="L662" s="88">
        <v>17</v>
      </c>
      <c r="M662" s="88">
        <v>18</v>
      </c>
      <c r="N662" s="87" t="s">
        <v>180</v>
      </c>
      <c r="O662" s="87" t="s">
        <v>2831</v>
      </c>
      <c r="P662" s="91">
        <f t="shared" si="51"/>
        <v>0</v>
      </c>
      <c r="Q662" s="87" t="str">
        <f>IF(Paramétrage!B4&lt;'CTRL Nombres'!K662,"Pas de contrôle",IF(VALUE(F662)=P662,"OK","Attention, vous devez saisir un nombre entier dans le tableau 3"))</f>
        <v>OK</v>
      </c>
      <c r="R662" s="87">
        <f t="shared" si="50"/>
        <v>0</v>
      </c>
    </row>
    <row r="663" spans="1:18" x14ac:dyDescent="0.2">
      <c r="A663" s="88">
        <f t="shared" si="49"/>
        <v>2025</v>
      </c>
      <c r="B663" s="122">
        <v>3</v>
      </c>
      <c r="C663" s="88">
        <f t="shared" si="48"/>
        <v>1</v>
      </c>
      <c r="D663" s="87" t="str">
        <f t="shared" si="48"/>
        <v>0691775E</v>
      </c>
      <c r="E663" s="89" t="s">
        <v>1003</v>
      </c>
      <c r="F663" s="92">
        <f>IF(ISBLANK(Tableau3!W29),0,Tableau3!W29)</f>
        <v>0</v>
      </c>
      <c r="G663" s="115" t="s">
        <v>122</v>
      </c>
      <c r="H663" s="115" t="s">
        <v>122</v>
      </c>
      <c r="I663" s="115" t="s">
        <v>122</v>
      </c>
      <c r="J663" s="115" t="s">
        <v>122</v>
      </c>
      <c r="K663" s="118">
        <v>1</v>
      </c>
      <c r="L663" s="88">
        <v>17</v>
      </c>
      <c r="M663" s="88">
        <v>19</v>
      </c>
      <c r="N663" s="87" t="s">
        <v>1121</v>
      </c>
      <c r="O663" s="87" t="s">
        <v>1318</v>
      </c>
      <c r="P663" s="91">
        <f t="shared" si="51"/>
        <v>0</v>
      </c>
      <c r="Q663" s="87" t="str">
        <f>IF(Paramétrage!B4&lt;'CTRL Nombres'!K663,"Pas de contrôle",IF(VALUE(F663)=P663,"OK","Attention, vous devez saisir un nombre entier dans le tableau 3"))</f>
        <v>OK</v>
      </c>
      <c r="R663" s="87">
        <f t="shared" si="50"/>
        <v>0</v>
      </c>
    </row>
    <row r="664" spans="1:18" x14ac:dyDescent="0.2">
      <c r="A664" s="88">
        <f t="shared" si="49"/>
        <v>2025</v>
      </c>
      <c r="B664" s="122">
        <v>3</v>
      </c>
      <c r="C664" s="88">
        <f t="shared" ref="C664:D727" si="52">C663</f>
        <v>1</v>
      </c>
      <c r="D664" s="87" t="str">
        <f t="shared" si="52"/>
        <v>0691775E</v>
      </c>
      <c r="E664" s="89" t="s">
        <v>1004</v>
      </c>
      <c r="F664" s="92">
        <f>IF(ISBLANK(Tableau3!X29),0,Tableau3!X29)</f>
        <v>0</v>
      </c>
      <c r="G664" s="115" t="s">
        <v>122</v>
      </c>
      <c r="H664" s="115" t="s">
        <v>122</v>
      </c>
      <c r="I664" s="115" t="s">
        <v>122</v>
      </c>
      <c r="J664" s="115" t="s">
        <v>122</v>
      </c>
      <c r="K664" s="118">
        <v>1</v>
      </c>
      <c r="L664" s="88">
        <v>17</v>
      </c>
      <c r="M664" s="88">
        <v>20</v>
      </c>
      <c r="N664" s="87" t="s">
        <v>1124</v>
      </c>
      <c r="O664" s="87" t="s">
        <v>1232</v>
      </c>
      <c r="P664" s="91">
        <f t="shared" si="51"/>
        <v>0</v>
      </c>
      <c r="Q664" s="87" t="str">
        <f>IF(Paramétrage!B4&lt;'CTRL Nombres'!K664,"Pas de contrôle",IF(VALUE(F664)=P664,"OK","Attention, vous devez saisir un nombre entier dans le tableau 3"))</f>
        <v>OK</v>
      </c>
      <c r="R664" s="87">
        <f t="shared" si="50"/>
        <v>0</v>
      </c>
    </row>
    <row r="665" spans="1:18" x14ac:dyDescent="0.2">
      <c r="A665" s="88">
        <f t="shared" ref="A665:A728" si="53">A664</f>
        <v>2025</v>
      </c>
      <c r="B665" s="122">
        <v>3</v>
      </c>
      <c r="C665" s="88">
        <f t="shared" si="52"/>
        <v>1</v>
      </c>
      <c r="D665" s="87" t="str">
        <f t="shared" si="52"/>
        <v>0691775E</v>
      </c>
      <c r="E665" s="89" t="s">
        <v>247</v>
      </c>
      <c r="F665" s="92">
        <f>IF(ISBLANK(Tableau3!AA29),0,Tableau3!AA29)</f>
        <v>3734165</v>
      </c>
      <c r="G665" s="115" t="s">
        <v>122</v>
      </c>
      <c r="H665" s="115" t="s">
        <v>122</v>
      </c>
      <c r="I665" s="115" t="s">
        <v>122</v>
      </c>
      <c r="J665" s="115" t="s">
        <v>122</v>
      </c>
      <c r="K665" s="118">
        <v>1</v>
      </c>
      <c r="L665" s="88">
        <v>17</v>
      </c>
      <c r="M665" s="88">
        <v>23</v>
      </c>
      <c r="N665" s="87" t="s">
        <v>217</v>
      </c>
      <c r="O665" s="87" t="s">
        <v>291</v>
      </c>
      <c r="P665" s="91">
        <f t="shared" si="51"/>
        <v>3734165</v>
      </c>
      <c r="Q665" s="87" t="str">
        <f>IF(Paramétrage!B4&lt;'CTRL Nombres'!K665,"Pas de contrôle",IF(VALUE(F665)=P665,"OK","Attention, vous devez saisir un nombre entier dans le tableau 3"))</f>
        <v>OK</v>
      </c>
      <c r="R665" s="87">
        <f t="shared" si="50"/>
        <v>0</v>
      </c>
    </row>
    <row r="666" spans="1:18" x14ac:dyDescent="0.2">
      <c r="A666" s="88">
        <f t="shared" si="53"/>
        <v>2025</v>
      </c>
      <c r="B666" s="122">
        <v>3</v>
      </c>
      <c r="C666" s="88">
        <f t="shared" si="52"/>
        <v>1</v>
      </c>
      <c r="D666" s="87" t="str">
        <f t="shared" si="52"/>
        <v>0691775E</v>
      </c>
      <c r="E666" s="89" t="s">
        <v>1005</v>
      </c>
      <c r="F666" s="92">
        <f>IF(ISBLANK(Tableau3!E33),0,Tableau3!E33)</f>
        <v>37599039</v>
      </c>
      <c r="G666" s="115" t="s">
        <v>122</v>
      </c>
      <c r="H666" s="115" t="s">
        <v>122</v>
      </c>
      <c r="I666" s="90" t="s">
        <v>36</v>
      </c>
      <c r="J666" s="90" t="s">
        <v>36</v>
      </c>
      <c r="K666" s="118">
        <v>1</v>
      </c>
      <c r="L666" s="88">
        <v>21</v>
      </c>
      <c r="M666" s="121">
        <v>1</v>
      </c>
      <c r="N666" s="87" t="s">
        <v>1233</v>
      </c>
      <c r="O666" s="87" t="s">
        <v>1234</v>
      </c>
      <c r="P666" s="91">
        <f t="shared" si="51"/>
        <v>37599039</v>
      </c>
      <c r="Q666" s="87" t="str">
        <f>IF(Paramétrage!B4&lt;'CTRL Nombres'!K666,"Pas de contrôle",IF(VALUE(F666)=P666,"OK","Attention, vous devez saisir un nombre entier dans le tableau 3"))</f>
        <v>OK</v>
      </c>
      <c r="R666" s="87">
        <f t="shared" si="50"/>
        <v>0</v>
      </c>
    </row>
    <row r="667" spans="1:18" x14ac:dyDescent="0.2">
      <c r="A667" s="88">
        <f t="shared" si="53"/>
        <v>2025</v>
      </c>
      <c r="B667" s="122">
        <v>3</v>
      </c>
      <c r="C667" s="88">
        <f t="shared" si="52"/>
        <v>1</v>
      </c>
      <c r="D667" s="87" t="str">
        <f t="shared" si="52"/>
        <v>0691775E</v>
      </c>
      <c r="E667" s="89" t="s">
        <v>1006</v>
      </c>
      <c r="F667" s="92">
        <f>IF(ISBLANK(Tableau3!F33),0,Tableau3!F33)</f>
        <v>0</v>
      </c>
      <c r="G667" s="115" t="s">
        <v>122</v>
      </c>
      <c r="H667" s="115" t="s">
        <v>122</v>
      </c>
      <c r="I667" s="115" t="s">
        <v>122</v>
      </c>
      <c r="J667" s="115" t="s">
        <v>122</v>
      </c>
      <c r="K667" s="118">
        <v>1</v>
      </c>
      <c r="L667" s="88">
        <v>21</v>
      </c>
      <c r="M667" s="121">
        <v>2</v>
      </c>
      <c r="N667" s="87" t="s">
        <v>184</v>
      </c>
      <c r="O667" s="87" t="s">
        <v>1235</v>
      </c>
      <c r="P667" s="91">
        <f t="shared" si="51"/>
        <v>0</v>
      </c>
      <c r="Q667" s="87" t="str">
        <f>IF(Paramétrage!B4&lt;'CTRL Nombres'!K667,"Pas de contrôle",IF(VALUE(F667)=P667,"OK","Attention, vous devez saisir un nombre entier dans le tableau 3"))</f>
        <v>OK</v>
      </c>
      <c r="R667" s="87">
        <f t="shared" si="50"/>
        <v>0</v>
      </c>
    </row>
    <row r="668" spans="1:18" x14ac:dyDescent="0.2">
      <c r="A668" s="88">
        <f t="shared" si="53"/>
        <v>2025</v>
      </c>
      <c r="B668" s="122">
        <v>3</v>
      </c>
      <c r="C668" s="88">
        <f t="shared" si="52"/>
        <v>1</v>
      </c>
      <c r="D668" s="87" t="str">
        <f t="shared" si="52"/>
        <v>0691775E</v>
      </c>
      <c r="E668" s="89" t="s">
        <v>1007</v>
      </c>
      <c r="F668" s="92">
        <f>IF(ISBLANK(Tableau3!G33),0,Tableau3!G33)</f>
        <v>0</v>
      </c>
      <c r="G668" s="115" t="s">
        <v>122</v>
      </c>
      <c r="H668" s="115" t="s">
        <v>122</v>
      </c>
      <c r="I668" s="115" t="s">
        <v>122</v>
      </c>
      <c r="J668" s="115" t="s">
        <v>122</v>
      </c>
      <c r="K668" s="118">
        <v>1</v>
      </c>
      <c r="L668" s="88">
        <v>21</v>
      </c>
      <c r="M668" s="121">
        <v>3</v>
      </c>
      <c r="N668" s="87" t="s">
        <v>185</v>
      </c>
      <c r="O668" s="87" t="s">
        <v>451</v>
      </c>
      <c r="P668" s="91">
        <f t="shared" si="51"/>
        <v>0</v>
      </c>
      <c r="Q668" s="87" t="str">
        <f>IF(Paramétrage!B4&lt;'CTRL Nombres'!K668,"Pas de contrôle",IF(VALUE(F668)=P668,"OK","Attention, vous devez saisir un nombre entier dans le tableau 3"))</f>
        <v>OK</v>
      </c>
      <c r="R668" s="87">
        <f t="shared" si="50"/>
        <v>0</v>
      </c>
    </row>
    <row r="669" spans="1:18" x14ac:dyDescent="0.2">
      <c r="A669" s="88">
        <f t="shared" si="53"/>
        <v>2025</v>
      </c>
      <c r="B669" s="122">
        <v>3</v>
      </c>
      <c r="C669" s="88">
        <f t="shared" si="52"/>
        <v>1</v>
      </c>
      <c r="D669" s="87" t="str">
        <f t="shared" si="52"/>
        <v>0691775E</v>
      </c>
      <c r="E669" s="89" t="s">
        <v>1008</v>
      </c>
      <c r="F669" s="92">
        <f>IF(ISBLANK(Tableau3!H33),0,Tableau3!H33)</f>
        <v>174569</v>
      </c>
      <c r="G669" s="115" t="s">
        <v>122</v>
      </c>
      <c r="H669" s="115" t="s">
        <v>122</v>
      </c>
      <c r="I669" s="115" t="s">
        <v>122</v>
      </c>
      <c r="J669" s="115" t="s">
        <v>122</v>
      </c>
      <c r="K669" s="118">
        <v>1</v>
      </c>
      <c r="L669" s="88">
        <v>21</v>
      </c>
      <c r="M669" s="121">
        <v>4</v>
      </c>
      <c r="N669" s="87" t="s">
        <v>554</v>
      </c>
      <c r="O669" s="87" t="s">
        <v>191</v>
      </c>
      <c r="P669" s="91">
        <f t="shared" si="51"/>
        <v>174569</v>
      </c>
      <c r="Q669" s="87" t="str">
        <f>IF(Paramétrage!B4&lt;'CTRL Nombres'!K669,"Pas de contrôle",IF(VALUE(F669)=P669,"OK","Attention, vous devez saisir un nombre entier dans le tableau 3"))</f>
        <v>OK</v>
      </c>
      <c r="R669" s="87">
        <f t="shared" si="50"/>
        <v>0</v>
      </c>
    </row>
    <row r="670" spans="1:18" x14ac:dyDescent="0.2">
      <c r="A670" s="88">
        <f t="shared" si="53"/>
        <v>2025</v>
      </c>
      <c r="B670" s="122">
        <v>3</v>
      </c>
      <c r="C670" s="88">
        <f t="shared" si="52"/>
        <v>1</v>
      </c>
      <c r="D670" s="87" t="str">
        <f t="shared" si="52"/>
        <v>0691775E</v>
      </c>
      <c r="E670" s="89" t="s">
        <v>1009</v>
      </c>
      <c r="F670" s="92">
        <f>IF(ISBLANK(Tableau3!I33),0,Tableau3!I33)</f>
        <v>0</v>
      </c>
      <c r="G670" s="115" t="s">
        <v>122</v>
      </c>
      <c r="H670" s="115" t="s">
        <v>122</v>
      </c>
      <c r="I670" s="115" t="s">
        <v>122</v>
      </c>
      <c r="J670" s="115" t="s">
        <v>122</v>
      </c>
      <c r="K670" s="118">
        <v>1</v>
      </c>
      <c r="L670" s="88">
        <v>21</v>
      </c>
      <c r="M670" s="121">
        <v>5</v>
      </c>
      <c r="N670" s="87" t="s">
        <v>284</v>
      </c>
      <c r="O670" s="87" t="s">
        <v>1236</v>
      </c>
      <c r="P670" s="91">
        <f t="shared" si="51"/>
        <v>0</v>
      </c>
      <c r="Q670" s="87" t="str">
        <f>IF(Paramétrage!B4&lt;'CTRL Nombres'!K670,"Pas de contrôle",IF(VALUE(F670)=P670,"OK","Attention, vous devez saisir un nombre entier dans le tableau 3"))</f>
        <v>OK</v>
      </c>
      <c r="R670" s="87">
        <f t="shared" si="50"/>
        <v>0</v>
      </c>
    </row>
    <row r="671" spans="1:18" x14ac:dyDescent="0.2">
      <c r="A671" s="88">
        <f t="shared" si="53"/>
        <v>2025</v>
      </c>
      <c r="B671" s="122">
        <v>3</v>
      </c>
      <c r="C671" s="88">
        <f t="shared" si="52"/>
        <v>1</v>
      </c>
      <c r="D671" s="87" t="str">
        <f t="shared" si="52"/>
        <v>0691775E</v>
      </c>
      <c r="E671" s="89" t="s">
        <v>2312</v>
      </c>
      <c r="F671" s="92">
        <f>IF(ISBLANK(Tableau3!J33),0,Tableau3!J33)</f>
        <v>0</v>
      </c>
      <c r="G671" s="115" t="s">
        <v>122</v>
      </c>
      <c r="H671" s="115" t="s">
        <v>122</v>
      </c>
      <c r="I671" s="115" t="s">
        <v>122</v>
      </c>
      <c r="J671" s="115" t="s">
        <v>122</v>
      </c>
      <c r="K671" s="118">
        <v>1</v>
      </c>
      <c r="L671" s="88">
        <v>21</v>
      </c>
      <c r="M671" s="121">
        <v>6</v>
      </c>
      <c r="N671" s="87" t="s">
        <v>555</v>
      </c>
      <c r="O671" s="87" t="s">
        <v>2757</v>
      </c>
      <c r="P671" s="91">
        <f t="shared" si="51"/>
        <v>0</v>
      </c>
      <c r="Q671" s="87" t="str">
        <f>IF(Paramétrage!B4&lt;'CTRL Nombres'!K671,"Pas de contrôle",IF(VALUE(F671)=P671,"OK","Attention, vous devez saisir un nombre entier dans le tableau 3"))</f>
        <v>OK</v>
      </c>
      <c r="R671" s="87">
        <f t="shared" si="50"/>
        <v>0</v>
      </c>
    </row>
    <row r="672" spans="1:18" x14ac:dyDescent="0.2">
      <c r="A672" s="88">
        <f t="shared" si="53"/>
        <v>2025</v>
      </c>
      <c r="B672" s="122">
        <v>3</v>
      </c>
      <c r="C672" s="88">
        <f t="shared" si="52"/>
        <v>1</v>
      </c>
      <c r="D672" s="87" t="str">
        <f t="shared" si="52"/>
        <v>0691775E</v>
      </c>
      <c r="E672" s="89" t="s">
        <v>1010</v>
      </c>
      <c r="F672" s="92">
        <f>IF(ISBLANK(Tableau3!K33),0,Tableau3!K33)</f>
        <v>0</v>
      </c>
      <c r="G672" s="115" t="s">
        <v>122</v>
      </c>
      <c r="H672" s="115" t="s">
        <v>122</v>
      </c>
      <c r="I672" s="115" t="s">
        <v>122</v>
      </c>
      <c r="J672" s="115" t="s">
        <v>122</v>
      </c>
      <c r="K672" s="118">
        <v>1</v>
      </c>
      <c r="L672" s="88">
        <v>21</v>
      </c>
      <c r="M672" s="121">
        <v>7</v>
      </c>
      <c r="N672" s="87" t="s">
        <v>312</v>
      </c>
      <c r="O672" s="87" t="s">
        <v>1237</v>
      </c>
      <c r="P672" s="91">
        <f t="shared" si="51"/>
        <v>0</v>
      </c>
      <c r="Q672" s="87" t="str">
        <f>IF(Paramétrage!B4&lt;'CTRL Nombres'!K672,"Pas de contrôle",IF(VALUE(F672)=P672,"OK","Attention, vous devez saisir un nombre entier dans le tableau 3"))</f>
        <v>OK</v>
      </c>
      <c r="R672" s="87">
        <f t="shared" si="50"/>
        <v>0</v>
      </c>
    </row>
    <row r="673" spans="1:18" x14ac:dyDescent="0.2">
      <c r="A673" s="88">
        <f t="shared" si="53"/>
        <v>2025</v>
      </c>
      <c r="B673" s="122">
        <v>3</v>
      </c>
      <c r="C673" s="88">
        <f t="shared" si="52"/>
        <v>1</v>
      </c>
      <c r="D673" s="87" t="str">
        <f t="shared" si="52"/>
        <v>0691775E</v>
      </c>
      <c r="E673" s="89" t="s">
        <v>1011</v>
      </c>
      <c r="F673" s="92">
        <f>IF(ISBLANK(Tableau3!L33),0,Tableau3!L33)</f>
        <v>2000000</v>
      </c>
      <c r="G673" s="115" t="s">
        <v>122</v>
      </c>
      <c r="H673" s="115" t="s">
        <v>122</v>
      </c>
      <c r="I673" s="115" t="s">
        <v>122</v>
      </c>
      <c r="J673" s="115" t="s">
        <v>122</v>
      </c>
      <c r="K673" s="118">
        <v>1</v>
      </c>
      <c r="L673" s="88">
        <v>21</v>
      </c>
      <c r="M673" s="88">
        <v>8</v>
      </c>
      <c r="N673" s="87" t="s">
        <v>186</v>
      </c>
      <c r="O673" s="87" t="s">
        <v>1238</v>
      </c>
      <c r="P673" s="91">
        <f t="shared" si="51"/>
        <v>2000000</v>
      </c>
      <c r="Q673" s="87" t="str">
        <f>IF(Paramétrage!B4&lt;'CTRL Nombres'!K673,"Pas de contrôle",IF(VALUE(F673)=P673,"OK","Attention, vous devez saisir un nombre entier dans le tableau 3"))</f>
        <v>OK</v>
      </c>
      <c r="R673" s="87">
        <f t="shared" si="50"/>
        <v>0</v>
      </c>
    </row>
    <row r="674" spans="1:18" x14ac:dyDescent="0.2">
      <c r="A674" s="88">
        <f t="shared" si="53"/>
        <v>2025</v>
      </c>
      <c r="B674" s="122">
        <v>3</v>
      </c>
      <c r="C674" s="88">
        <f t="shared" si="52"/>
        <v>1</v>
      </c>
      <c r="D674" s="87" t="str">
        <f t="shared" si="52"/>
        <v>0691775E</v>
      </c>
      <c r="E674" s="89" t="s">
        <v>1012</v>
      </c>
      <c r="F674" s="92">
        <f>IF(ISBLANK(Tableau3!N33),0,Tableau3!N33)</f>
        <v>0</v>
      </c>
      <c r="G674" s="115" t="s">
        <v>122</v>
      </c>
      <c r="H674" s="115" t="s">
        <v>122</v>
      </c>
      <c r="I674" s="115" t="s">
        <v>122</v>
      </c>
      <c r="J674" s="115" t="s">
        <v>122</v>
      </c>
      <c r="K674" s="118">
        <v>1</v>
      </c>
      <c r="L674" s="88">
        <v>21</v>
      </c>
      <c r="M674" s="121">
        <v>10</v>
      </c>
      <c r="N674" s="87" t="s">
        <v>317</v>
      </c>
      <c r="O674" s="87" t="s">
        <v>1239</v>
      </c>
      <c r="P674" s="91">
        <f t="shared" si="51"/>
        <v>0</v>
      </c>
      <c r="Q674" s="87" t="str">
        <f>IF(Paramétrage!B4&lt;'CTRL Nombres'!K674,"Pas de contrôle",IF(VALUE(F674)=P674,"OK","Attention, vous devez saisir un nombre entier dans le tableau 3"))</f>
        <v>OK</v>
      </c>
      <c r="R674" s="87">
        <f t="shared" si="50"/>
        <v>0</v>
      </c>
    </row>
    <row r="675" spans="1:18" x14ac:dyDescent="0.2">
      <c r="A675" s="88">
        <f t="shared" si="53"/>
        <v>2025</v>
      </c>
      <c r="B675" s="122">
        <v>3</v>
      </c>
      <c r="C675" s="88">
        <f t="shared" si="52"/>
        <v>1</v>
      </c>
      <c r="D675" s="87" t="str">
        <f t="shared" si="52"/>
        <v>0691775E</v>
      </c>
      <c r="E675" s="89" t="s">
        <v>1013</v>
      </c>
      <c r="F675" s="92">
        <f>IF(ISBLANK(Tableau3!O33),0,Tableau3!O33)</f>
        <v>0</v>
      </c>
      <c r="G675" s="115" t="s">
        <v>122</v>
      </c>
      <c r="H675" s="115" t="s">
        <v>122</v>
      </c>
      <c r="I675" s="115" t="s">
        <v>122</v>
      </c>
      <c r="J675" s="115" t="s">
        <v>122</v>
      </c>
      <c r="K675" s="118">
        <v>1</v>
      </c>
      <c r="L675" s="88">
        <v>21</v>
      </c>
      <c r="M675" s="121">
        <v>11</v>
      </c>
      <c r="N675" s="87" t="s">
        <v>319</v>
      </c>
      <c r="O675" s="87" t="s">
        <v>1240</v>
      </c>
      <c r="P675" s="91">
        <f t="shared" si="51"/>
        <v>0</v>
      </c>
      <c r="Q675" s="87" t="str">
        <f>IF(Paramétrage!B4&lt;'CTRL Nombres'!K675,"Pas de contrôle",IF(VALUE(F675)=P675,"OK","Attention, vous devez saisir un nombre entier dans le tableau 3"))</f>
        <v>OK</v>
      </c>
      <c r="R675" s="87">
        <f t="shared" si="50"/>
        <v>0</v>
      </c>
    </row>
    <row r="676" spans="1:18" x14ac:dyDescent="0.2">
      <c r="A676" s="88">
        <f t="shared" si="53"/>
        <v>2025</v>
      </c>
      <c r="B676" s="122">
        <v>3</v>
      </c>
      <c r="C676" s="88">
        <f t="shared" si="52"/>
        <v>1</v>
      </c>
      <c r="D676" s="87" t="str">
        <f t="shared" si="52"/>
        <v>0691775E</v>
      </c>
      <c r="E676" s="89" t="s">
        <v>1014</v>
      </c>
      <c r="F676" s="92">
        <f>IF(ISBLANK(Tableau3!P33),0,Tableau3!P33)</f>
        <v>370237</v>
      </c>
      <c r="G676" s="115" t="s">
        <v>122</v>
      </c>
      <c r="H676" s="115" t="s">
        <v>122</v>
      </c>
      <c r="I676" s="115" t="s">
        <v>122</v>
      </c>
      <c r="J676" s="115" t="s">
        <v>122</v>
      </c>
      <c r="K676" s="118">
        <v>1</v>
      </c>
      <c r="L676" s="88">
        <v>21</v>
      </c>
      <c r="M676" s="121">
        <v>12</v>
      </c>
      <c r="N676" s="87" t="s">
        <v>1241</v>
      </c>
      <c r="O676" s="87" t="s">
        <v>1242</v>
      </c>
      <c r="P676" s="91">
        <f t="shared" si="51"/>
        <v>370237</v>
      </c>
      <c r="Q676" s="87" t="str">
        <f>IF(Paramétrage!B4&lt;'CTRL Nombres'!K676,"Pas de contrôle",IF(VALUE(F676)=P676,"OK","Attention, vous devez saisir un nombre entier dans le tableau 3"))</f>
        <v>OK</v>
      </c>
      <c r="R676" s="87">
        <f t="shared" si="50"/>
        <v>0</v>
      </c>
    </row>
    <row r="677" spans="1:18" x14ac:dyDescent="0.2">
      <c r="A677" s="88">
        <f t="shared" si="53"/>
        <v>2025</v>
      </c>
      <c r="B677" s="122">
        <v>3</v>
      </c>
      <c r="C677" s="88">
        <f t="shared" si="52"/>
        <v>1</v>
      </c>
      <c r="D677" s="87" t="str">
        <f t="shared" si="52"/>
        <v>0691775E</v>
      </c>
      <c r="E677" s="89" t="s">
        <v>1015</v>
      </c>
      <c r="F677" s="92">
        <f>IF(ISBLANK(Tableau3!Q33),0,Tableau3!Q33)</f>
        <v>-444285</v>
      </c>
      <c r="G677" s="115" t="s">
        <v>122</v>
      </c>
      <c r="H677" s="115" t="s">
        <v>122</v>
      </c>
      <c r="I677" s="115" t="s">
        <v>122</v>
      </c>
      <c r="J677" s="115" t="s">
        <v>122</v>
      </c>
      <c r="K677" s="118">
        <v>1</v>
      </c>
      <c r="L677" s="88">
        <v>21</v>
      </c>
      <c r="M677" s="121">
        <v>13</v>
      </c>
      <c r="N677" s="87" t="s">
        <v>255</v>
      </c>
      <c r="O677" s="87" t="s">
        <v>603</v>
      </c>
      <c r="P677" s="91">
        <f t="shared" si="51"/>
        <v>-444285</v>
      </c>
      <c r="Q677" s="87" t="str">
        <f>IF(Paramétrage!B4&lt;'CTRL Nombres'!K677,"Pas de contrôle",IF(VALUE(F677)=P677,"OK","Attention, vous devez saisir un nombre entier dans le tableau 3"))</f>
        <v>OK</v>
      </c>
      <c r="R677" s="87">
        <f t="shared" si="50"/>
        <v>0</v>
      </c>
    </row>
    <row r="678" spans="1:18" x14ac:dyDescent="0.2">
      <c r="A678" s="88">
        <f t="shared" si="53"/>
        <v>2025</v>
      </c>
      <c r="B678" s="122">
        <v>3</v>
      </c>
      <c r="C678" s="88">
        <f t="shared" si="52"/>
        <v>1</v>
      </c>
      <c r="D678" s="87" t="str">
        <f t="shared" si="52"/>
        <v>0691775E</v>
      </c>
      <c r="E678" s="89" t="s">
        <v>1016</v>
      </c>
      <c r="F678" s="92">
        <f>IF(ISBLANK(Tableau3!R33),0,Tableau3!R33)</f>
        <v>814522</v>
      </c>
      <c r="G678" s="115" t="s">
        <v>122</v>
      </c>
      <c r="H678" s="115" t="s">
        <v>122</v>
      </c>
      <c r="I678" s="115" t="s">
        <v>122</v>
      </c>
      <c r="J678" s="115" t="s">
        <v>122</v>
      </c>
      <c r="K678" s="118">
        <v>1</v>
      </c>
      <c r="L678" s="88">
        <v>21</v>
      </c>
      <c r="M678" s="121">
        <v>14</v>
      </c>
      <c r="N678" s="87" t="s">
        <v>323</v>
      </c>
      <c r="O678" s="87" t="s">
        <v>457</v>
      </c>
      <c r="P678" s="91">
        <f t="shared" si="51"/>
        <v>814522</v>
      </c>
      <c r="Q678" s="87" t="str">
        <f>IF(Paramétrage!B4&lt;'CTRL Nombres'!K678,"Pas de contrôle",IF(VALUE(F678)=P678,"OK","Attention, vous devez saisir un nombre entier dans le tableau 3"))</f>
        <v>OK</v>
      </c>
      <c r="R678" s="87">
        <f t="shared" si="50"/>
        <v>0</v>
      </c>
    </row>
    <row r="679" spans="1:18" x14ac:dyDescent="0.2">
      <c r="A679" s="88">
        <f t="shared" si="53"/>
        <v>2025</v>
      </c>
      <c r="B679" s="122">
        <v>3</v>
      </c>
      <c r="C679" s="88">
        <f t="shared" si="52"/>
        <v>1</v>
      </c>
      <c r="D679" s="87" t="str">
        <f t="shared" si="52"/>
        <v>0691775E</v>
      </c>
      <c r="E679" s="89" t="s">
        <v>1017</v>
      </c>
      <c r="F679" s="92">
        <f>IF(ISBLANK(Tableau3!S33),0,Tableau3!S33)</f>
        <v>-15525</v>
      </c>
      <c r="G679" s="115" t="s">
        <v>122</v>
      </c>
      <c r="H679" s="115" t="s">
        <v>122</v>
      </c>
      <c r="I679" s="115" t="s">
        <v>122</v>
      </c>
      <c r="J679" s="115" t="s">
        <v>122</v>
      </c>
      <c r="K679" s="118">
        <v>1</v>
      </c>
      <c r="L679" s="88">
        <v>21</v>
      </c>
      <c r="M679" s="88">
        <v>15</v>
      </c>
      <c r="N679" s="87" t="s">
        <v>326</v>
      </c>
      <c r="O679" s="87" t="s">
        <v>1243</v>
      </c>
      <c r="P679" s="91">
        <f t="shared" si="51"/>
        <v>-15525</v>
      </c>
      <c r="Q679" s="87" t="str">
        <f>IF(Paramétrage!B4&lt;'CTRL Nombres'!K679,"Pas de contrôle",IF(VALUE(F679)=P679,"OK","Attention, vous devez saisir un nombre entier dans le tableau 3"))</f>
        <v>OK</v>
      </c>
      <c r="R679" s="87">
        <f t="shared" si="50"/>
        <v>0</v>
      </c>
    </row>
    <row r="680" spans="1:18" x14ac:dyDescent="0.2">
      <c r="A680" s="88">
        <f t="shared" si="53"/>
        <v>2025</v>
      </c>
      <c r="B680" s="122">
        <v>3</v>
      </c>
      <c r="C680" s="88">
        <f t="shared" si="52"/>
        <v>1</v>
      </c>
      <c r="D680" s="87" t="str">
        <f t="shared" si="52"/>
        <v>0691775E</v>
      </c>
      <c r="E680" s="89" t="s">
        <v>1018</v>
      </c>
      <c r="F680" s="92">
        <f>IF(ISBLANK(Tableau3!T33),0,Tableau3!T33)</f>
        <v>0</v>
      </c>
      <c r="G680" s="115" t="s">
        <v>122</v>
      </c>
      <c r="H680" s="115" t="s">
        <v>122</v>
      </c>
      <c r="I680" s="115" t="s">
        <v>122</v>
      </c>
      <c r="J680" s="115" t="s">
        <v>122</v>
      </c>
      <c r="K680" s="118">
        <v>1</v>
      </c>
      <c r="L680" s="88">
        <v>21</v>
      </c>
      <c r="M680" s="88">
        <v>16</v>
      </c>
      <c r="N680" s="87" t="s">
        <v>329</v>
      </c>
      <c r="O680" s="87" t="s">
        <v>1244</v>
      </c>
      <c r="P680" s="91">
        <f t="shared" si="51"/>
        <v>0</v>
      </c>
      <c r="Q680" s="87" t="str">
        <f>IF(Paramétrage!B4&lt;'CTRL Nombres'!K680,"Pas de contrôle",IF(VALUE(F680)=P680,"OK","Attention, vous devez saisir un nombre entier dans le tableau 3"))</f>
        <v>OK</v>
      </c>
      <c r="R680" s="87">
        <f t="shared" si="50"/>
        <v>0</v>
      </c>
    </row>
    <row r="681" spans="1:18" x14ac:dyDescent="0.2">
      <c r="A681" s="88">
        <f t="shared" si="53"/>
        <v>2025</v>
      </c>
      <c r="B681" s="122">
        <v>3</v>
      </c>
      <c r="C681" s="88">
        <f t="shared" si="52"/>
        <v>1</v>
      </c>
      <c r="D681" s="87" t="str">
        <f t="shared" si="52"/>
        <v>0691775E</v>
      </c>
      <c r="E681" s="89" t="s">
        <v>1019</v>
      </c>
      <c r="F681" s="92">
        <f>IF(ISBLANK(Tableau3!U33),0,Tableau3!U33)</f>
        <v>0</v>
      </c>
      <c r="G681" s="115" t="s">
        <v>122</v>
      </c>
      <c r="H681" s="115" t="s">
        <v>122</v>
      </c>
      <c r="I681" s="115" t="s">
        <v>122</v>
      </c>
      <c r="J681" s="115" t="s">
        <v>122</v>
      </c>
      <c r="K681" s="118">
        <v>1</v>
      </c>
      <c r="L681" s="88">
        <v>21</v>
      </c>
      <c r="M681" s="88">
        <v>17</v>
      </c>
      <c r="N681" s="87" t="s">
        <v>1245</v>
      </c>
      <c r="O681" s="87" t="s">
        <v>1246</v>
      </c>
      <c r="P681" s="91">
        <f t="shared" si="51"/>
        <v>0</v>
      </c>
      <c r="Q681" s="87" t="str">
        <f>IF(Paramétrage!B4&lt;'CTRL Nombres'!K681,"Pas de contrôle",IF(VALUE(F681)=P681,"OK","Attention, vous devez saisir un nombre entier dans le tableau 3"))</f>
        <v>OK</v>
      </c>
      <c r="R681" s="87">
        <f t="shared" si="50"/>
        <v>0</v>
      </c>
    </row>
    <row r="682" spans="1:18" x14ac:dyDescent="0.2">
      <c r="A682" s="88">
        <f t="shared" si="53"/>
        <v>2025</v>
      </c>
      <c r="B682" s="122">
        <v>3</v>
      </c>
      <c r="C682" s="88">
        <f t="shared" si="52"/>
        <v>1</v>
      </c>
      <c r="D682" s="87" t="str">
        <f t="shared" si="52"/>
        <v>0691775E</v>
      </c>
      <c r="E682" s="89" t="s">
        <v>2855</v>
      </c>
      <c r="F682" s="92">
        <f>IF(ISBLANK(Tableau3!V33),0,Tableau3!V33)</f>
        <v>0</v>
      </c>
      <c r="G682" s="115" t="s">
        <v>122</v>
      </c>
      <c r="H682" s="115" t="s">
        <v>122</v>
      </c>
      <c r="I682" s="115" t="s">
        <v>122</v>
      </c>
      <c r="J682" s="115" t="s">
        <v>122</v>
      </c>
      <c r="K682" s="118">
        <v>1</v>
      </c>
      <c r="L682" s="88">
        <v>21</v>
      </c>
      <c r="M682" s="88">
        <v>18</v>
      </c>
      <c r="N682" s="87" t="s">
        <v>332</v>
      </c>
      <c r="O682" s="87" t="s">
        <v>460</v>
      </c>
      <c r="P682" s="91">
        <f t="shared" si="51"/>
        <v>0</v>
      </c>
      <c r="Q682" s="87" t="str">
        <f>IF(Paramétrage!B4&lt;'CTRL Nombres'!K682,"Pas de contrôle",IF(VALUE(F682)=P682,"OK","Attention, vous devez saisir un nombre entier dans le tableau 3"))</f>
        <v>OK</v>
      </c>
      <c r="R682" s="87">
        <f t="shared" si="50"/>
        <v>0</v>
      </c>
    </row>
    <row r="683" spans="1:18" x14ac:dyDescent="0.2">
      <c r="A683" s="88">
        <f t="shared" si="53"/>
        <v>2025</v>
      </c>
      <c r="B683" s="122">
        <v>3</v>
      </c>
      <c r="C683" s="88">
        <f t="shared" si="52"/>
        <v>1</v>
      </c>
      <c r="D683" s="87" t="str">
        <f t="shared" si="52"/>
        <v>0691775E</v>
      </c>
      <c r="E683" s="89" t="s">
        <v>2856</v>
      </c>
      <c r="F683" s="92">
        <f>IF(ISBLANK(Tableau3!W33),0,Tableau3!W33)</f>
        <v>0</v>
      </c>
      <c r="G683" s="115" t="s">
        <v>122</v>
      </c>
      <c r="H683" s="115" t="s">
        <v>122</v>
      </c>
      <c r="I683" s="115" t="s">
        <v>122</v>
      </c>
      <c r="J683" s="115" t="s">
        <v>122</v>
      </c>
      <c r="K683" s="118">
        <v>1</v>
      </c>
      <c r="L683" s="88">
        <v>21</v>
      </c>
      <c r="M683" s="88">
        <v>19</v>
      </c>
      <c r="N683" s="87" t="s">
        <v>335</v>
      </c>
      <c r="O683" s="87" t="s">
        <v>463</v>
      </c>
      <c r="P683" s="91">
        <f t="shared" si="51"/>
        <v>0</v>
      </c>
      <c r="Q683" s="87" t="str">
        <f>IF(Paramétrage!B4&lt;'CTRL Nombres'!K683,"Pas de contrôle",IF(VALUE(F683)=P683,"OK","Attention, vous devez saisir un nombre entier dans le tableau 3"))</f>
        <v>OK</v>
      </c>
      <c r="R683" s="87">
        <f t="shared" ref="R683" si="54">IF(OR(Q683="Pas de contrôle",Q683 = "OK"),0,1)</f>
        <v>0</v>
      </c>
    </row>
    <row r="684" spans="1:18" x14ac:dyDescent="0.2">
      <c r="A684" s="88">
        <f t="shared" si="53"/>
        <v>2025</v>
      </c>
      <c r="B684" s="122">
        <v>3</v>
      </c>
      <c r="C684" s="88">
        <f t="shared" si="52"/>
        <v>1</v>
      </c>
      <c r="D684" s="87" t="str">
        <f t="shared" si="52"/>
        <v>0691775E</v>
      </c>
      <c r="E684" s="89" t="s">
        <v>1020</v>
      </c>
      <c r="F684" s="92">
        <f>IF(ISBLANK(Tableau3!X33),0,Tableau3!X33)</f>
        <v>0</v>
      </c>
      <c r="G684" s="115" t="s">
        <v>122</v>
      </c>
      <c r="H684" s="115" t="s">
        <v>122</v>
      </c>
      <c r="I684" s="115" t="s">
        <v>122</v>
      </c>
      <c r="J684" s="115" t="s">
        <v>122</v>
      </c>
      <c r="K684" s="118">
        <v>1</v>
      </c>
      <c r="L684" s="88">
        <v>21</v>
      </c>
      <c r="M684" s="88">
        <v>20</v>
      </c>
      <c r="N684" s="87" t="s">
        <v>338</v>
      </c>
      <c r="O684" s="87" t="s">
        <v>1247</v>
      </c>
      <c r="P684" s="91">
        <f t="shared" si="51"/>
        <v>0</v>
      </c>
      <c r="Q684" s="87" t="str">
        <f>IF(Paramétrage!B4&lt;'CTRL Nombres'!K684,"Pas de contrôle",IF(VALUE(F684)=P684,"OK","Attention, vous devez saisir un nombre entier dans le tableau 3"))</f>
        <v>OK</v>
      </c>
      <c r="R684" s="87">
        <f t="shared" ref="R684:R751" si="55">IF(OR(Q684="Pas de contrôle",Q684 = "OK"),0,1)</f>
        <v>0</v>
      </c>
    </row>
    <row r="685" spans="1:18" x14ac:dyDescent="0.2">
      <c r="A685" s="88">
        <f t="shared" si="53"/>
        <v>2025</v>
      </c>
      <c r="B685" s="122">
        <v>3</v>
      </c>
      <c r="C685" s="88">
        <f t="shared" si="52"/>
        <v>1</v>
      </c>
      <c r="D685" s="87" t="str">
        <f t="shared" si="52"/>
        <v>0691775E</v>
      </c>
      <c r="E685" s="89" t="s">
        <v>248</v>
      </c>
      <c r="F685" s="92">
        <f>IF(ISBLANK(Tableau3!AA33),0,Tableau3!AA33)</f>
        <v>37690044</v>
      </c>
      <c r="G685" s="115" t="s">
        <v>122</v>
      </c>
      <c r="H685" s="115" t="s">
        <v>122</v>
      </c>
      <c r="I685" s="115" t="s">
        <v>122</v>
      </c>
      <c r="J685" s="115" t="s">
        <v>122</v>
      </c>
      <c r="K685" s="118">
        <v>1</v>
      </c>
      <c r="L685" s="88">
        <v>21</v>
      </c>
      <c r="M685" s="88">
        <v>23</v>
      </c>
      <c r="N685" s="87" t="s">
        <v>218</v>
      </c>
      <c r="O685" s="87" t="s">
        <v>292</v>
      </c>
      <c r="P685" s="91">
        <f t="shared" si="51"/>
        <v>37690044</v>
      </c>
      <c r="Q685" s="87" t="str">
        <f>IF(Paramétrage!B4&lt;'CTRL Nombres'!K685,"Pas de contrôle",IF(VALUE(F685)=P685,"OK","Attention, vous devez saisir un nombre entier dans le tableau 3"))</f>
        <v>OK</v>
      </c>
      <c r="R685" s="87">
        <f t="shared" si="55"/>
        <v>0</v>
      </c>
    </row>
    <row r="686" spans="1:18" x14ac:dyDescent="0.2">
      <c r="A686" s="88">
        <f t="shared" si="53"/>
        <v>2025</v>
      </c>
      <c r="B686" s="122">
        <v>3</v>
      </c>
      <c r="C686" s="88">
        <f t="shared" si="52"/>
        <v>1</v>
      </c>
      <c r="D686" s="87" t="str">
        <f t="shared" si="52"/>
        <v>0691775E</v>
      </c>
      <c r="E686" s="89" t="s">
        <v>1021</v>
      </c>
      <c r="F686" s="92">
        <f>IF(ISBLANK(Tableau3!E34),0,Tableau3!E34)</f>
        <v>9538098</v>
      </c>
      <c r="G686" s="115" t="s">
        <v>122</v>
      </c>
      <c r="H686" s="115" t="s">
        <v>122</v>
      </c>
      <c r="I686" s="90" t="s">
        <v>36</v>
      </c>
      <c r="J686" s="90" t="s">
        <v>36</v>
      </c>
      <c r="K686" s="118">
        <v>1</v>
      </c>
      <c r="L686" s="88">
        <v>22</v>
      </c>
      <c r="M686" s="121">
        <v>1</v>
      </c>
      <c r="N686" s="87" t="s">
        <v>1248</v>
      </c>
      <c r="O686" s="87" t="s">
        <v>614</v>
      </c>
      <c r="P686" s="91">
        <f t="shared" si="51"/>
        <v>9538098</v>
      </c>
      <c r="Q686" s="87" t="str">
        <f>IF(Paramétrage!B4&lt;'CTRL Nombres'!K686,"Pas de contrôle",IF(VALUE(F686)=P686,"OK","Attention, vous devez saisir un nombre entier dans le tableau 3"))</f>
        <v>OK</v>
      </c>
      <c r="R686" s="87">
        <f t="shared" si="55"/>
        <v>0</v>
      </c>
    </row>
    <row r="687" spans="1:18" x14ac:dyDescent="0.2">
      <c r="A687" s="88">
        <f t="shared" si="53"/>
        <v>2025</v>
      </c>
      <c r="B687" s="122">
        <v>3</v>
      </c>
      <c r="C687" s="88">
        <f t="shared" si="52"/>
        <v>1</v>
      </c>
      <c r="D687" s="87" t="str">
        <f t="shared" si="52"/>
        <v>0691775E</v>
      </c>
      <c r="E687" s="89" t="s">
        <v>1022</v>
      </c>
      <c r="F687" s="92">
        <f>IF(ISBLANK(Tableau3!F34),0,Tableau3!F34)</f>
        <v>0</v>
      </c>
      <c r="G687" s="115" t="s">
        <v>122</v>
      </c>
      <c r="H687" s="115" t="s">
        <v>122</v>
      </c>
      <c r="I687" s="115" t="s">
        <v>122</v>
      </c>
      <c r="J687" s="115" t="s">
        <v>122</v>
      </c>
      <c r="K687" s="118">
        <v>1</v>
      </c>
      <c r="L687" s="88">
        <v>22</v>
      </c>
      <c r="M687" s="121">
        <v>2</v>
      </c>
      <c r="N687" s="87" t="s">
        <v>826</v>
      </c>
      <c r="O687" s="87" t="s">
        <v>617</v>
      </c>
      <c r="P687" s="91">
        <f t="shared" si="51"/>
        <v>0</v>
      </c>
      <c r="Q687" s="87" t="str">
        <f>IF(Paramétrage!B4&lt;'CTRL Nombres'!K687,"Pas de contrôle",IF(VALUE(F687)=P687,"OK","Attention, vous devez saisir un nombre entier dans le tableau 3"))</f>
        <v>OK</v>
      </c>
      <c r="R687" s="87">
        <f t="shared" si="55"/>
        <v>0</v>
      </c>
    </row>
    <row r="688" spans="1:18" x14ac:dyDescent="0.2">
      <c r="A688" s="88">
        <f t="shared" si="53"/>
        <v>2025</v>
      </c>
      <c r="B688" s="122">
        <v>3</v>
      </c>
      <c r="C688" s="88">
        <f t="shared" si="52"/>
        <v>1</v>
      </c>
      <c r="D688" s="87" t="str">
        <f t="shared" si="52"/>
        <v>0691775E</v>
      </c>
      <c r="E688" s="89" t="s">
        <v>1023</v>
      </c>
      <c r="F688" s="92">
        <f>IF(ISBLANK(Tableau3!G34),0,Tableau3!G34)</f>
        <v>0</v>
      </c>
      <c r="G688" s="115" t="s">
        <v>122</v>
      </c>
      <c r="H688" s="115" t="s">
        <v>122</v>
      </c>
      <c r="I688" s="115" t="s">
        <v>122</v>
      </c>
      <c r="J688" s="115" t="s">
        <v>122</v>
      </c>
      <c r="K688" s="118">
        <v>1</v>
      </c>
      <c r="L688" s="88">
        <v>22</v>
      </c>
      <c r="M688" s="121">
        <v>3</v>
      </c>
      <c r="N688" s="87" t="s">
        <v>792</v>
      </c>
      <c r="O688" s="87" t="s">
        <v>466</v>
      </c>
      <c r="P688" s="91">
        <f t="shared" si="51"/>
        <v>0</v>
      </c>
      <c r="Q688" s="87" t="str">
        <f>IF(Paramétrage!B4&lt;'CTRL Nombres'!K688,"Pas de contrôle",IF(VALUE(F688)=P688,"OK","Attention, vous devez saisir un nombre entier dans le tableau 3"))</f>
        <v>OK</v>
      </c>
      <c r="R688" s="87">
        <f t="shared" si="55"/>
        <v>0</v>
      </c>
    </row>
    <row r="689" spans="1:18" x14ac:dyDescent="0.2">
      <c r="A689" s="88">
        <f t="shared" si="53"/>
        <v>2025</v>
      </c>
      <c r="B689" s="122">
        <v>3</v>
      </c>
      <c r="C689" s="88">
        <f t="shared" si="52"/>
        <v>1</v>
      </c>
      <c r="D689" s="87" t="str">
        <f t="shared" si="52"/>
        <v>0691775E</v>
      </c>
      <c r="E689" s="89" t="s">
        <v>1024</v>
      </c>
      <c r="F689" s="92">
        <f>IF(ISBLANK(Tableau3!H34),0,Tableau3!H34)</f>
        <v>41185</v>
      </c>
      <c r="G689" s="115" t="s">
        <v>122</v>
      </c>
      <c r="H689" s="115" t="s">
        <v>122</v>
      </c>
      <c r="I689" s="115" t="s">
        <v>122</v>
      </c>
      <c r="J689" s="115" t="s">
        <v>122</v>
      </c>
      <c r="K689" s="118">
        <v>1</v>
      </c>
      <c r="L689" s="88">
        <v>22</v>
      </c>
      <c r="M689" s="121">
        <v>4</v>
      </c>
      <c r="N689" s="87" t="s">
        <v>829</v>
      </c>
      <c r="O689" s="87" t="s">
        <v>468</v>
      </c>
      <c r="P689" s="91">
        <f t="shared" si="51"/>
        <v>41185</v>
      </c>
      <c r="Q689" s="87" t="str">
        <f>IF(Paramétrage!B4&lt;'CTRL Nombres'!K689,"Pas de contrôle",IF(VALUE(F689)=P689,"OK","Attention, vous devez saisir un nombre entier dans le tableau 3"))</f>
        <v>OK</v>
      </c>
      <c r="R689" s="87">
        <f t="shared" si="55"/>
        <v>0</v>
      </c>
    </row>
    <row r="690" spans="1:18" x14ac:dyDescent="0.2">
      <c r="A690" s="88">
        <f t="shared" si="53"/>
        <v>2025</v>
      </c>
      <c r="B690" s="122">
        <v>3</v>
      </c>
      <c r="C690" s="88">
        <f t="shared" si="52"/>
        <v>1</v>
      </c>
      <c r="D690" s="87" t="str">
        <f t="shared" si="52"/>
        <v>0691775E</v>
      </c>
      <c r="E690" s="89" t="s">
        <v>1025</v>
      </c>
      <c r="F690" s="92">
        <f>IF(ISBLANK(Tableau3!I34),0,Tableau3!I34)</f>
        <v>0</v>
      </c>
      <c r="G690" s="115" t="s">
        <v>122</v>
      </c>
      <c r="H690" s="115" t="s">
        <v>122</v>
      </c>
      <c r="I690" s="115" t="s">
        <v>122</v>
      </c>
      <c r="J690" s="115" t="s">
        <v>122</v>
      </c>
      <c r="K690" s="118">
        <v>1</v>
      </c>
      <c r="L690" s="88">
        <v>22</v>
      </c>
      <c r="M690" s="121">
        <v>5</v>
      </c>
      <c r="N690" s="87" t="s">
        <v>830</v>
      </c>
      <c r="O690" s="87" t="s">
        <v>622</v>
      </c>
      <c r="P690" s="91">
        <f t="shared" si="51"/>
        <v>0</v>
      </c>
      <c r="Q690" s="87" t="str">
        <f>IF(Paramétrage!B4&lt;'CTRL Nombres'!K690,"Pas de contrôle",IF(VALUE(F690)=P690,"OK","Attention, vous devez saisir un nombre entier dans le tableau 3"))</f>
        <v>OK</v>
      </c>
      <c r="R690" s="87">
        <f t="shared" si="55"/>
        <v>0</v>
      </c>
    </row>
    <row r="691" spans="1:18" x14ac:dyDescent="0.2">
      <c r="A691" s="88">
        <f t="shared" si="53"/>
        <v>2025</v>
      </c>
      <c r="B691" s="122">
        <v>3</v>
      </c>
      <c r="C691" s="88">
        <f t="shared" si="52"/>
        <v>1</v>
      </c>
      <c r="D691" s="87" t="str">
        <f t="shared" si="52"/>
        <v>0691775E</v>
      </c>
      <c r="E691" s="89" t="s">
        <v>2316</v>
      </c>
      <c r="F691" s="92">
        <f>IF(ISBLANK(Tableau3!J34),0,Tableau3!J34)</f>
        <v>0</v>
      </c>
      <c r="G691" s="115" t="s">
        <v>122</v>
      </c>
      <c r="H691" s="115" t="s">
        <v>122</v>
      </c>
      <c r="I691" s="115" t="s">
        <v>122</v>
      </c>
      <c r="J691" s="115" t="s">
        <v>122</v>
      </c>
      <c r="K691" s="118">
        <v>1</v>
      </c>
      <c r="L691" s="88">
        <v>22</v>
      </c>
      <c r="M691" s="121">
        <v>6</v>
      </c>
      <c r="N691" s="87" t="s">
        <v>807</v>
      </c>
      <c r="O691" s="87" t="s">
        <v>625</v>
      </c>
      <c r="P691" s="91">
        <f t="shared" si="51"/>
        <v>0</v>
      </c>
      <c r="Q691" s="87" t="str">
        <f>IF(Paramétrage!B4&lt;'CTRL Nombres'!K691,"Pas de contrôle",IF(VALUE(F691)=P691,"OK","Attention, vous devez saisir un nombre entier dans le tableau 3"))</f>
        <v>OK</v>
      </c>
      <c r="R691" s="87">
        <f t="shared" si="55"/>
        <v>0</v>
      </c>
    </row>
    <row r="692" spans="1:18" x14ac:dyDescent="0.2">
      <c r="A692" s="88">
        <f t="shared" si="53"/>
        <v>2025</v>
      </c>
      <c r="B692" s="122">
        <v>3</v>
      </c>
      <c r="C692" s="88">
        <f t="shared" si="52"/>
        <v>1</v>
      </c>
      <c r="D692" s="87" t="str">
        <f t="shared" si="52"/>
        <v>0691775E</v>
      </c>
      <c r="E692" s="89" t="s">
        <v>1026</v>
      </c>
      <c r="F692" s="92">
        <f>IF(ISBLANK(Tableau3!K34),0,Tableau3!K34)</f>
        <v>0</v>
      </c>
      <c r="G692" s="115" t="s">
        <v>122</v>
      </c>
      <c r="H692" s="115" t="s">
        <v>122</v>
      </c>
      <c r="I692" s="115" t="s">
        <v>122</v>
      </c>
      <c r="J692" s="115" t="s">
        <v>122</v>
      </c>
      <c r="K692" s="118">
        <v>1</v>
      </c>
      <c r="L692" s="88">
        <v>22</v>
      </c>
      <c r="M692" s="121">
        <v>7</v>
      </c>
      <c r="N692" s="87" t="s">
        <v>346</v>
      </c>
      <c r="O692" s="87" t="s">
        <v>628</v>
      </c>
      <c r="P692" s="91">
        <f t="shared" si="51"/>
        <v>0</v>
      </c>
      <c r="Q692" s="87" t="str">
        <f>IF(Paramétrage!B4&lt;'CTRL Nombres'!K692,"Pas de contrôle",IF(VALUE(F692)=P692,"OK","Attention, vous devez saisir un nombre entier dans le tableau 3"))</f>
        <v>OK</v>
      </c>
      <c r="R692" s="87">
        <f t="shared" si="55"/>
        <v>0</v>
      </c>
    </row>
    <row r="693" spans="1:18" x14ac:dyDescent="0.2">
      <c r="A693" s="88">
        <f t="shared" si="53"/>
        <v>2025</v>
      </c>
      <c r="B693" s="122">
        <v>3</v>
      </c>
      <c r="C693" s="88">
        <f t="shared" si="52"/>
        <v>1</v>
      </c>
      <c r="D693" s="87" t="str">
        <f t="shared" si="52"/>
        <v>0691775E</v>
      </c>
      <c r="E693" s="89" t="s">
        <v>1027</v>
      </c>
      <c r="F693" s="92">
        <f>IF(ISBLANK(Tableau3!M34),0,Tableau3!M34)</f>
        <v>0</v>
      </c>
      <c r="G693" s="115" t="s">
        <v>122</v>
      </c>
      <c r="H693" s="115" t="s">
        <v>122</v>
      </c>
      <c r="I693" s="115" t="s">
        <v>122</v>
      </c>
      <c r="J693" s="115" t="s">
        <v>122</v>
      </c>
      <c r="K693" s="118">
        <v>1</v>
      </c>
      <c r="L693" s="88">
        <v>22</v>
      </c>
      <c r="M693" s="88">
        <v>9</v>
      </c>
      <c r="N693" s="87" t="s">
        <v>350</v>
      </c>
      <c r="O693" s="87" t="s">
        <v>469</v>
      </c>
      <c r="P693" s="91">
        <f t="shared" si="51"/>
        <v>0</v>
      </c>
      <c r="Q693" s="87" t="str">
        <f>IF(Paramétrage!B4&lt;'CTRL Nombres'!K693,"Pas de contrôle",IF(VALUE(F693)=P693,"OK","Attention, vous devez saisir un nombre entier dans le tableau 3"))</f>
        <v>OK</v>
      </c>
      <c r="R693" s="87">
        <f t="shared" si="55"/>
        <v>0</v>
      </c>
    </row>
    <row r="694" spans="1:18" x14ac:dyDescent="0.2">
      <c r="A694" s="88">
        <f t="shared" si="53"/>
        <v>2025</v>
      </c>
      <c r="B694" s="122">
        <v>3</v>
      </c>
      <c r="C694" s="88">
        <f t="shared" si="52"/>
        <v>1</v>
      </c>
      <c r="D694" s="87" t="str">
        <f t="shared" si="52"/>
        <v>0691775E</v>
      </c>
      <c r="E694" s="89" t="s">
        <v>1028</v>
      </c>
      <c r="F694" s="92">
        <f>IF(ISBLANK(Tableau3!N34),0,Tableau3!N34)</f>
        <v>0</v>
      </c>
      <c r="G694" s="115" t="s">
        <v>122</v>
      </c>
      <c r="H694" s="115" t="s">
        <v>122</v>
      </c>
      <c r="I694" s="115" t="s">
        <v>122</v>
      </c>
      <c r="J694" s="115" t="s">
        <v>122</v>
      </c>
      <c r="K694" s="118">
        <v>1</v>
      </c>
      <c r="L694" s="88">
        <v>22</v>
      </c>
      <c r="M694" s="121">
        <v>10</v>
      </c>
      <c r="N694" s="87" t="s">
        <v>276</v>
      </c>
      <c r="O694" s="87" t="s">
        <v>633</v>
      </c>
      <c r="P694" s="91">
        <f t="shared" si="51"/>
        <v>0</v>
      </c>
      <c r="Q694" s="87" t="str">
        <f>IF(Paramétrage!B4&lt;'CTRL Nombres'!K694,"Pas de contrôle",IF(VALUE(F694)=P694,"OK","Attention, vous devez saisir un nombre entier dans le tableau 3"))</f>
        <v>OK</v>
      </c>
      <c r="R694" s="87">
        <f t="shared" si="55"/>
        <v>0</v>
      </c>
    </row>
    <row r="695" spans="1:18" x14ac:dyDescent="0.2">
      <c r="A695" s="88">
        <f t="shared" si="53"/>
        <v>2025</v>
      </c>
      <c r="B695" s="122">
        <v>3</v>
      </c>
      <c r="C695" s="88">
        <f t="shared" si="52"/>
        <v>1</v>
      </c>
      <c r="D695" s="87" t="str">
        <f t="shared" si="52"/>
        <v>0691775E</v>
      </c>
      <c r="E695" s="89" t="s">
        <v>1029</v>
      </c>
      <c r="F695" s="92">
        <f>IF(ISBLANK(Tableau3!O34),0,Tableau3!O34)</f>
        <v>3090</v>
      </c>
      <c r="G695" s="115" t="s">
        <v>122</v>
      </c>
      <c r="H695" s="115" t="s">
        <v>122</v>
      </c>
      <c r="I695" s="115" t="s">
        <v>122</v>
      </c>
      <c r="J695" s="115" t="s">
        <v>122</v>
      </c>
      <c r="K695" s="118">
        <v>1</v>
      </c>
      <c r="L695" s="88">
        <v>22</v>
      </c>
      <c r="M695" s="121">
        <v>11</v>
      </c>
      <c r="N695" s="87" t="s">
        <v>351</v>
      </c>
      <c r="O695" s="87" t="s">
        <v>636</v>
      </c>
      <c r="P695" s="91">
        <f t="shared" si="51"/>
        <v>3090</v>
      </c>
      <c r="Q695" s="87" t="str">
        <f>IF(Paramétrage!B4&lt;'CTRL Nombres'!K695,"Pas de contrôle",IF(VALUE(F695)=P695,"OK","Attention, vous devez saisir un nombre entier dans le tableau 3"))</f>
        <v>OK</v>
      </c>
      <c r="R695" s="87">
        <f t="shared" si="55"/>
        <v>0</v>
      </c>
    </row>
    <row r="696" spans="1:18" x14ac:dyDescent="0.2">
      <c r="A696" s="88">
        <f t="shared" si="53"/>
        <v>2025</v>
      </c>
      <c r="B696" s="122">
        <v>3</v>
      </c>
      <c r="C696" s="88">
        <f t="shared" si="52"/>
        <v>1</v>
      </c>
      <c r="D696" s="87" t="str">
        <f t="shared" si="52"/>
        <v>0691775E</v>
      </c>
      <c r="E696" s="89" t="s">
        <v>1030</v>
      </c>
      <c r="F696" s="92">
        <f>IF(ISBLANK(Tableau3!P34),0,Tableau3!P34)</f>
        <v>87348</v>
      </c>
      <c r="G696" s="115" t="s">
        <v>122</v>
      </c>
      <c r="H696" s="115" t="s">
        <v>122</v>
      </c>
      <c r="I696" s="115" t="s">
        <v>122</v>
      </c>
      <c r="J696" s="115" t="s">
        <v>122</v>
      </c>
      <c r="K696" s="118">
        <v>1</v>
      </c>
      <c r="L696" s="88">
        <v>22</v>
      </c>
      <c r="M696" s="121">
        <v>12</v>
      </c>
      <c r="N696" s="87" t="s">
        <v>811</v>
      </c>
      <c r="O696" s="87" t="s">
        <v>639</v>
      </c>
      <c r="P696" s="91">
        <f t="shared" si="51"/>
        <v>87348</v>
      </c>
      <c r="Q696" s="87" t="str">
        <f>IF(Paramétrage!B4&lt;'CTRL Nombres'!K696,"Pas de contrôle",IF(VALUE(F696)=P696,"OK","Attention, vous devez saisir un nombre entier dans le tableau 3"))</f>
        <v>OK</v>
      </c>
      <c r="R696" s="87">
        <f t="shared" si="55"/>
        <v>0</v>
      </c>
    </row>
    <row r="697" spans="1:18" x14ac:dyDescent="0.2">
      <c r="A697" s="88">
        <f t="shared" si="53"/>
        <v>2025</v>
      </c>
      <c r="B697" s="122">
        <v>3</v>
      </c>
      <c r="C697" s="88">
        <f t="shared" si="52"/>
        <v>1</v>
      </c>
      <c r="D697" s="87" t="str">
        <f t="shared" si="52"/>
        <v>0691775E</v>
      </c>
      <c r="E697" s="89" t="s">
        <v>1031</v>
      </c>
      <c r="F697" s="92">
        <f>IF(ISBLANK(Tableau3!Q34),0,Tableau3!Q34)</f>
        <v>-104817</v>
      </c>
      <c r="G697" s="115" t="s">
        <v>122</v>
      </c>
      <c r="H697" s="115" t="s">
        <v>122</v>
      </c>
      <c r="I697" s="115" t="s">
        <v>122</v>
      </c>
      <c r="J697" s="115" t="s">
        <v>122</v>
      </c>
      <c r="K697" s="118">
        <v>1</v>
      </c>
      <c r="L697" s="88">
        <v>22</v>
      </c>
      <c r="M697" s="121">
        <v>13</v>
      </c>
      <c r="N697" s="87" t="s">
        <v>352</v>
      </c>
      <c r="O697" s="87" t="s">
        <v>1249</v>
      </c>
      <c r="P697" s="91">
        <f t="shared" si="51"/>
        <v>-104817</v>
      </c>
      <c r="Q697" s="87" t="str">
        <f>IF(Paramétrage!B4&lt;'CTRL Nombres'!K697,"Pas de contrôle",IF(VALUE(F697)=P697,"OK","Attention, vous devez saisir un nombre entier dans le tableau 3"))</f>
        <v>OK</v>
      </c>
      <c r="R697" s="87">
        <f t="shared" si="55"/>
        <v>0</v>
      </c>
    </row>
    <row r="698" spans="1:18" x14ac:dyDescent="0.2">
      <c r="A698" s="88">
        <f t="shared" si="53"/>
        <v>2025</v>
      </c>
      <c r="B698" s="122">
        <v>3</v>
      </c>
      <c r="C698" s="88">
        <f t="shared" si="52"/>
        <v>1</v>
      </c>
      <c r="D698" s="87" t="str">
        <f t="shared" si="52"/>
        <v>0691775E</v>
      </c>
      <c r="E698" s="89" t="s">
        <v>1032</v>
      </c>
      <c r="F698" s="92">
        <f>IF(ISBLANK(Tableau3!R34),0,Tableau3!R34)</f>
        <v>192165</v>
      </c>
      <c r="G698" s="115" t="s">
        <v>122</v>
      </c>
      <c r="H698" s="115" t="s">
        <v>122</v>
      </c>
      <c r="I698" s="115" t="s">
        <v>122</v>
      </c>
      <c r="J698" s="115" t="s">
        <v>122</v>
      </c>
      <c r="K698" s="118">
        <v>1</v>
      </c>
      <c r="L698" s="88">
        <v>22</v>
      </c>
      <c r="M698" s="121">
        <v>14</v>
      </c>
      <c r="N698" s="87" t="s">
        <v>353</v>
      </c>
      <c r="O698" s="87" t="s">
        <v>470</v>
      </c>
      <c r="P698" s="91">
        <f t="shared" si="51"/>
        <v>192165</v>
      </c>
      <c r="Q698" s="87" t="str">
        <f>IF(Paramétrage!B4&lt;'CTRL Nombres'!K698,"Pas de contrôle",IF(VALUE(F698)=P698,"OK","Attention, vous devez saisir un nombre entier dans le tableau 3"))</f>
        <v>OK</v>
      </c>
      <c r="R698" s="87">
        <f t="shared" si="55"/>
        <v>0</v>
      </c>
    </row>
    <row r="699" spans="1:18" x14ac:dyDescent="0.2">
      <c r="A699" s="88">
        <f t="shared" si="53"/>
        <v>2025</v>
      </c>
      <c r="B699" s="122">
        <v>3</v>
      </c>
      <c r="C699" s="88">
        <f t="shared" si="52"/>
        <v>1</v>
      </c>
      <c r="D699" s="87" t="str">
        <f t="shared" si="52"/>
        <v>0691775E</v>
      </c>
      <c r="E699" s="89" t="s">
        <v>1033</v>
      </c>
      <c r="F699" s="92">
        <f>IF(ISBLANK(Tableau3!S34),0,Tableau3!S34)</f>
        <v>-3663</v>
      </c>
      <c r="G699" s="115" t="s">
        <v>122</v>
      </c>
      <c r="H699" s="115" t="s">
        <v>122</v>
      </c>
      <c r="I699" s="115" t="s">
        <v>122</v>
      </c>
      <c r="J699" s="115" t="s">
        <v>122</v>
      </c>
      <c r="K699" s="118">
        <v>1</v>
      </c>
      <c r="L699" s="88">
        <v>22</v>
      </c>
      <c r="M699" s="88">
        <v>15</v>
      </c>
      <c r="N699" s="87" t="s">
        <v>354</v>
      </c>
      <c r="O699" s="87" t="s">
        <v>1250</v>
      </c>
      <c r="P699" s="91">
        <f t="shared" si="51"/>
        <v>-3663</v>
      </c>
      <c r="Q699" s="87" t="str">
        <f>IF(Paramétrage!B4&lt;'CTRL Nombres'!K699,"Pas de contrôle",IF(VALUE(F699)=P699,"OK","Attention, vous devez saisir un nombre entier dans le tableau 3"))</f>
        <v>OK</v>
      </c>
      <c r="R699" s="87">
        <f t="shared" si="55"/>
        <v>0</v>
      </c>
    </row>
    <row r="700" spans="1:18" x14ac:dyDescent="0.2">
      <c r="A700" s="88">
        <f t="shared" si="53"/>
        <v>2025</v>
      </c>
      <c r="B700" s="122">
        <v>3</v>
      </c>
      <c r="C700" s="88">
        <f t="shared" si="52"/>
        <v>1</v>
      </c>
      <c r="D700" s="87" t="str">
        <f t="shared" si="52"/>
        <v>0691775E</v>
      </c>
      <c r="E700" s="89" t="s">
        <v>1034</v>
      </c>
      <c r="F700" s="92">
        <f>IF(ISBLANK(Tableau3!T34),0,Tableau3!T34)</f>
        <v>0</v>
      </c>
      <c r="G700" s="115" t="s">
        <v>122</v>
      </c>
      <c r="H700" s="115" t="s">
        <v>122</v>
      </c>
      <c r="I700" s="115" t="s">
        <v>122</v>
      </c>
      <c r="J700" s="115" t="s">
        <v>122</v>
      </c>
      <c r="K700" s="118">
        <v>1</v>
      </c>
      <c r="L700" s="88">
        <v>22</v>
      </c>
      <c r="M700" s="88">
        <v>16</v>
      </c>
      <c r="N700" s="87" t="s">
        <v>355</v>
      </c>
      <c r="O700" s="87" t="s">
        <v>1251</v>
      </c>
      <c r="P700" s="91">
        <f t="shared" si="51"/>
        <v>0</v>
      </c>
      <c r="Q700" s="87" t="str">
        <f>IF(Paramétrage!B4&lt;'CTRL Nombres'!K700,"Pas de contrôle",IF(VALUE(F700)=P700,"OK","Attention, vous devez saisir un nombre entier dans le tableau 3"))</f>
        <v>OK</v>
      </c>
      <c r="R700" s="87">
        <f t="shared" si="55"/>
        <v>0</v>
      </c>
    </row>
    <row r="701" spans="1:18" x14ac:dyDescent="0.2">
      <c r="A701" s="88">
        <f t="shared" si="53"/>
        <v>2025</v>
      </c>
      <c r="B701" s="122">
        <v>3</v>
      </c>
      <c r="C701" s="88">
        <f t="shared" si="52"/>
        <v>1</v>
      </c>
      <c r="D701" s="87" t="str">
        <f t="shared" si="52"/>
        <v>0691775E</v>
      </c>
      <c r="E701" s="89" t="s">
        <v>1035</v>
      </c>
      <c r="F701" s="92">
        <f>IF(ISBLANK(Tableau3!U34),0,Tableau3!U34)</f>
        <v>0</v>
      </c>
      <c r="G701" s="115" t="s">
        <v>122</v>
      </c>
      <c r="H701" s="115" t="s">
        <v>122</v>
      </c>
      <c r="I701" s="115" t="s">
        <v>122</v>
      </c>
      <c r="J701" s="115" t="s">
        <v>122</v>
      </c>
      <c r="K701" s="118">
        <v>1</v>
      </c>
      <c r="L701" s="88">
        <v>22</v>
      </c>
      <c r="M701" s="88">
        <v>17</v>
      </c>
      <c r="N701" s="87" t="s">
        <v>1252</v>
      </c>
      <c r="O701" s="87" t="s">
        <v>1253</v>
      </c>
      <c r="P701" s="91">
        <f t="shared" si="51"/>
        <v>0</v>
      </c>
      <c r="Q701" s="87" t="str">
        <f>IF(Paramétrage!B4&lt;'CTRL Nombres'!K701,"Pas de contrôle",IF(VALUE(F701)=P701,"OK","Attention, vous devez saisir un nombre entier dans le tableau 3"))</f>
        <v>OK</v>
      </c>
      <c r="R701" s="87">
        <f t="shared" si="55"/>
        <v>0</v>
      </c>
    </row>
    <row r="702" spans="1:18" x14ac:dyDescent="0.2">
      <c r="A702" s="88">
        <f t="shared" si="53"/>
        <v>2025</v>
      </c>
      <c r="B702" s="122">
        <v>3</v>
      </c>
      <c r="C702" s="88">
        <f t="shared" si="52"/>
        <v>1</v>
      </c>
      <c r="D702" s="87" t="str">
        <f t="shared" si="52"/>
        <v>0691775E</v>
      </c>
      <c r="E702" s="89" t="s">
        <v>1036</v>
      </c>
      <c r="F702" s="92">
        <f>IF(ISBLANK(Tableau3!V34),0,Tableau3!V34)</f>
        <v>0</v>
      </c>
      <c r="G702" s="115" t="s">
        <v>122</v>
      </c>
      <c r="H702" s="115" t="s">
        <v>122</v>
      </c>
      <c r="I702" s="115" t="s">
        <v>122</v>
      </c>
      <c r="J702" s="115" t="s">
        <v>122</v>
      </c>
      <c r="K702" s="118">
        <v>1</v>
      </c>
      <c r="L702" s="88">
        <v>22</v>
      </c>
      <c r="M702" s="88">
        <v>18</v>
      </c>
      <c r="N702" s="87" t="s">
        <v>261</v>
      </c>
      <c r="O702" s="87" t="s">
        <v>471</v>
      </c>
      <c r="P702" s="91">
        <f t="shared" si="51"/>
        <v>0</v>
      </c>
      <c r="Q702" s="87" t="str">
        <f>IF(Paramétrage!B4&lt;'CTRL Nombres'!K702,"Pas de contrôle",IF(VALUE(F702)=P702,"OK","Attention, vous devez saisir un nombre entier dans le tableau 3"))</f>
        <v>OK</v>
      </c>
      <c r="R702" s="87">
        <f t="shared" si="55"/>
        <v>0</v>
      </c>
    </row>
    <row r="703" spans="1:18" x14ac:dyDescent="0.2">
      <c r="A703" s="88">
        <f t="shared" si="53"/>
        <v>2025</v>
      </c>
      <c r="B703" s="122">
        <v>3</v>
      </c>
      <c r="C703" s="88">
        <f t="shared" si="52"/>
        <v>1</v>
      </c>
      <c r="D703" s="87" t="str">
        <f t="shared" si="52"/>
        <v>0691775E</v>
      </c>
      <c r="E703" s="89" t="s">
        <v>2857</v>
      </c>
      <c r="F703" s="92">
        <f>IF(ISBLANK(Tableau3!W34),0,Tableau3!W34)</f>
        <v>0</v>
      </c>
      <c r="G703" s="115" t="s">
        <v>122</v>
      </c>
      <c r="H703" s="115" t="s">
        <v>122</v>
      </c>
      <c r="I703" s="115" t="s">
        <v>122</v>
      </c>
      <c r="J703" s="115" t="s">
        <v>122</v>
      </c>
      <c r="K703" s="118">
        <v>1</v>
      </c>
      <c r="L703" s="88">
        <v>22</v>
      </c>
      <c r="M703" s="88">
        <v>19</v>
      </c>
      <c r="N703" s="87" t="s">
        <v>262</v>
      </c>
      <c r="O703" s="87" t="s">
        <v>2470</v>
      </c>
      <c r="P703" s="91">
        <f t="shared" si="51"/>
        <v>0</v>
      </c>
      <c r="Q703" s="87" t="str">
        <f>IF(Paramétrage!B4&lt;'CTRL Nombres'!K703,"Pas de contrôle",IF(VALUE(F703)=P703,"OK","Attention, vous devez saisir un nombre entier dans le tableau 3"))</f>
        <v>OK</v>
      </c>
      <c r="R703" s="87">
        <f t="shared" si="55"/>
        <v>0</v>
      </c>
    </row>
    <row r="704" spans="1:18" x14ac:dyDescent="0.2">
      <c r="A704" s="88">
        <f t="shared" si="53"/>
        <v>2025</v>
      </c>
      <c r="B704" s="122">
        <v>3</v>
      </c>
      <c r="C704" s="88">
        <f t="shared" si="52"/>
        <v>1</v>
      </c>
      <c r="D704" s="87" t="str">
        <f t="shared" si="52"/>
        <v>0691775E</v>
      </c>
      <c r="E704" s="89" t="s">
        <v>1037</v>
      </c>
      <c r="F704" s="92">
        <f>IF(ISBLANK(Tableau3!X34),0,Tableau3!X34)</f>
        <v>0</v>
      </c>
      <c r="G704" s="115" t="s">
        <v>122</v>
      </c>
      <c r="H704" s="115" t="s">
        <v>122</v>
      </c>
      <c r="I704" s="115" t="s">
        <v>122</v>
      </c>
      <c r="J704" s="115" t="s">
        <v>122</v>
      </c>
      <c r="K704" s="118">
        <v>1</v>
      </c>
      <c r="L704" s="88">
        <v>22</v>
      </c>
      <c r="M704" s="88">
        <v>20</v>
      </c>
      <c r="N704" s="87" t="s">
        <v>263</v>
      </c>
      <c r="O704" s="87" t="s">
        <v>1254</v>
      </c>
      <c r="P704" s="91">
        <f t="shared" si="51"/>
        <v>0</v>
      </c>
      <c r="Q704" s="87" t="str">
        <f>IF(Paramétrage!B4&lt;'CTRL Nombres'!K704,"Pas de contrôle",IF(VALUE(F704)=P704,"OK","Attention, vous devez saisir un nombre entier dans le tableau 3"))</f>
        <v>OK</v>
      </c>
      <c r="R704" s="87">
        <f t="shared" si="55"/>
        <v>0</v>
      </c>
    </row>
    <row r="705" spans="1:18" x14ac:dyDescent="0.2">
      <c r="A705" s="88">
        <f t="shared" si="53"/>
        <v>2025</v>
      </c>
      <c r="B705" s="122">
        <v>3</v>
      </c>
      <c r="C705" s="88">
        <f t="shared" si="52"/>
        <v>1</v>
      </c>
      <c r="D705" s="87" t="str">
        <f t="shared" si="52"/>
        <v>0691775E</v>
      </c>
      <c r="E705" s="89" t="s">
        <v>249</v>
      </c>
      <c r="F705" s="92">
        <f>IF(ISBLANK(Tableau3!AA34),0,Tableau3!AA34)</f>
        <v>9561893</v>
      </c>
      <c r="G705" s="115" t="s">
        <v>122</v>
      </c>
      <c r="H705" s="115" t="s">
        <v>122</v>
      </c>
      <c r="I705" s="115" t="s">
        <v>122</v>
      </c>
      <c r="J705" s="115" t="s">
        <v>122</v>
      </c>
      <c r="K705" s="118">
        <v>1</v>
      </c>
      <c r="L705" s="88">
        <v>22</v>
      </c>
      <c r="M705" s="88">
        <v>23</v>
      </c>
      <c r="N705" s="87" t="s">
        <v>219</v>
      </c>
      <c r="O705" s="87" t="s">
        <v>293</v>
      </c>
      <c r="P705" s="91">
        <f t="shared" si="51"/>
        <v>9561893</v>
      </c>
      <c r="Q705" s="87" t="str">
        <f>IF(Paramétrage!B4&lt;'CTRL Nombres'!K705,"Pas de contrôle",IF(VALUE(F705)=P705,"OK","Attention, vous devez saisir un nombre entier dans le tableau 3"))</f>
        <v>OK</v>
      </c>
      <c r="R705" s="87">
        <f t="shared" si="55"/>
        <v>0</v>
      </c>
    </row>
    <row r="706" spans="1:18" x14ac:dyDescent="0.2">
      <c r="A706" s="88">
        <f t="shared" si="53"/>
        <v>2025</v>
      </c>
      <c r="B706" s="122">
        <v>3</v>
      </c>
      <c r="C706" s="88">
        <f t="shared" si="52"/>
        <v>1</v>
      </c>
      <c r="D706" s="87" t="str">
        <f t="shared" si="52"/>
        <v>0691775E</v>
      </c>
      <c r="E706" s="89" t="s">
        <v>1038</v>
      </c>
      <c r="F706" s="92">
        <f>IF(ISBLANK(Tableau3!E35),0,Tableau3!E35)</f>
        <v>892522</v>
      </c>
      <c r="G706" s="115" t="s">
        <v>122</v>
      </c>
      <c r="H706" s="115" t="s">
        <v>122</v>
      </c>
      <c r="I706" s="90" t="s">
        <v>36</v>
      </c>
      <c r="J706" s="90" t="s">
        <v>36</v>
      </c>
      <c r="K706" s="118">
        <v>1</v>
      </c>
      <c r="L706" s="88">
        <v>23</v>
      </c>
      <c r="M706" s="121">
        <v>1</v>
      </c>
      <c r="N706" s="87" t="s">
        <v>1255</v>
      </c>
      <c r="O706" s="87" t="s">
        <v>649</v>
      </c>
      <c r="P706" s="91">
        <f t="shared" si="51"/>
        <v>892522</v>
      </c>
      <c r="Q706" s="87" t="str">
        <f>IF(Paramétrage!B4&lt;'CTRL Nombres'!K706,"Pas de contrôle",IF(VALUE(F706)=P706,"OK","Attention, vous devez saisir un nombre entier dans le tableau 3"))</f>
        <v>OK</v>
      </c>
      <c r="R706" s="87">
        <f t="shared" si="55"/>
        <v>0</v>
      </c>
    </row>
    <row r="707" spans="1:18" x14ac:dyDescent="0.2">
      <c r="A707" s="88">
        <f t="shared" si="53"/>
        <v>2025</v>
      </c>
      <c r="B707" s="122">
        <v>3</v>
      </c>
      <c r="C707" s="88">
        <f t="shared" si="52"/>
        <v>1</v>
      </c>
      <c r="D707" s="87" t="str">
        <f t="shared" si="52"/>
        <v>0691775E</v>
      </c>
      <c r="E707" s="89" t="s">
        <v>1039</v>
      </c>
      <c r="F707" s="92">
        <f>IF(ISBLANK(Tableau3!F35),0,Tableau3!F35)</f>
        <v>0</v>
      </c>
      <c r="G707" s="115" t="s">
        <v>122</v>
      </c>
      <c r="H707" s="115" t="s">
        <v>122</v>
      </c>
      <c r="I707" s="115" t="s">
        <v>122</v>
      </c>
      <c r="J707" s="115" t="s">
        <v>122</v>
      </c>
      <c r="K707" s="118">
        <v>1</v>
      </c>
      <c r="L707" s="88">
        <v>23</v>
      </c>
      <c r="M707" s="121">
        <v>2</v>
      </c>
      <c r="N707" s="87" t="s">
        <v>1256</v>
      </c>
      <c r="O707" s="87" t="s">
        <v>650</v>
      </c>
      <c r="P707" s="91">
        <f t="shared" si="51"/>
        <v>0</v>
      </c>
      <c r="Q707" s="87" t="str">
        <f>IF(Paramétrage!B4&lt;'CTRL Nombres'!K707,"Pas de contrôle",IF(VALUE(F707)=P707,"OK","Attention, vous devez saisir un nombre entier dans le tableau 3"))</f>
        <v>OK</v>
      </c>
      <c r="R707" s="87">
        <f t="shared" si="55"/>
        <v>0</v>
      </c>
    </row>
    <row r="708" spans="1:18" x14ac:dyDescent="0.2">
      <c r="A708" s="88">
        <f t="shared" si="53"/>
        <v>2025</v>
      </c>
      <c r="B708" s="122">
        <v>3</v>
      </c>
      <c r="C708" s="88">
        <f t="shared" si="52"/>
        <v>1</v>
      </c>
      <c r="D708" s="87" t="str">
        <f t="shared" si="52"/>
        <v>0691775E</v>
      </c>
      <c r="E708" s="89" t="s">
        <v>1040</v>
      </c>
      <c r="F708" s="92">
        <f>IF(ISBLANK(Tableau3!G35),0,Tableau3!G35)</f>
        <v>6082</v>
      </c>
      <c r="G708" s="115" t="s">
        <v>122</v>
      </c>
      <c r="H708" s="115" t="s">
        <v>122</v>
      </c>
      <c r="I708" s="115" t="s">
        <v>122</v>
      </c>
      <c r="J708" s="115" t="s">
        <v>122</v>
      </c>
      <c r="K708" s="118">
        <v>1</v>
      </c>
      <c r="L708" s="88">
        <v>23</v>
      </c>
      <c r="M708" s="121">
        <v>3</v>
      </c>
      <c r="N708" s="87" t="s">
        <v>794</v>
      </c>
      <c r="O708" s="87" t="s">
        <v>474</v>
      </c>
      <c r="P708" s="91">
        <f t="shared" si="51"/>
        <v>6082</v>
      </c>
      <c r="Q708" s="87" t="str">
        <f>IF(Paramétrage!B4&lt;'CTRL Nombres'!K708,"Pas de contrôle",IF(VALUE(F708)=P708,"OK","Attention, vous devez saisir un nombre entier dans le tableau 3"))</f>
        <v>OK</v>
      </c>
      <c r="R708" s="87">
        <f t="shared" si="55"/>
        <v>0</v>
      </c>
    </row>
    <row r="709" spans="1:18" x14ac:dyDescent="0.2">
      <c r="A709" s="88">
        <f t="shared" si="53"/>
        <v>2025</v>
      </c>
      <c r="B709" s="122">
        <v>3</v>
      </c>
      <c r="C709" s="88">
        <f t="shared" si="52"/>
        <v>1</v>
      </c>
      <c r="D709" s="87" t="str">
        <f t="shared" si="52"/>
        <v>0691775E</v>
      </c>
      <c r="E709" s="89" t="s">
        <v>1041</v>
      </c>
      <c r="F709" s="92">
        <f>IF(ISBLANK(Tableau3!H35),0,Tableau3!H35)</f>
        <v>29961</v>
      </c>
      <c r="G709" s="115" t="s">
        <v>122</v>
      </c>
      <c r="H709" s="115" t="s">
        <v>122</v>
      </c>
      <c r="I709" s="115" t="s">
        <v>122</v>
      </c>
      <c r="J709" s="115" t="s">
        <v>122</v>
      </c>
      <c r="K709" s="118">
        <v>1</v>
      </c>
      <c r="L709" s="88">
        <v>23</v>
      </c>
      <c r="M709" s="121">
        <v>4</v>
      </c>
      <c r="N709" s="87" t="s">
        <v>1257</v>
      </c>
      <c r="O709" s="87" t="s">
        <v>475</v>
      </c>
      <c r="P709" s="91">
        <f t="shared" si="51"/>
        <v>29961</v>
      </c>
      <c r="Q709" s="87" t="str">
        <f>IF(Paramétrage!B4&lt;'CTRL Nombres'!K709,"Pas de contrôle",IF(VALUE(F709)=P709,"OK","Attention, vous devez saisir un nombre entier dans le tableau 3"))</f>
        <v>OK</v>
      </c>
      <c r="R709" s="87">
        <f t="shared" si="55"/>
        <v>0</v>
      </c>
    </row>
    <row r="710" spans="1:18" x14ac:dyDescent="0.2">
      <c r="A710" s="88">
        <f t="shared" si="53"/>
        <v>2025</v>
      </c>
      <c r="B710" s="122">
        <v>3</v>
      </c>
      <c r="C710" s="88">
        <f t="shared" si="52"/>
        <v>1</v>
      </c>
      <c r="D710" s="87" t="str">
        <f t="shared" si="52"/>
        <v>0691775E</v>
      </c>
      <c r="E710" s="89" t="s">
        <v>1042</v>
      </c>
      <c r="F710" s="92">
        <f>IF(ISBLANK(Tableau3!I35),0,Tableau3!I35)</f>
        <v>0</v>
      </c>
      <c r="G710" s="115" t="s">
        <v>122</v>
      </c>
      <c r="H710" s="115" t="s">
        <v>122</v>
      </c>
      <c r="I710" s="115" t="s">
        <v>122</v>
      </c>
      <c r="J710" s="115" t="s">
        <v>122</v>
      </c>
      <c r="K710" s="118">
        <v>1</v>
      </c>
      <c r="L710" s="88">
        <v>23</v>
      </c>
      <c r="M710" s="121">
        <v>5</v>
      </c>
      <c r="N710" s="87" t="s">
        <v>1258</v>
      </c>
      <c r="O710" s="87" t="s">
        <v>652</v>
      </c>
      <c r="P710" s="91">
        <f t="shared" si="51"/>
        <v>0</v>
      </c>
      <c r="Q710" s="87" t="str">
        <f>IF(Paramétrage!B4&lt;'CTRL Nombres'!K710,"Pas de contrôle",IF(VALUE(F710)=P710,"OK","Attention, vous devez saisir un nombre entier dans le tableau 3"))</f>
        <v>OK</v>
      </c>
      <c r="R710" s="87">
        <f t="shared" si="55"/>
        <v>0</v>
      </c>
    </row>
    <row r="711" spans="1:18" x14ac:dyDescent="0.2">
      <c r="A711" s="88">
        <f t="shared" si="53"/>
        <v>2025</v>
      </c>
      <c r="B711" s="122">
        <v>3</v>
      </c>
      <c r="C711" s="88">
        <f t="shared" si="52"/>
        <v>1</v>
      </c>
      <c r="D711" s="87" t="str">
        <f t="shared" si="52"/>
        <v>0691775E</v>
      </c>
      <c r="E711" s="89" t="s">
        <v>2320</v>
      </c>
      <c r="F711" s="92">
        <f>IF(ISBLANK(Tableau3!J35),0,Tableau3!J35)</f>
        <v>0</v>
      </c>
      <c r="G711" s="115" t="s">
        <v>122</v>
      </c>
      <c r="H711" s="115" t="s">
        <v>122</v>
      </c>
      <c r="I711" s="115" t="s">
        <v>122</v>
      </c>
      <c r="J711" s="115" t="s">
        <v>122</v>
      </c>
      <c r="K711" s="118">
        <v>1</v>
      </c>
      <c r="L711" s="88">
        <v>23</v>
      </c>
      <c r="M711" s="121">
        <v>6</v>
      </c>
      <c r="N711" s="87" t="s">
        <v>2758</v>
      </c>
      <c r="O711" s="87" t="s">
        <v>2526</v>
      </c>
      <c r="P711" s="91">
        <f t="shared" si="51"/>
        <v>0</v>
      </c>
      <c r="Q711" s="87" t="str">
        <f>IF(Paramétrage!B4&lt;'CTRL Nombres'!K711,"Pas de contrôle",IF(VALUE(F711)=P711,"OK","Attention, vous devez saisir un nombre entier dans le tableau 3"))</f>
        <v>OK</v>
      </c>
      <c r="R711" s="87">
        <f t="shared" si="55"/>
        <v>0</v>
      </c>
    </row>
    <row r="712" spans="1:18" x14ac:dyDescent="0.2">
      <c r="A712" s="88">
        <f t="shared" si="53"/>
        <v>2025</v>
      </c>
      <c r="B712" s="122">
        <v>3</v>
      </c>
      <c r="C712" s="88">
        <f t="shared" si="52"/>
        <v>1</v>
      </c>
      <c r="D712" s="87" t="str">
        <f t="shared" si="52"/>
        <v>0691775E</v>
      </c>
      <c r="E712" s="89" t="s">
        <v>1043</v>
      </c>
      <c r="F712" s="92">
        <f>IF(ISBLANK(Tableau3!K35),0,Tableau3!K35)</f>
        <v>0</v>
      </c>
      <c r="G712" s="115" t="s">
        <v>122</v>
      </c>
      <c r="H712" s="115" t="s">
        <v>122</v>
      </c>
      <c r="I712" s="115" t="s">
        <v>122</v>
      </c>
      <c r="J712" s="115" t="s">
        <v>122</v>
      </c>
      <c r="K712" s="118">
        <v>1</v>
      </c>
      <c r="L712" s="88">
        <v>23</v>
      </c>
      <c r="M712" s="121">
        <v>7</v>
      </c>
      <c r="N712" s="87" t="s">
        <v>356</v>
      </c>
      <c r="O712" s="87" t="s">
        <v>653</v>
      </c>
      <c r="P712" s="91">
        <f t="shared" si="51"/>
        <v>0</v>
      </c>
      <c r="Q712" s="87" t="str">
        <f>IF(Paramétrage!B4&lt;'CTRL Nombres'!K712,"Pas de contrôle",IF(VALUE(F712)=P712,"OK","Attention, vous devez saisir un nombre entier dans le tableau 3"))</f>
        <v>OK</v>
      </c>
      <c r="R712" s="87">
        <f t="shared" si="55"/>
        <v>0</v>
      </c>
    </row>
    <row r="713" spans="1:18" x14ac:dyDescent="0.2">
      <c r="A713" s="88">
        <f t="shared" si="53"/>
        <v>2025</v>
      </c>
      <c r="B713" s="122">
        <v>3</v>
      </c>
      <c r="C713" s="88">
        <f t="shared" si="52"/>
        <v>1</v>
      </c>
      <c r="D713" s="87" t="str">
        <f t="shared" si="52"/>
        <v>0691775E</v>
      </c>
      <c r="E713" s="89" t="s">
        <v>1044</v>
      </c>
      <c r="F713" s="92">
        <f>IF(ISBLANK(Tableau3!M35),0,Tableau3!M35)</f>
        <v>0</v>
      </c>
      <c r="G713" s="115" t="s">
        <v>122</v>
      </c>
      <c r="H713" s="115" t="s">
        <v>122</v>
      </c>
      <c r="I713" s="115" t="s">
        <v>122</v>
      </c>
      <c r="J713" s="115" t="s">
        <v>122</v>
      </c>
      <c r="K713" s="118">
        <v>1</v>
      </c>
      <c r="L713" s="88">
        <v>23</v>
      </c>
      <c r="M713" s="88">
        <v>9</v>
      </c>
      <c r="N713" s="87" t="s">
        <v>357</v>
      </c>
      <c r="O713" s="87" t="s">
        <v>476</v>
      </c>
      <c r="P713" s="91">
        <f t="shared" si="51"/>
        <v>0</v>
      </c>
      <c r="Q713" s="87" t="str">
        <f>IF(Paramétrage!B4&lt;'CTRL Nombres'!K713,"Pas de contrôle",IF(VALUE(F713)=P713,"OK","Attention, vous devez saisir un nombre entier dans le tableau 3"))</f>
        <v>OK</v>
      </c>
      <c r="R713" s="87">
        <f t="shared" si="55"/>
        <v>0</v>
      </c>
    </row>
    <row r="714" spans="1:18" x14ac:dyDescent="0.2">
      <c r="A714" s="88">
        <f t="shared" si="53"/>
        <v>2025</v>
      </c>
      <c r="B714" s="122">
        <v>3</v>
      </c>
      <c r="C714" s="88">
        <f t="shared" si="52"/>
        <v>1</v>
      </c>
      <c r="D714" s="87" t="str">
        <f t="shared" si="52"/>
        <v>0691775E</v>
      </c>
      <c r="E714" s="89" t="s">
        <v>2811</v>
      </c>
      <c r="F714" s="92">
        <f>IF(ISBLANK(Tableau3!N35),0,Tableau3!N35)</f>
        <v>0</v>
      </c>
      <c r="G714" s="115" t="s">
        <v>122</v>
      </c>
      <c r="H714" s="115" t="s">
        <v>122</v>
      </c>
      <c r="I714" s="115" t="s">
        <v>122</v>
      </c>
      <c r="J714" s="115" t="s">
        <v>122</v>
      </c>
      <c r="K714" s="118">
        <v>1</v>
      </c>
      <c r="L714" s="88">
        <v>23</v>
      </c>
      <c r="M714" s="88">
        <v>10</v>
      </c>
      <c r="N714" s="87" t="s">
        <v>2812</v>
      </c>
      <c r="O714" s="87" t="s">
        <v>2529</v>
      </c>
      <c r="P714" s="91">
        <f t="shared" si="51"/>
        <v>0</v>
      </c>
      <c r="Q714" s="87" t="str">
        <f>IF(Paramétrage!B4&lt;'CTRL Nombres'!K714,"Pas de contrôle",IF(VALUE(F714)=P714,"OK","Attention, vous devez saisir un nombre entier dans le tableau 3"))</f>
        <v>OK</v>
      </c>
      <c r="R714" s="87">
        <f t="shared" si="55"/>
        <v>0</v>
      </c>
    </row>
    <row r="715" spans="1:18" x14ac:dyDescent="0.2">
      <c r="A715" s="88">
        <f t="shared" si="53"/>
        <v>2025</v>
      </c>
      <c r="B715" s="122">
        <v>3</v>
      </c>
      <c r="C715" s="88">
        <f t="shared" si="52"/>
        <v>1</v>
      </c>
      <c r="D715" s="87" t="str">
        <f t="shared" si="52"/>
        <v>0691775E</v>
      </c>
      <c r="E715" s="89" t="s">
        <v>2768</v>
      </c>
      <c r="F715" s="92">
        <f>IF(ISBLANK(Tableau3!O35),0,Tableau3!O35)</f>
        <v>0</v>
      </c>
      <c r="G715" s="115" t="s">
        <v>122</v>
      </c>
      <c r="H715" s="115" t="s">
        <v>122</v>
      </c>
      <c r="I715" s="115" t="s">
        <v>122</v>
      </c>
      <c r="J715" s="115" t="s">
        <v>122</v>
      </c>
      <c r="K715" s="118">
        <v>1</v>
      </c>
      <c r="L715" s="88">
        <v>23</v>
      </c>
      <c r="M715" s="121">
        <v>11</v>
      </c>
      <c r="N715" s="87" t="s">
        <v>2441</v>
      </c>
      <c r="O715" s="87" t="s">
        <v>2531</v>
      </c>
      <c r="P715" s="91">
        <f t="shared" si="51"/>
        <v>0</v>
      </c>
      <c r="Q715" s="87" t="str">
        <f>IF(Paramétrage!B4&lt;'CTRL Nombres'!K715,"Pas de contrôle",IF(VALUE(F715)=P715,"OK","Attention, vous devez saisir un nombre entier dans le tableau 3"))</f>
        <v>OK</v>
      </c>
      <c r="R715" s="87">
        <f t="shared" si="55"/>
        <v>0</v>
      </c>
    </row>
    <row r="716" spans="1:18" x14ac:dyDescent="0.2">
      <c r="A716" s="88">
        <f t="shared" si="53"/>
        <v>2025</v>
      </c>
      <c r="B716" s="122">
        <v>3</v>
      </c>
      <c r="C716" s="88">
        <f t="shared" si="52"/>
        <v>1</v>
      </c>
      <c r="D716" s="87" t="str">
        <f t="shared" si="52"/>
        <v>0691775E</v>
      </c>
      <c r="E716" s="89" t="s">
        <v>1045</v>
      </c>
      <c r="F716" s="92">
        <f>IF(ISBLANK(Tableau3!S35),0,Tableau3!S35)</f>
        <v>17996</v>
      </c>
      <c r="G716" s="115" t="s">
        <v>122</v>
      </c>
      <c r="H716" s="115" t="s">
        <v>122</v>
      </c>
      <c r="I716" s="115" t="s">
        <v>122</v>
      </c>
      <c r="J716" s="115" t="s">
        <v>122</v>
      </c>
      <c r="K716" s="118">
        <v>1</v>
      </c>
      <c r="L716" s="88">
        <v>23</v>
      </c>
      <c r="M716" s="88">
        <v>15</v>
      </c>
      <c r="N716" s="87" t="s">
        <v>264</v>
      </c>
      <c r="O716" s="87" t="s">
        <v>1259</v>
      </c>
      <c r="P716" s="91">
        <f t="shared" si="51"/>
        <v>17996</v>
      </c>
      <c r="Q716" s="87" t="str">
        <f>IF(Paramétrage!B4&lt;'CTRL Nombres'!K716,"Pas de contrôle",IF(VALUE(F716)=P716,"OK","Attention, vous devez saisir un nombre entier dans le tableau 3"))</f>
        <v>OK</v>
      </c>
      <c r="R716" s="87">
        <f t="shared" si="55"/>
        <v>0</v>
      </c>
    </row>
    <row r="717" spans="1:18" x14ac:dyDescent="0.2">
      <c r="A717" s="88">
        <f t="shared" si="53"/>
        <v>2025</v>
      </c>
      <c r="B717" s="122">
        <v>3</v>
      </c>
      <c r="C717" s="88">
        <f t="shared" si="52"/>
        <v>1</v>
      </c>
      <c r="D717" s="87" t="str">
        <f t="shared" si="52"/>
        <v>0691775E</v>
      </c>
      <c r="E717" s="89" t="s">
        <v>1046</v>
      </c>
      <c r="F717" s="92">
        <f>IF(ISBLANK(Tableau3!T35),0,Tableau3!T35)</f>
        <v>0</v>
      </c>
      <c r="G717" s="115" t="s">
        <v>122</v>
      </c>
      <c r="H717" s="115" t="s">
        <v>122</v>
      </c>
      <c r="I717" s="115" t="s">
        <v>122</v>
      </c>
      <c r="J717" s="115" t="s">
        <v>122</v>
      </c>
      <c r="K717" s="118">
        <v>1</v>
      </c>
      <c r="L717" s="88">
        <v>23</v>
      </c>
      <c r="M717" s="88">
        <v>16</v>
      </c>
      <c r="N717" s="87" t="s">
        <v>358</v>
      </c>
      <c r="O717" s="87" t="s">
        <v>1260</v>
      </c>
      <c r="P717" s="91">
        <f t="shared" si="51"/>
        <v>0</v>
      </c>
      <c r="Q717" s="87" t="str">
        <f>IF(Paramétrage!B4&lt;'CTRL Nombres'!K717,"Pas de contrôle",IF(VALUE(F717)=P717,"OK","Attention, vous devez saisir un nombre entier dans le tableau 3"))</f>
        <v>OK</v>
      </c>
      <c r="R717" s="87">
        <f t="shared" si="55"/>
        <v>0</v>
      </c>
    </row>
    <row r="718" spans="1:18" x14ac:dyDescent="0.2">
      <c r="A718" s="88">
        <f t="shared" si="53"/>
        <v>2025</v>
      </c>
      <c r="B718" s="122">
        <v>3</v>
      </c>
      <c r="C718" s="88">
        <f t="shared" si="52"/>
        <v>1</v>
      </c>
      <c r="D718" s="87" t="str">
        <f t="shared" si="52"/>
        <v>0691775E</v>
      </c>
      <c r="E718" s="89" t="s">
        <v>1047</v>
      </c>
      <c r="F718" s="92">
        <f>IF(ISBLANK(Tableau3!U35),0,Tableau3!U35)</f>
        <v>0</v>
      </c>
      <c r="G718" s="115" t="s">
        <v>122</v>
      </c>
      <c r="H718" s="115" t="s">
        <v>122</v>
      </c>
      <c r="I718" s="115" t="s">
        <v>122</v>
      </c>
      <c r="J718" s="115" t="s">
        <v>122</v>
      </c>
      <c r="K718" s="118">
        <v>1</v>
      </c>
      <c r="L718" s="88">
        <v>23</v>
      </c>
      <c r="M718" s="88">
        <v>17</v>
      </c>
      <c r="N718" s="87" t="s">
        <v>1261</v>
      </c>
      <c r="O718" s="87" t="s">
        <v>1262</v>
      </c>
      <c r="P718" s="91">
        <f t="shared" si="51"/>
        <v>0</v>
      </c>
      <c r="Q718" s="87" t="str">
        <f>IF(Paramétrage!B4&lt;'CTRL Nombres'!K718,"Pas de contrôle",IF(VALUE(F718)=P718,"OK","Attention, vous devez saisir un nombre entier dans le tableau 3"))</f>
        <v>OK</v>
      </c>
      <c r="R718" s="87">
        <f t="shared" si="55"/>
        <v>0</v>
      </c>
    </row>
    <row r="719" spans="1:18" x14ac:dyDescent="0.2">
      <c r="A719" s="88">
        <f t="shared" si="53"/>
        <v>2025</v>
      </c>
      <c r="B719" s="122">
        <v>3</v>
      </c>
      <c r="C719" s="88">
        <f t="shared" si="52"/>
        <v>1</v>
      </c>
      <c r="D719" s="87" t="str">
        <f t="shared" si="52"/>
        <v>0691775E</v>
      </c>
      <c r="E719" s="89" t="s">
        <v>1048</v>
      </c>
      <c r="F719" s="92">
        <f>IF(ISBLANK(Tableau3!V35),0,Tableau3!V35)</f>
        <v>0</v>
      </c>
      <c r="G719" s="115" t="s">
        <v>122</v>
      </c>
      <c r="H719" s="115" t="s">
        <v>122</v>
      </c>
      <c r="I719" s="115" t="s">
        <v>122</v>
      </c>
      <c r="J719" s="115" t="s">
        <v>122</v>
      </c>
      <c r="K719" s="118">
        <v>1</v>
      </c>
      <c r="L719" s="88">
        <v>23</v>
      </c>
      <c r="M719" s="88">
        <v>18</v>
      </c>
      <c r="N719" s="87" t="s">
        <v>265</v>
      </c>
      <c r="O719" s="87" t="s">
        <v>478</v>
      </c>
      <c r="P719" s="91">
        <f t="shared" si="51"/>
        <v>0</v>
      </c>
      <c r="Q719" s="87" t="str">
        <f>IF(Paramétrage!B4&lt;'CTRL Nombres'!K719,"Pas de contrôle",IF(VALUE(F719)=P719,"OK","Attention, vous devez saisir un nombre entier dans le tableau 3"))</f>
        <v>OK</v>
      </c>
      <c r="R719" s="87">
        <f t="shared" si="55"/>
        <v>0</v>
      </c>
    </row>
    <row r="720" spans="1:18" x14ac:dyDescent="0.2">
      <c r="A720" s="88">
        <f t="shared" si="53"/>
        <v>2025</v>
      </c>
      <c r="B720" s="122">
        <v>3</v>
      </c>
      <c r="C720" s="88">
        <f t="shared" si="52"/>
        <v>1</v>
      </c>
      <c r="D720" s="87" t="str">
        <f t="shared" si="52"/>
        <v>0691775E</v>
      </c>
      <c r="E720" s="89" t="s">
        <v>1049</v>
      </c>
      <c r="F720" s="92">
        <f>IF(ISBLANK(Tableau3!W35),0,Tableau3!W35)</f>
        <v>55526</v>
      </c>
      <c r="G720" s="115" t="s">
        <v>122</v>
      </c>
      <c r="H720" s="115" t="s">
        <v>122</v>
      </c>
      <c r="I720" s="115" t="s">
        <v>122</v>
      </c>
      <c r="J720" s="115" t="s">
        <v>122</v>
      </c>
      <c r="K720" s="118">
        <v>1</v>
      </c>
      <c r="L720" s="88">
        <v>23</v>
      </c>
      <c r="M720" s="88">
        <v>19</v>
      </c>
      <c r="N720" s="87" t="s">
        <v>359</v>
      </c>
      <c r="O720" s="87" t="s">
        <v>479</v>
      </c>
      <c r="P720" s="91">
        <f t="shared" si="51"/>
        <v>55526</v>
      </c>
      <c r="Q720" s="87" t="str">
        <f>IF(Paramétrage!B4&lt;'CTRL Nombres'!K720,"Pas de contrôle",IF(VALUE(F720)=P720,"OK","Attention, vous devez saisir un nombre entier dans le tableau 3"))</f>
        <v>OK</v>
      </c>
      <c r="R720" s="87">
        <f t="shared" si="55"/>
        <v>0</v>
      </c>
    </row>
    <row r="721" spans="1:18" x14ac:dyDescent="0.2">
      <c r="A721" s="88">
        <f t="shared" si="53"/>
        <v>2025</v>
      </c>
      <c r="B721" s="122">
        <v>3</v>
      </c>
      <c r="C721" s="88">
        <f t="shared" si="52"/>
        <v>1</v>
      </c>
      <c r="D721" s="87" t="str">
        <f t="shared" si="52"/>
        <v>0691775E</v>
      </c>
      <c r="E721" s="89" t="s">
        <v>1050</v>
      </c>
      <c r="F721" s="92">
        <f>IF(ISBLANK(Tableau3!X35),0,Tableau3!X35)</f>
        <v>11720</v>
      </c>
      <c r="G721" s="115" t="s">
        <v>122</v>
      </c>
      <c r="H721" s="115" t="s">
        <v>122</v>
      </c>
      <c r="I721" s="115" t="s">
        <v>122</v>
      </c>
      <c r="J721" s="115" t="s">
        <v>122</v>
      </c>
      <c r="K721" s="118">
        <v>1</v>
      </c>
      <c r="L721" s="88">
        <v>23</v>
      </c>
      <c r="M721" s="88">
        <v>20</v>
      </c>
      <c r="N721" s="87" t="s">
        <v>360</v>
      </c>
      <c r="O721" s="87" t="s">
        <v>1263</v>
      </c>
      <c r="P721" s="91">
        <f t="shared" ref="P721:P777" si="56">ROUND(F721,0)</f>
        <v>11720</v>
      </c>
      <c r="Q721" s="87" t="str">
        <f>IF(Paramétrage!B4&lt;'CTRL Nombres'!K721,"Pas de contrôle",IF(VALUE(F721)=P721,"OK","Attention, vous devez saisir un nombre entier dans le tableau 3"))</f>
        <v>OK</v>
      </c>
      <c r="R721" s="87">
        <f t="shared" si="55"/>
        <v>0</v>
      </c>
    </row>
    <row r="722" spans="1:18" x14ac:dyDescent="0.2">
      <c r="A722" s="88">
        <f t="shared" si="53"/>
        <v>2025</v>
      </c>
      <c r="B722" s="122">
        <v>3</v>
      </c>
      <c r="C722" s="88">
        <f t="shared" si="52"/>
        <v>1</v>
      </c>
      <c r="D722" s="87" t="str">
        <f t="shared" si="52"/>
        <v>0691775E</v>
      </c>
      <c r="E722" s="89" t="s">
        <v>1051</v>
      </c>
      <c r="F722" s="92">
        <f>IF(ISBLANK(Tableau3!AA35),0,Tableau3!AA35)</f>
        <v>898335</v>
      </c>
      <c r="G722" s="115" t="s">
        <v>122</v>
      </c>
      <c r="H722" s="115" t="s">
        <v>122</v>
      </c>
      <c r="I722" s="115" t="s">
        <v>122</v>
      </c>
      <c r="J722" s="115" t="s">
        <v>122</v>
      </c>
      <c r="K722" s="118">
        <v>1</v>
      </c>
      <c r="L722" s="88">
        <v>23</v>
      </c>
      <c r="M722" s="88">
        <v>23</v>
      </c>
      <c r="N722" s="87" t="s">
        <v>361</v>
      </c>
      <c r="O722" s="87" t="s">
        <v>1264</v>
      </c>
      <c r="P722" s="91">
        <f t="shared" si="56"/>
        <v>898335</v>
      </c>
      <c r="Q722" s="87" t="str">
        <f>IF(Paramétrage!B4&lt;'CTRL Nombres'!K722,"Pas de contrôle",IF(VALUE(F722)=P722,"OK","Attention, vous devez saisir un nombre entier dans le tableau 3"))</f>
        <v>OK</v>
      </c>
      <c r="R722" s="87">
        <f t="shared" si="55"/>
        <v>0</v>
      </c>
    </row>
    <row r="723" spans="1:18" x14ac:dyDescent="0.2">
      <c r="A723" s="88">
        <f t="shared" si="53"/>
        <v>2025</v>
      </c>
      <c r="B723" s="122">
        <v>3</v>
      </c>
      <c r="C723" s="88">
        <f t="shared" si="52"/>
        <v>1</v>
      </c>
      <c r="D723" s="87" t="str">
        <f t="shared" si="52"/>
        <v>0691775E</v>
      </c>
      <c r="E723" s="89" t="s">
        <v>1052</v>
      </c>
      <c r="F723" s="92">
        <f>IF(ISBLANK(Tableau3!E36),0,Tableau3!E36)</f>
        <v>7928712</v>
      </c>
      <c r="G723" s="115" t="s">
        <v>122</v>
      </c>
      <c r="H723" s="115" t="s">
        <v>122</v>
      </c>
      <c r="I723" s="90" t="s">
        <v>36</v>
      </c>
      <c r="J723" s="90" t="s">
        <v>36</v>
      </c>
      <c r="K723" s="118">
        <v>1</v>
      </c>
      <c r="L723" s="88">
        <v>24</v>
      </c>
      <c r="M723" s="121">
        <v>1</v>
      </c>
      <c r="N723" s="87" t="s">
        <v>1265</v>
      </c>
      <c r="O723" s="87" t="s">
        <v>655</v>
      </c>
      <c r="P723" s="91">
        <f t="shared" si="56"/>
        <v>7928712</v>
      </c>
      <c r="Q723" s="87" t="str">
        <f>IF(Paramétrage!B4&lt;'CTRL Nombres'!K723,"Pas de contrôle",IF(VALUE(F723)=P723,"OK","Attention, vous devez saisir un nombre entier dans le tableau 3"))</f>
        <v>OK</v>
      </c>
      <c r="R723" s="87">
        <f t="shared" si="55"/>
        <v>0</v>
      </c>
    </row>
    <row r="724" spans="1:18" x14ac:dyDescent="0.2">
      <c r="A724" s="88">
        <f t="shared" si="53"/>
        <v>2025</v>
      </c>
      <c r="B724" s="122">
        <v>3</v>
      </c>
      <c r="C724" s="88">
        <f t="shared" si="52"/>
        <v>1</v>
      </c>
      <c r="D724" s="87" t="str">
        <f t="shared" si="52"/>
        <v>0691775E</v>
      </c>
      <c r="E724" s="89" t="s">
        <v>1053</v>
      </c>
      <c r="F724" s="92">
        <f>IF(ISBLANK(Tableau3!F36),0,Tableau3!F36)</f>
        <v>0</v>
      </c>
      <c r="G724" s="115" t="s">
        <v>122</v>
      </c>
      <c r="H724" s="115" t="s">
        <v>122</v>
      </c>
      <c r="I724" s="115" t="s">
        <v>122</v>
      </c>
      <c r="J724" s="115" t="s">
        <v>122</v>
      </c>
      <c r="K724" s="118">
        <v>1</v>
      </c>
      <c r="L724" s="88">
        <v>24</v>
      </c>
      <c r="M724" s="121">
        <v>2</v>
      </c>
      <c r="N724" s="87" t="s">
        <v>833</v>
      </c>
      <c r="O724" s="87" t="s">
        <v>656</v>
      </c>
      <c r="P724" s="91">
        <f t="shared" si="56"/>
        <v>0</v>
      </c>
      <c r="Q724" s="87" t="str">
        <f>IF(Paramétrage!B4&lt;'CTRL Nombres'!K724,"Pas de contrôle",IF(VALUE(F724)=P724,"OK","Attention, vous devez saisir un nombre entier dans le tableau 3"))</f>
        <v>OK</v>
      </c>
      <c r="R724" s="87">
        <f t="shared" si="55"/>
        <v>0</v>
      </c>
    </row>
    <row r="725" spans="1:18" x14ac:dyDescent="0.2">
      <c r="A725" s="88">
        <f t="shared" si="53"/>
        <v>2025</v>
      </c>
      <c r="B725" s="122">
        <v>3</v>
      </c>
      <c r="C725" s="88">
        <f t="shared" si="52"/>
        <v>1</v>
      </c>
      <c r="D725" s="87" t="str">
        <f t="shared" si="52"/>
        <v>0691775E</v>
      </c>
      <c r="E725" s="89" t="s">
        <v>1054</v>
      </c>
      <c r="F725" s="92">
        <f>IF(ISBLANK(Tableau3!G36),0,Tableau3!G36)</f>
        <v>55041</v>
      </c>
      <c r="G725" s="115" t="s">
        <v>122</v>
      </c>
      <c r="H725" s="115" t="s">
        <v>122</v>
      </c>
      <c r="I725" s="115" t="s">
        <v>122</v>
      </c>
      <c r="J725" s="115" t="s">
        <v>122</v>
      </c>
      <c r="K725" s="118">
        <v>1</v>
      </c>
      <c r="L725" s="88">
        <v>24</v>
      </c>
      <c r="M725" s="121">
        <v>3</v>
      </c>
      <c r="N725" s="87" t="s">
        <v>795</v>
      </c>
      <c r="O725" s="87" t="s">
        <v>482</v>
      </c>
      <c r="P725" s="91">
        <f t="shared" si="56"/>
        <v>55041</v>
      </c>
      <c r="Q725" s="87" t="str">
        <f>IF(Paramétrage!B4&lt;'CTRL Nombres'!K725,"Pas de contrôle",IF(VALUE(F725)=P725,"OK","Attention, vous devez saisir un nombre entier dans le tableau 3"))</f>
        <v>OK</v>
      </c>
      <c r="R725" s="87">
        <f t="shared" si="55"/>
        <v>0</v>
      </c>
    </row>
    <row r="726" spans="1:18" x14ac:dyDescent="0.2">
      <c r="A726" s="88">
        <f t="shared" si="53"/>
        <v>2025</v>
      </c>
      <c r="B726" s="122">
        <v>3</v>
      </c>
      <c r="C726" s="88">
        <f t="shared" si="52"/>
        <v>1</v>
      </c>
      <c r="D726" s="87" t="str">
        <f t="shared" si="52"/>
        <v>0691775E</v>
      </c>
      <c r="E726" s="89" t="s">
        <v>1055</v>
      </c>
      <c r="F726" s="92">
        <f>IF(ISBLANK(Tableau3!H36),0,Tableau3!H36)</f>
        <v>271129</v>
      </c>
      <c r="G726" s="115" t="s">
        <v>122</v>
      </c>
      <c r="H726" s="115" t="s">
        <v>122</v>
      </c>
      <c r="I726" s="115" t="s">
        <v>122</v>
      </c>
      <c r="J726" s="115" t="s">
        <v>122</v>
      </c>
      <c r="K726" s="118">
        <v>1</v>
      </c>
      <c r="L726" s="88">
        <v>24</v>
      </c>
      <c r="M726" s="121">
        <v>4</v>
      </c>
      <c r="N726" s="87" t="s">
        <v>836</v>
      </c>
      <c r="O726" s="87" t="s">
        <v>485</v>
      </c>
      <c r="P726" s="91">
        <f t="shared" si="56"/>
        <v>271129</v>
      </c>
      <c r="Q726" s="87" t="str">
        <f>IF(Paramétrage!B4&lt;'CTRL Nombres'!K726,"Pas de contrôle",IF(VALUE(F726)=P726,"OK","Attention, vous devez saisir un nombre entier dans le tableau 3"))</f>
        <v>OK</v>
      </c>
      <c r="R726" s="87">
        <f t="shared" si="55"/>
        <v>0</v>
      </c>
    </row>
    <row r="727" spans="1:18" x14ac:dyDescent="0.2">
      <c r="A727" s="88">
        <f t="shared" si="53"/>
        <v>2025</v>
      </c>
      <c r="B727" s="122">
        <v>3</v>
      </c>
      <c r="C727" s="88">
        <f t="shared" si="52"/>
        <v>1</v>
      </c>
      <c r="D727" s="87" t="str">
        <f t="shared" si="52"/>
        <v>0691775E</v>
      </c>
      <c r="E727" s="89" t="s">
        <v>1056</v>
      </c>
      <c r="F727" s="92">
        <f>IF(ISBLANK(Tableau3!I36),0,Tableau3!I36)</f>
        <v>0</v>
      </c>
      <c r="G727" s="115" t="s">
        <v>122</v>
      </c>
      <c r="H727" s="115" t="s">
        <v>122</v>
      </c>
      <c r="I727" s="115" t="s">
        <v>122</v>
      </c>
      <c r="J727" s="115" t="s">
        <v>122</v>
      </c>
      <c r="K727" s="118">
        <v>1</v>
      </c>
      <c r="L727" s="88">
        <v>24</v>
      </c>
      <c r="M727" s="121">
        <v>5</v>
      </c>
      <c r="N727" s="87" t="s">
        <v>1173</v>
      </c>
      <c r="O727" s="87" t="s">
        <v>657</v>
      </c>
      <c r="P727" s="91">
        <f t="shared" si="56"/>
        <v>0</v>
      </c>
      <c r="Q727" s="87" t="str">
        <f>IF(Paramétrage!B4&lt;'CTRL Nombres'!K727,"Pas de contrôle",IF(VALUE(F727)=P727,"OK","Attention, vous devez saisir un nombre entier dans le tableau 3"))</f>
        <v>OK</v>
      </c>
      <c r="R727" s="87">
        <f t="shared" si="55"/>
        <v>0</v>
      </c>
    </row>
    <row r="728" spans="1:18" x14ac:dyDescent="0.2">
      <c r="A728" s="88">
        <f t="shared" si="53"/>
        <v>2025</v>
      </c>
      <c r="B728" s="122">
        <v>3</v>
      </c>
      <c r="C728" s="88">
        <f t="shared" ref="C728:D777" si="57">C727</f>
        <v>1</v>
      </c>
      <c r="D728" s="87" t="str">
        <f t="shared" si="57"/>
        <v>0691775E</v>
      </c>
      <c r="E728" s="89" t="s">
        <v>2324</v>
      </c>
      <c r="F728" s="92">
        <f>IF(ISBLANK(Tableau3!J36),0,Tableau3!J36)</f>
        <v>0</v>
      </c>
      <c r="G728" s="115" t="s">
        <v>122</v>
      </c>
      <c r="H728" s="115" t="s">
        <v>122</v>
      </c>
      <c r="I728" s="115" t="s">
        <v>122</v>
      </c>
      <c r="J728" s="115" t="s">
        <v>122</v>
      </c>
      <c r="K728" s="118">
        <v>1</v>
      </c>
      <c r="L728" s="88">
        <v>24</v>
      </c>
      <c r="M728" s="121">
        <v>6</v>
      </c>
      <c r="N728" s="87" t="s">
        <v>1174</v>
      </c>
      <c r="O728" s="87" t="s">
        <v>2656</v>
      </c>
      <c r="P728" s="91">
        <f t="shared" si="56"/>
        <v>0</v>
      </c>
      <c r="Q728" s="87" t="str">
        <f>IF(Paramétrage!B4&lt;'CTRL Nombres'!K728,"Pas de contrôle",IF(VALUE(F728)=P728,"OK","Attention, vous devez saisir un nombre entier dans le tableau 3"))</f>
        <v>OK</v>
      </c>
      <c r="R728" s="87">
        <f t="shared" si="55"/>
        <v>0</v>
      </c>
    </row>
    <row r="729" spans="1:18" x14ac:dyDescent="0.2">
      <c r="A729" s="88">
        <f t="shared" ref="A729:A777" si="58">A728</f>
        <v>2025</v>
      </c>
      <c r="B729" s="122">
        <v>3</v>
      </c>
      <c r="C729" s="88">
        <f t="shared" si="57"/>
        <v>1</v>
      </c>
      <c r="D729" s="87" t="str">
        <f t="shared" si="57"/>
        <v>0691775E</v>
      </c>
      <c r="E729" s="89" t="s">
        <v>1057</v>
      </c>
      <c r="F729" s="92">
        <f>IF(ISBLANK(Tableau3!K36),0,Tableau3!K36)</f>
        <v>0</v>
      </c>
      <c r="G729" s="115" t="s">
        <v>122</v>
      </c>
      <c r="H729" s="115" t="s">
        <v>122</v>
      </c>
      <c r="I729" s="115" t="s">
        <v>122</v>
      </c>
      <c r="J729" s="115" t="s">
        <v>122</v>
      </c>
      <c r="K729" s="118">
        <v>1</v>
      </c>
      <c r="L729" s="88">
        <v>24</v>
      </c>
      <c r="M729" s="121">
        <v>7</v>
      </c>
      <c r="N729" s="87" t="s">
        <v>364</v>
      </c>
      <c r="O729" s="87" t="s">
        <v>658</v>
      </c>
      <c r="P729" s="91">
        <f t="shared" si="56"/>
        <v>0</v>
      </c>
      <c r="Q729" s="87" t="str">
        <f>IF(Paramétrage!B4&lt;'CTRL Nombres'!K729,"Pas de contrôle",IF(VALUE(F729)=P729,"OK","Attention, vous devez saisir un nombre entier dans le tableau 3"))</f>
        <v>OK</v>
      </c>
      <c r="R729" s="87">
        <f t="shared" si="55"/>
        <v>0</v>
      </c>
    </row>
    <row r="730" spans="1:18" x14ac:dyDescent="0.2">
      <c r="A730" s="88">
        <f t="shared" si="58"/>
        <v>2025</v>
      </c>
      <c r="B730" s="122">
        <v>3</v>
      </c>
      <c r="C730" s="88">
        <f t="shared" si="57"/>
        <v>1</v>
      </c>
      <c r="D730" s="87" t="str">
        <f t="shared" si="57"/>
        <v>0691775E</v>
      </c>
      <c r="E730" s="89" t="s">
        <v>1058</v>
      </c>
      <c r="F730" s="92">
        <f>IF(ISBLANK(Tableau3!M36),0,Tableau3!M36)</f>
        <v>0</v>
      </c>
      <c r="G730" s="115" t="s">
        <v>122</v>
      </c>
      <c r="H730" s="115" t="s">
        <v>122</v>
      </c>
      <c r="I730" s="115" t="s">
        <v>122</v>
      </c>
      <c r="J730" s="115" t="s">
        <v>122</v>
      </c>
      <c r="K730" s="118">
        <v>1</v>
      </c>
      <c r="L730" s="88">
        <v>24</v>
      </c>
      <c r="M730" s="88">
        <v>9</v>
      </c>
      <c r="N730" s="87" t="s">
        <v>370</v>
      </c>
      <c r="O730" s="87" t="s">
        <v>488</v>
      </c>
      <c r="P730" s="91">
        <f t="shared" si="56"/>
        <v>0</v>
      </c>
      <c r="Q730" s="87" t="str">
        <f>IF(Paramétrage!B4&lt;'CTRL Nombres'!K730,"Pas de contrôle",IF(VALUE(F730)=P730,"OK","Attention, vous devez saisir un nombre entier dans le tableau 3"))</f>
        <v>OK</v>
      </c>
      <c r="R730" s="87">
        <f t="shared" si="55"/>
        <v>0</v>
      </c>
    </row>
    <row r="731" spans="1:18" x14ac:dyDescent="0.2">
      <c r="A731" s="88">
        <f t="shared" si="58"/>
        <v>2025</v>
      </c>
      <c r="B731" s="122">
        <v>3</v>
      </c>
      <c r="C731" s="88">
        <f t="shared" si="57"/>
        <v>1</v>
      </c>
      <c r="D731" s="87" t="str">
        <f t="shared" si="57"/>
        <v>0691775E</v>
      </c>
      <c r="E731" s="89" t="s">
        <v>2813</v>
      </c>
      <c r="F731" s="92">
        <f>IF(ISBLANK(Tableau3!N36),0,Tableau3!N36)</f>
        <v>0</v>
      </c>
      <c r="G731" s="115" t="s">
        <v>122</v>
      </c>
      <c r="H731" s="115" t="s">
        <v>122</v>
      </c>
      <c r="I731" s="115" t="s">
        <v>122</v>
      </c>
      <c r="J731" s="115" t="s">
        <v>122</v>
      </c>
      <c r="K731" s="118">
        <v>1</v>
      </c>
      <c r="L731" s="88">
        <v>24</v>
      </c>
      <c r="M731" s="88">
        <v>10</v>
      </c>
      <c r="N731" s="87" t="s">
        <v>277</v>
      </c>
      <c r="O731" s="87" t="s">
        <v>2700</v>
      </c>
      <c r="P731" s="91">
        <f t="shared" si="56"/>
        <v>0</v>
      </c>
      <c r="Q731" s="87" t="str">
        <f>IF(Paramétrage!B4&lt;'CTRL Nombres'!K731,"Pas de contrôle",IF(VALUE(F731)=P731,"OK","Attention, vous devez saisir un nombre entier dans le tableau 3"))</f>
        <v>OK</v>
      </c>
      <c r="R731" s="87">
        <f t="shared" si="55"/>
        <v>0</v>
      </c>
    </row>
    <row r="732" spans="1:18" x14ac:dyDescent="0.2">
      <c r="A732" s="88">
        <f t="shared" si="58"/>
        <v>2025</v>
      </c>
      <c r="B732" s="122">
        <v>3</v>
      </c>
      <c r="C732" s="88">
        <f t="shared" si="57"/>
        <v>1</v>
      </c>
      <c r="D732" s="87" t="str">
        <f t="shared" si="57"/>
        <v>0691775E</v>
      </c>
      <c r="E732" s="89" t="s">
        <v>2769</v>
      </c>
      <c r="F732" s="92">
        <f>IF(ISBLANK(Tableau3!O36),0,Tableau3!O36)</f>
        <v>0</v>
      </c>
      <c r="G732" s="115" t="s">
        <v>122</v>
      </c>
      <c r="H732" s="115" t="s">
        <v>122</v>
      </c>
      <c r="I732" s="115" t="s">
        <v>122</v>
      </c>
      <c r="J732" s="115" t="s">
        <v>122</v>
      </c>
      <c r="K732" s="118">
        <v>1</v>
      </c>
      <c r="L732" s="88">
        <v>24</v>
      </c>
      <c r="M732" s="121">
        <v>11</v>
      </c>
      <c r="N732" s="87" t="s">
        <v>375</v>
      </c>
      <c r="O732" s="87" t="s">
        <v>2702</v>
      </c>
      <c r="P732" s="91">
        <f t="shared" si="56"/>
        <v>0</v>
      </c>
      <c r="Q732" s="87" t="str">
        <f>IF(Paramétrage!B4&lt;'CTRL Nombres'!K732,"Pas de contrôle",IF(VALUE(F732)=P732,"OK","Attention, vous devez saisir un nombre entier dans le tableau 3"))</f>
        <v>OK</v>
      </c>
      <c r="R732" s="87">
        <f t="shared" si="55"/>
        <v>0</v>
      </c>
    </row>
    <row r="733" spans="1:18" x14ac:dyDescent="0.2">
      <c r="A733" s="88">
        <f t="shared" si="58"/>
        <v>2025</v>
      </c>
      <c r="B733" s="122">
        <v>3</v>
      </c>
      <c r="C733" s="88">
        <f t="shared" si="57"/>
        <v>1</v>
      </c>
      <c r="D733" s="87" t="str">
        <f t="shared" si="57"/>
        <v>0691775E</v>
      </c>
      <c r="E733" s="89" t="s">
        <v>1059</v>
      </c>
      <c r="F733" s="92">
        <f>IF(ISBLANK(Tableau3!S36),0,Tableau3!S36)</f>
        <v>162849</v>
      </c>
      <c r="G733" s="115" t="s">
        <v>122</v>
      </c>
      <c r="H733" s="115" t="s">
        <v>122</v>
      </c>
      <c r="I733" s="115" t="s">
        <v>122</v>
      </c>
      <c r="J733" s="115" t="s">
        <v>122</v>
      </c>
      <c r="K733" s="118">
        <v>1</v>
      </c>
      <c r="L733" s="88">
        <v>24</v>
      </c>
      <c r="M733" s="88">
        <v>15</v>
      </c>
      <c r="N733" s="87" t="s">
        <v>384</v>
      </c>
      <c r="O733" s="87" t="s">
        <v>1266</v>
      </c>
      <c r="P733" s="91">
        <f t="shared" si="56"/>
        <v>162849</v>
      </c>
      <c r="Q733" s="87" t="str">
        <f>IF(Paramétrage!B4&lt;'CTRL Nombres'!K733,"Pas de contrôle",IF(VALUE(F733)=P733,"OK","Attention, vous devez saisir un nombre entier dans le tableau 3"))</f>
        <v>OK</v>
      </c>
      <c r="R733" s="87">
        <f t="shared" si="55"/>
        <v>0</v>
      </c>
    </row>
    <row r="734" spans="1:18" x14ac:dyDescent="0.2">
      <c r="A734" s="88">
        <f t="shared" si="58"/>
        <v>2025</v>
      </c>
      <c r="B734" s="122">
        <v>3</v>
      </c>
      <c r="C734" s="88">
        <f t="shared" si="57"/>
        <v>1</v>
      </c>
      <c r="D734" s="87" t="str">
        <f t="shared" si="57"/>
        <v>0691775E</v>
      </c>
      <c r="E734" s="89" t="s">
        <v>1060</v>
      </c>
      <c r="F734" s="92">
        <f>IF(ISBLANK(Tableau3!T36),0,Tableau3!T36)</f>
        <v>0</v>
      </c>
      <c r="G734" s="115" t="s">
        <v>122</v>
      </c>
      <c r="H734" s="115" t="s">
        <v>122</v>
      </c>
      <c r="I734" s="115" t="s">
        <v>122</v>
      </c>
      <c r="J734" s="115" t="s">
        <v>122</v>
      </c>
      <c r="K734" s="118">
        <v>1</v>
      </c>
      <c r="L734" s="88">
        <v>24</v>
      </c>
      <c r="M734" s="88">
        <v>16</v>
      </c>
      <c r="N734" s="87" t="s">
        <v>387</v>
      </c>
      <c r="O734" s="87" t="s">
        <v>1267</v>
      </c>
      <c r="P734" s="91">
        <f t="shared" si="56"/>
        <v>0</v>
      </c>
      <c r="Q734" s="87" t="str">
        <f>IF(Paramétrage!B4&lt;'CTRL Nombres'!K734,"Pas de contrôle",IF(VALUE(F734)=P734,"OK","Attention, vous devez saisir un nombre entier dans le tableau 3"))</f>
        <v>OK</v>
      </c>
      <c r="R734" s="87">
        <f t="shared" si="55"/>
        <v>0</v>
      </c>
    </row>
    <row r="735" spans="1:18" x14ac:dyDescent="0.2">
      <c r="A735" s="88">
        <f t="shared" si="58"/>
        <v>2025</v>
      </c>
      <c r="B735" s="122">
        <v>3</v>
      </c>
      <c r="C735" s="88">
        <f t="shared" si="57"/>
        <v>1</v>
      </c>
      <c r="D735" s="87" t="str">
        <f t="shared" si="57"/>
        <v>0691775E</v>
      </c>
      <c r="E735" s="89" t="s">
        <v>1061</v>
      </c>
      <c r="F735" s="92">
        <f>IF(ISBLANK(Tableau3!U36),0,Tableau3!U36)</f>
        <v>0</v>
      </c>
      <c r="G735" s="115" t="s">
        <v>122</v>
      </c>
      <c r="H735" s="115" t="s">
        <v>122</v>
      </c>
      <c r="I735" s="115" t="s">
        <v>122</v>
      </c>
      <c r="J735" s="115" t="s">
        <v>122</v>
      </c>
      <c r="K735" s="118">
        <v>1</v>
      </c>
      <c r="L735" s="88">
        <v>24</v>
      </c>
      <c r="M735" s="88">
        <v>17</v>
      </c>
      <c r="N735" s="87" t="s">
        <v>1268</v>
      </c>
      <c r="O735" s="87" t="s">
        <v>1269</v>
      </c>
      <c r="P735" s="91">
        <f t="shared" si="56"/>
        <v>0</v>
      </c>
      <c r="Q735" s="87" t="str">
        <f>IF(Paramétrage!B4&lt;'CTRL Nombres'!K735,"Pas de contrôle",IF(VALUE(F735)=P735,"OK","Attention, vous devez saisir un nombre entier dans le tableau 3"))</f>
        <v>OK</v>
      </c>
      <c r="R735" s="87">
        <f t="shared" si="55"/>
        <v>0</v>
      </c>
    </row>
    <row r="736" spans="1:18" x14ac:dyDescent="0.2">
      <c r="A736" s="88">
        <f t="shared" si="58"/>
        <v>2025</v>
      </c>
      <c r="B736" s="122">
        <v>3</v>
      </c>
      <c r="C736" s="88">
        <f t="shared" si="57"/>
        <v>1</v>
      </c>
      <c r="D736" s="87" t="str">
        <f t="shared" si="57"/>
        <v>0691775E</v>
      </c>
      <c r="E736" s="89" t="s">
        <v>1062</v>
      </c>
      <c r="F736" s="92">
        <f>IF(ISBLANK(Tableau3!V36),0,Tableau3!V36)</f>
        <v>0</v>
      </c>
      <c r="G736" s="115" t="s">
        <v>122</v>
      </c>
      <c r="H736" s="115" t="s">
        <v>122</v>
      </c>
      <c r="I736" s="115" t="s">
        <v>122</v>
      </c>
      <c r="J736" s="115" t="s">
        <v>122</v>
      </c>
      <c r="K736" s="118">
        <v>1</v>
      </c>
      <c r="L736" s="88">
        <v>24</v>
      </c>
      <c r="M736" s="88">
        <v>18</v>
      </c>
      <c r="N736" s="87" t="s">
        <v>390</v>
      </c>
      <c r="O736" s="87" t="s">
        <v>494</v>
      </c>
      <c r="P736" s="91">
        <f t="shared" si="56"/>
        <v>0</v>
      </c>
      <c r="Q736" s="87" t="str">
        <f>IF(Paramétrage!B4&lt;'CTRL Nombres'!K736,"Pas de contrôle",IF(VALUE(F736)=P736,"OK","Attention, vous devez saisir un nombre entier dans le tableau 3"))</f>
        <v>OK</v>
      </c>
      <c r="R736" s="87">
        <f t="shared" si="55"/>
        <v>0</v>
      </c>
    </row>
    <row r="737" spans="1:18" x14ac:dyDescent="0.2">
      <c r="A737" s="88">
        <f t="shared" si="58"/>
        <v>2025</v>
      </c>
      <c r="B737" s="122">
        <v>3</v>
      </c>
      <c r="C737" s="88">
        <f t="shared" si="57"/>
        <v>1</v>
      </c>
      <c r="D737" s="87" t="str">
        <f t="shared" si="57"/>
        <v>0691775E</v>
      </c>
      <c r="E737" s="89" t="s">
        <v>1063</v>
      </c>
      <c r="F737" s="92">
        <f>IF(ISBLANK(Tableau3!W36),0,Tableau3!W36)</f>
        <v>502472</v>
      </c>
      <c r="G737" s="115" t="s">
        <v>122</v>
      </c>
      <c r="H737" s="115" t="s">
        <v>122</v>
      </c>
      <c r="I737" s="115" t="s">
        <v>122</v>
      </c>
      <c r="J737" s="115" t="s">
        <v>122</v>
      </c>
      <c r="K737" s="118">
        <v>1</v>
      </c>
      <c r="L737" s="88">
        <v>24</v>
      </c>
      <c r="M737" s="88">
        <v>19</v>
      </c>
      <c r="N737" s="87" t="s">
        <v>393</v>
      </c>
      <c r="O737" s="87" t="s">
        <v>497</v>
      </c>
      <c r="P737" s="91">
        <f t="shared" si="56"/>
        <v>502472</v>
      </c>
      <c r="Q737" s="87" t="str">
        <f>IF(Paramétrage!B4&lt;'CTRL Nombres'!K737,"Pas de contrôle",IF(VALUE(F737)=P737,"OK","Attention, vous devez saisir un nombre entier dans le tableau 3"))</f>
        <v>OK</v>
      </c>
      <c r="R737" s="87">
        <f t="shared" si="55"/>
        <v>0</v>
      </c>
    </row>
    <row r="738" spans="1:18" x14ac:dyDescent="0.2">
      <c r="A738" s="88">
        <f t="shared" si="58"/>
        <v>2025</v>
      </c>
      <c r="B738" s="122">
        <v>3</v>
      </c>
      <c r="C738" s="88">
        <f t="shared" si="57"/>
        <v>1</v>
      </c>
      <c r="D738" s="87" t="str">
        <f t="shared" si="57"/>
        <v>0691775E</v>
      </c>
      <c r="E738" s="89" t="s">
        <v>1064</v>
      </c>
      <c r="F738" s="92">
        <f>IF(ISBLANK(Tableau3!X36),0,Tableau3!X36)</f>
        <v>106056</v>
      </c>
      <c r="G738" s="115" t="s">
        <v>122</v>
      </c>
      <c r="H738" s="115" t="s">
        <v>122</v>
      </c>
      <c r="I738" s="115" t="s">
        <v>122</v>
      </c>
      <c r="J738" s="115" t="s">
        <v>122</v>
      </c>
      <c r="K738" s="118">
        <v>1</v>
      </c>
      <c r="L738" s="88">
        <v>24</v>
      </c>
      <c r="M738" s="88">
        <v>20</v>
      </c>
      <c r="N738" s="87" t="s">
        <v>396</v>
      </c>
      <c r="O738" s="87" t="s">
        <v>1270</v>
      </c>
      <c r="P738" s="91">
        <f t="shared" si="56"/>
        <v>106056</v>
      </c>
      <c r="Q738" s="87" t="str">
        <f>IF(Paramétrage!B4&lt;'CTRL Nombres'!K738,"Pas de contrôle",IF(VALUE(F738)=P738,"OK","Attention, vous devez saisir un nombre entier dans le tableau 3"))</f>
        <v>OK</v>
      </c>
      <c r="R738" s="87">
        <f t="shared" si="55"/>
        <v>0</v>
      </c>
    </row>
    <row r="739" spans="1:18" x14ac:dyDescent="0.2">
      <c r="A739" s="88">
        <f t="shared" si="58"/>
        <v>2025</v>
      </c>
      <c r="B739" s="122">
        <v>3</v>
      </c>
      <c r="C739" s="88">
        <f t="shared" si="57"/>
        <v>1</v>
      </c>
      <c r="D739" s="87" t="str">
        <f t="shared" si="57"/>
        <v>0691775E</v>
      </c>
      <c r="E739" s="89" t="s">
        <v>250</v>
      </c>
      <c r="F739" s="92">
        <f>IF(ISBLANK(Tableau3!AA36),0,Tableau3!AA36)</f>
        <v>7980814</v>
      </c>
      <c r="G739" s="115" t="s">
        <v>122</v>
      </c>
      <c r="H739" s="115" t="s">
        <v>122</v>
      </c>
      <c r="I739" s="115" t="s">
        <v>122</v>
      </c>
      <c r="J739" s="115" t="s">
        <v>122</v>
      </c>
      <c r="K739" s="118">
        <v>1</v>
      </c>
      <c r="L739" s="88">
        <v>24</v>
      </c>
      <c r="M739" s="88">
        <v>23</v>
      </c>
      <c r="N739" s="87" t="s">
        <v>220</v>
      </c>
      <c r="O739" s="87" t="s">
        <v>294</v>
      </c>
      <c r="P739" s="91">
        <f t="shared" si="56"/>
        <v>7980814</v>
      </c>
      <c r="Q739" s="87" t="str">
        <f>IF(Paramétrage!B4&lt;'CTRL Nombres'!K739,"Pas de contrôle",IF(VALUE(F739)=P739,"OK","Attention, vous devez saisir un nombre entier dans le tableau 3"))</f>
        <v>OK</v>
      </c>
      <c r="R739" s="87">
        <f t="shared" si="55"/>
        <v>0</v>
      </c>
    </row>
    <row r="740" spans="1:18" x14ac:dyDescent="0.2">
      <c r="A740" s="88">
        <f t="shared" si="58"/>
        <v>2025</v>
      </c>
      <c r="B740" s="122">
        <v>3</v>
      </c>
      <c r="C740" s="88">
        <f t="shared" si="57"/>
        <v>1</v>
      </c>
      <c r="D740" s="87" t="str">
        <f t="shared" si="57"/>
        <v>0691775E</v>
      </c>
      <c r="E740" s="89" t="s">
        <v>1065</v>
      </c>
      <c r="F740" s="92">
        <f>IF(ISBLANK(Tableau3!E37),0,Tableau3!E37)</f>
        <v>1040347</v>
      </c>
      <c r="G740" s="115" t="s">
        <v>122</v>
      </c>
      <c r="H740" s="115" t="s">
        <v>122</v>
      </c>
      <c r="I740" s="90" t="s">
        <v>36</v>
      </c>
      <c r="J740" s="90" t="s">
        <v>36</v>
      </c>
      <c r="K740" s="118">
        <v>1</v>
      </c>
      <c r="L740" s="88">
        <v>25</v>
      </c>
      <c r="M740" s="121">
        <v>1</v>
      </c>
      <c r="N740" s="87" t="s">
        <v>1271</v>
      </c>
      <c r="O740" s="87" t="s">
        <v>1274</v>
      </c>
      <c r="P740" s="91">
        <f t="shared" si="56"/>
        <v>1040347</v>
      </c>
      <c r="Q740" s="87" t="str">
        <f>IF(Paramétrage!B4&lt;'CTRL Nombres'!K740,"Pas de contrôle",IF(VALUE(F740)=P740,"OK","Attention, vous devez saisir un nombre entier dans le tableau 3"))</f>
        <v>OK</v>
      </c>
      <c r="R740" s="87">
        <f t="shared" si="55"/>
        <v>0</v>
      </c>
    </row>
    <row r="741" spans="1:18" x14ac:dyDescent="0.2">
      <c r="A741" s="88">
        <f t="shared" si="58"/>
        <v>2025</v>
      </c>
      <c r="B741" s="122">
        <v>3</v>
      </c>
      <c r="C741" s="88">
        <f t="shared" si="57"/>
        <v>1</v>
      </c>
      <c r="D741" s="87" t="str">
        <f t="shared" si="57"/>
        <v>0691775E</v>
      </c>
      <c r="E741" s="89" t="s">
        <v>1066</v>
      </c>
      <c r="F741" s="92">
        <f>IF(ISBLANK(Tableau3!F37),0,Tableau3!F37)</f>
        <v>0</v>
      </c>
      <c r="G741" s="115" t="s">
        <v>122</v>
      </c>
      <c r="H741" s="115" t="s">
        <v>122</v>
      </c>
      <c r="I741" s="115" t="s">
        <v>122</v>
      </c>
      <c r="J741" s="115" t="s">
        <v>122</v>
      </c>
      <c r="K741" s="118">
        <v>1</v>
      </c>
      <c r="L741" s="88">
        <v>25</v>
      </c>
      <c r="M741" s="121">
        <v>2</v>
      </c>
      <c r="N741" s="87" t="s">
        <v>1272</v>
      </c>
      <c r="O741" s="87" t="s">
        <v>1273</v>
      </c>
      <c r="P741" s="91">
        <f t="shared" si="56"/>
        <v>0</v>
      </c>
      <c r="Q741" s="87" t="str">
        <f>IF(Paramétrage!B4&lt;'CTRL Nombres'!K741,"Pas de contrôle",IF(VALUE(F741)=P741,"OK","Attention, vous devez saisir un nombre entier dans le tableau 3"))</f>
        <v>OK</v>
      </c>
      <c r="R741" s="87">
        <f t="shared" si="55"/>
        <v>0</v>
      </c>
    </row>
    <row r="742" spans="1:18" x14ac:dyDescent="0.2">
      <c r="A742" s="88">
        <f t="shared" si="58"/>
        <v>2025</v>
      </c>
      <c r="B742" s="122">
        <v>3</v>
      </c>
      <c r="C742" s="88">
        <f t="shared" si="57"/>
        <v>1</v>
      </c>
      <c r="D742" s="87" t="str">
        <f t="shared" si="57"/>
        <v>0691775E</v>
      </c>
      <c r="E742" s="89" t="s">
        <v>1067</v>
      </c>
      <c r="F742" s="92">
        <f>IF(ISBLANK(Tableau3!G37),0,Tableau3!G37)</f>
        <v>0</v>
      </c>
      <c r="G742" s="115" t="s">
        <v>122</v>
      </c>
      <c r="H742" s="115" t="s">
        <v>122</v>
      </c>
      <c r="I742" s="115" t="s">
        <v>122</v>
      </c>
      <c r="J742" s="115" t="s">
        <v>122</v>
      </c>
      <c r="K742" s="118">
        <v>1</v>
      </c>
      <c r="L742" s="88">
        <v>25</v>
      </c>
      <c r="M742" s="121">
        <v>3</v>
      </c>
      <c r="N742" s="87" t="s">
        <v>233</v>
      </c>
      <c r="O742" s="87" t="s">
        <v>500</v>
      </c>
      <c r="P742" s="91">
        <f t="shared" si="56"/>
        <v>0</v>
      </c>
      <c r="Q742" s="87" t="str">
        <f>IF(Paramétrage!B4&lt;'CTRL Nombres'!K742,"Pas de contrôle",IF(VALUE(F742)=P742,"OK","Attention, vous devez saisir un nombre entier dans le tableau 3"))</f>
        <v>OK</v>
      </c>
      <c r="R742" s="87">
        <f t="shared" si="55"/>
        <v>0</v>
      </c>
    </row>
    <row r="743" spans="1:18" x14ac:dyDescent="0.2">
      <c r="A743" s="88">
        <f t="shared" si="58"/>
        <v>2025</v>
      </c>
      <c r="B743" s="122">
        <v>3</v>
      </c>
      <c r="C743" s="88">
        <f t="shared" si="57"/>
        <v>1</v>
      </c>
      <c r="D743" s="87" t="str">
        <f t="shared" si="57"/>
        <v>0691775E</v>
      </c>
      <c r="E743" s="89" t="s">
        <v>1068</v>
      </c>
      <c r="F743" s="92">
        <f>IF(ISBLANK(Tableau3!H37),0,Tableau3!H37)</f>
        <v>0</v>
      </c>
      <c r="G743" s="115" t="s">
        <v>122</v>
      </c>
      <c r="H743" s="115" t="s">
        <v>122</v>
      </c>
      <c r="I743" s="115" t="s">
        <v>122</v>
      </c>
      <c r="J743" s="115" t="s">
        <v>122</v>
      </c>
      <c r="K743" s="118">
        <v>1</v>
      </c>
      <c r="L743" s="88">
        <v>25</v>
      </c>
      <c r="M743" s="121">
        <v>4</v>
      </c>
      <c r="N743" s="87" t="s">
        <v>1275</v>
      </c>
      <c r="O743" s="87" t="s">
        <v>502</v>
      </c>
      <c r="P743" s="91">
        <f t="shared" si="56"/>
        <v>0</v>
      </c>
      <c r="Q743" s="87" t="str">
        <f>IF(Paramétrage!B4&lt;'CTRL Nombres'!K743,"Pas de contrôle",IF(VALUE(F743)=P743,"OK","Attention, vous devez saisir un nombre entier dans le tableau 3"))</f>
        <v>OK</v>
      </c>
      <c r="R743" s="87">
        <f t="shared" si="55"/>
        <v>0</v>
      </c>
    </row>
    <row r="744" spans="1:18" x14ac:dyDescent="0.2">
      <c r="A744" s="88">
        <f t="shared" si="58"/>
        <v>2025</v>
      </c>
      <c r="B744" s="122">
        <v>3</v>
      </c>
      <c r="C744" s="88">
        <f t="shared" si="57"/>
        <v>1</v>
      </c>
      <c r="D744" s="87" t="str">
        <f t="shared" si="57"/>
        <v>0691775E</v>
      </c>
      <c r="E744" s="89" t="s">
        <v>1069</v>
      </c>
      <c r="F744" s="92">
        <f>IF(ISBLANK(Tableau3!I37),0,Tableau3!I37)</f>
        <v>0</v>
      </c>
      <c r="G744" s="115" t="s">
        <v>122</v>
      </c>
      <c r="H744" s="115" t="s">
        <v>122</v>
      </c>
      <c r="I744" s="115" t="s">
        <v>122</v>
      </c>
      <c r="J744" s="115" t="s">
        <v>122</v>
      </c>
      <c r="K744" s="118">
        <v>1</v>
      </c>
      <c r="L744" s="88">
        <v>25</v>
      </c>
      <c r="M744" s="121">
        <v>5</v>
      </c>
      <c r="N744" s="87" t="s">
        <v>1183</v>
      </c>
      <c r="O744" s="87" t="s">
        <v>1276</v>
      </c>
      <c r="P744" s="91">
        <f t="shared" si="56"/>
        <v>0</v>
      </c>
      <c r="Q744" s="87" t="str">
        <f>IF(Paramétrage!B4&lt;'CTRL Nombres'!K744,"Pas de contrôle",IF(VALUE(F744)=P744,"OK","Attention, vous devez saisir un nombre entier dans le tableau 3"))</f>
        <v>OK</v>
      </c>
      <c r="R744" s="87">
        <f t="shared" si="55"/>
        <v>0</v>
      </c>
    </row>
    <row r="745" spans="1:18" x14ac:dyDescent="0.2">
      <c r="A745" s="88">
        <f t="shared" si="58"/>
        <v>2025</v>
      </c>
      <c r="B745" s="122">
        <v>3</v>
      </c>
      <c r="C745" s="88">
        <f t="shared" si="57"/>
        <v>1</v>
      </c>
      <c r="D745" s="87" t="str">
        <f t="shared" si="57"/>
        <v>0691775E</v>
      </c>
      <c r="E745" s="89" t="s">
        <v>2328</v>
      </c>
      <c r="F745" s="92">
        <f>IF(ISBLANK(Tableau3!J37),0,Tableau3!J37)</f>
        <v>0</v>
      </c>
      <c r="G745" s="115" t="s">
        <v>122</v>
      </c>
      <c r="H745" s="115" t="s">
        <v>122</v>
      </c>
      <c r="I745" s="115" t="s">
        <v>122</v>
      </c>
      <c r="J745" s="115" t="s">
        <v>122</v>
      </c>
      <c r="K745" s="118">
        <v>1</v>
      </c>
      <c r="L745" s="88">
        <v>25</v>
      </c>
      <c r="M745" s="121">
        <v>6</v>
      </c>
      <c r="N745" s="87" t="s">
        <v>1184</v>
      </c>
      <c r="O745" s="87" t="s">
        <v>2759</v>
      </c>
      <c r="P745" s="91">
        <f t="shared" si="56"/>
        <v>0</v>
      </c>
      <c r="Q745" s="87" t="str">
        <f>IF(Paramétrage!B4&lt;'CTRL Nombres'!K745,"Pas de contrôle",IF(VALUE(F745)=P745,"OK","Attention, vous devez saisir un nombre entier dans le tableau 3"))</f>
        <v>OK</v>
      </c>
      <c r="R745" s="87">
        <f t="shared" si="55"/>
        <v>0</v>
      </c>
    </row>
    <row r="746" spans="1:18" x14ac:dyDescent="0.2">
      <c r="A746" s="88">
        <f t="shared" si="58"/>
        <v>2025</v>
      </c>
      <c r="B746" s="122">
        <v>3</v>
      </c>
      <c r="C746" s="88">
        <f t="shared" si="57"/>
        <v>1</v>
      </c>
      <c r="D746" s="87" t="str">
        <f t="shared" si="57"/>
        <v>0691775E</v>
      </c>
      <c r="E746" s="89" t="s">
        <v>2329</v>
      </c>
      <c r="F746" s="92">
        <f>IF(ISBLANK(Tableau3!N37),0,Tableau3!N37)</f>
        <v>0</v>
      </c>
      <c r="G746" s="115" t="s">
        <v>122</v>
      </c>
      <c r="H746" s="115" t="s">
        <v>122</v>
      </c>
      <c r="I746" s="115" t="s">
        <v>122</v>
      </c>
      <c r="J746" s="115" t="s">
        <v>122</v>
      </c>
      <c r="K746" s="118">
        <v>1</v>
      </c>
      <c r="L746" s="88">
        <v>25</v>
      </c>
      <c r="M746" s="121">
        <v>10</v>
      </c>
      <c r="N746" s="87" t="s">
        <v>2444</v>
      </c>
      <c r="O746" s="87" t="s">
        <v>2803</v>
      </c>
      <c r="P746" s="91">
        <f t="shared" si="56"/>
        <v>0</v>
      </c>
      <c r="Q746" s="87" t="str">
        <f>IF(Paramétrage!B4&lt;'CTRL Nombres'!K746,"Pas de contrôle",IF(VALUE(F746)=P746,"OK","Attention, vous devez saisir un nombre entier dans le tableau 3"))</f>
        <v>OK</v>
      </c>
      <c r="R746" s="87">
        <f t="shared" si="55"/>
        <v>0</v>
      </c>
    </row>
    <row r="747" spans="1:18" x14ac:dyDescent="0.2">
      <c r="A747" s="88">
        <f t="shared" si="58"/>
        <v>2025</v>
      </c>
      <c r="B747" s="122">
        <v>3</v>
      </c>
      <c r="C747" s="88">
        <f t="shared" si="57"/>
        <v>1</v>
      </c>
      <c r="D747" s="87" t="str">
        <f t="shared" si="57"/>
        <v>0691775E</v>
      </c>
      <c r="E747" s="89" t="s">
        <v>1070</v>
      </c>
      <c r="F747" s="92">
        <f>IF(ISBLANK(Tableau3!O37),0,Tableau3!O37)</f>
        <v>0</v>
      </c>
      <c r="G747" s="115" t="s">
        <v>122</v>
      </c>
      <c r="H747" s="115" t="s">
        <v>122</v>
      </c>
      <c r="I747" s="115" t="s">
        <v>122</v>
      </c>
      <c r="J747" s="115" t="s">
        <v>122</v>
      </c>
      <c r="K747" s="118">
        <v>1</v>
      </c>
      <c r="L747" s="88">
        <v>25</v>
      </c>
      <c r="M747" s="121">
        <v>11</v>
      </c>
      <c r="N747" s="87" t="s">
        <v>409</v>
      </c>
      <c r="O747" s="87" t="s">
        <v>1277</v>
      </c>
      <c r="P747" s="91">
        <f t="shared" si="56"/>
        <v>0</v>
      </c>
      <c r="Q747" s="87" t="str">
        <f>IF(Paramétrage!B4&lt;'CTRL Nombres'!K747,"Pas de contrôle",IF(VALUE(F747)=P747,"OK","Attention, vous devez saisir un nombre entier dans le tableau 3"))</f>
        <v>OK</v>
      </c>
      <c r="R747" s="87">
        <f t="shared" si="55"/>
        <v>0</v>
      </c>
    </row>
    <row r="748" spans="1:18" x14ac:dyDescent="0.2">
      <c r="A748" s="88">
        <f t="shared" si="58"/>
        <v>2025</v>
      </c>
      <c r="B748" s="122">
        <v>3</v>
      </c>
      <c r="C748" s="88">
        <f t="shared" si="57"/>
        <v>1</v>
      </c>
      <c r="D748" s="87" t="str">
        <f t="shared" si="57"/>
        <v>0691775E</v>
      </c>
      <c r="E748" s="89" t="s">
        <v>1071</v>
      </c>
      <c r="F748" s="92">
        <f>IF(ISBLANK(Tableau3!S37),0,Tableau3!S37)</f>
        <v>0</v>
      </c>
      <c r="G748" s="115" t="s">
        <v>122</v>
      </c>
      <c r="H748" s="115" t="s">
        <v>122</v>
      </c>
      <c r="I748" s="115" t="s">
        <v>122</v>
      </c>
      <c r="J748" s="115" t="s">
        <v>122</v>
      </c>
      <c r="K748" s="118">
        <v>1</v>
      </c>
      <c r="L748" s="88">
        <v>25</v>
      </c>
      <c r="M748" s="88">
        <v>15</v>
      </c>
      <c r="N748" s="87" t="s">
        <v>411</v>
      </c>
      <c r="O748" s="87" t="s">
        <v>1278</v>
      </c>
      <c r="P748" s="91">
        <f t="shared" si="56"/>
        <v>0</v>
      </c>
      <c r="Q748" s="87" t="str">
        <f>IF(Paramétrage!B4&lt;'CTRL Nombres'!K748,"Pas de contrôle",IF(VALUE(F748)=P748,"OK","Attention, vous devez saisir un nombre entier dans le tableau 3"))</f>
        <v>OK</v>
      </c>
      <c r="R748" s="87">
        <f t="shared" si="55"/>
        <v>0</v>
      </c>
    </row>
    <row r="749" spans="1:18" x14ac:dyDescent="0.2">
      <c r="A749" s="88">
        <f t="shared" si="58"/>
        <v>2025</v>
      </c>
      <c r="B749" s="122">
        <v>3</v>
      </c>
      <c r="C749" s="88">
        <f t="shared" si="57"/>
        <v>1</v>
      </c>
      <c r="D749" s="87" t="str">
        <f t="shared" si="57"/>
        <v>0691775E</v>
      </c>
      <c r="E749" s="89" t="s">
        <v>1072</v>
      </c>
      <c r="F749" s="92">
        <f>IF(ISBLANK(Tableau3!T37),0,Tableau3!T37)</f>
        <v>0</v>
      </c>
      <c r="G749" s="115" t="s">
        <v>122</v>
      </c>
      <c r="H749" s="115" t="s">
        <v>122</v>
      </c>
      <c r="I749" s="115" t="s">
        <v>122</v>
      </c>
      <c r="J749" s="115" t="s">
        <v>122</v>
      </c>
      <c r="K749" s="118">
        <v>1</v>
      </c>
      <c r="L749" s="88">
        <v>25</v>
      </c>
      <c r="M749" s="88">
        <v>16</v>
      </c>
      <c r="N749" s="87" t="s">
        <v>413</v>
      </c>
      <c r="O749" s="87" t="s">
        <v>1279</v>
      </c>
      <c r="P749" s="91">
        <f t="shared" si="56"/>
        <v>0</v>
      </c>
      <c r="Q749" s="87" t="str">
        <f>IF(Paramétrage!B4&lt;'CTRL Nombres'!K749,"Pas de contrôle",IF(VALUE(F749)=P749,"OK","Attention, vous devez saisir un nombre entier dans le tableau 3"))</f>
        <v>OK</v>
      </c>
      <c r="R749" s="87">
        <f t="shared" si="55"/>
        <v>0</v>
      </c>
    </row>
    <row r="750" spans="1:18" x14ac:dyDescent="0.2">
      <c r="A750" s="88">
        <f t="shared" si="58"/>
        <v>2025</v>
      </c>
      <c r="B750" s="122">
        <v>3</v>
      </c>
      <c r="C750" s="88">
        <f t="shared" si="57"/>
        <v>1</v>
      </c>
      <c r="D750" s="87" t="str">
        <f t="shared" si="57"/>
        <v>0691775E</v>
      </c>
      <c r="E750" s="89" t="s">
        <v>1073</v>
      </c>
      <c r="F750" s="92">
        <f>IF(ISBLANK(Tableau3!U37),0,Tableau3!U37)</f>
        <v>0</v>
      </c>
      <c r="G750" s="115" t="s">
        <v>122</v>
      </c>
      <c r="H750" s="115" t="s">
        <v>122</v>
      </c>
      <c r="I750" s="115" t="s">
        <v>122</v>
      </c>
      <c r="J750" s="115" t="s">
        <v>122</v>
      </c>
      <c r="K750" s="118">
        <v>1</v>
      </c>
      <c r="L750" s="88">
        <v>25</v>
      </c>
      <c r="M750" s="88">
        <v>17</v>
      </c>
      <c r="N750" s="87" t="s">
        <v>1280</v>
      </c>
      <c r="O750" s="87" t="s">
        <v>1281</v>
      </c>
      <c r="P750" s="91">
        <f t="shared" si="56"/>
        <v>0</v>
      </c>
      <c r="Q750" s="87" t="str">
        <f>IF(Paramétrage!B4&lt;'CTRL Nombres'!K750,"Pas de contrôle",IF(VALUE(F750)=P750,"OK","Attention, vous devez saisir un nombre entier dans le tableau 3"))</f>
        <v>OK</v>
      </c>
      <c r="R750" s="87">
        <f t="shared" si="55"/>
        <v>0</v>
      </c>
    </row>
    <row r="751" spans="1:18" x14ac:dyDescent="0.2">
      <c r="A751" s="88">
        <f t="shared" si="58"/>
        <v>2025</v>
      </c>
      <c r="B751" s="122">
        <v>3</v>
      </c>
      <c r="C751" s="88">
        <f t="shared" si="57"/>
        <v>1</v>
      </c>
      <c r="D751" s="87" t="str">
        <f t="shared" si="57"/>
        <v>0691775E</v>
      </c>
      <c r="E751" s="89" t="s">
        <v>1074</v>
      </c>
      <c r="F751" s="92">
        <f>IF(ISBLANK(Tableau3!W37),0,Tableau3!W37)</f>
        <v>0</v>
      </c>
      <c r="G751" s="115" t="s">
        <v>122</v>
      </c>
      <c r="H751" s="115" t="s">
        <v>122</v>
      </c>
      <c r="I751" s="115" t="s">
        <v>122</v>
      </c>
      <c r="J751" s="115" t="s">
        <v>122</v>
      </c>
      <c r="K751" s="118">
        <v>1</v>
      </c>
      <c r="L751" s="88">
        <v>25</v>
      </c>
      <c r="M751" s="88">
        <v>19</v>
      </c>
      <c r="N751" s="87" t="s">
        <v>266</v>
      </c>
      <c r="O751" s="87" t="s">
        <v>270</v>
      </c>
      <c r="P751" s="91">
        <f t="shared" si="56"/>
        <v>0</v>
      </c>
      <c r="Q751" s="87" t="str">
        <f>IF(Paramétrage!B4&lt;'CTRL Nombres'!K751,"Pas de contrôle",IF(VALUE(F751)=P751,"OK","Attention, vous devez saisir un nombre entier dans le tableau 3"))</f>
        <v>OK</v>
      </c>
      <c r="R751" s="87">
        <f t="shared" si="55"/>
        <v>0</v>
      </c>
    </row>
    <row r="752" spans="1:18" x14ac:dyDescent="0.2">
      <c r="A752" s="88">
        <f t="shared" si="58"/>
        <v>2025</v>
      </c>
      <c r="B752" s="122">
        <v>3</v>
      </c>
      <c r="C752" s="88">
        <f t="shared" si="57"/>
        <v>1</v>
      </c>
      <c r="D752" s="87" t="str">
        <f t="shared" si="57"/>
        <v>0691775E</v>
      </c>
      <c r="E752" s="89" t="s">
        <v>1075</v>
      </c>
      <c r="F752" s="92">
        <f>IF(ISBLANK(Tableau3!X37),0,Tableau3!X37)</f>
        <v>0</v>
      </c>
      <c r="G752" s="115" t="s">
        <v>122</v>
      </c>
      <c r="H752" s="115" t="s">
        <v>122</v>
      </c>
      <c r="I752" s="115" t="s">
        <v>122</v>
      </c>
      <c r="J752" s="115" t="s">
        <v>122</v>
      </c>
      <c r="K752" s="118">
        <v>1</v>
      </c>
      <c r="L752" s="88">
        <v>25</v>
      </c>
      <c r="M752" s="88">
        <v>20</v>
      </c>
      <c r="N752" s="87" t="s">
        <v>267</v>
      </c>
      <c r="O752" s="87" t="s">
        <v>1282</v>
      </c>
      <c r="P752" s="91">
        <f t="shared" si="56"/>
        <v>0</v>
      </c>
      <c r="Q752" s="87" t="str">
        <f>IF(Paramétrage!B4&lt;'CTRL Nombres'!K752,"Pas de contrôle",IF(VALUE(F752)=P752,"OK","Attention, vous devez saisir un nombre entier dans le tableau 3"))</f>
        <v>OK</v>
      </c>
      <c r="R752" s="87">
        <f t="shared" ref="R752:R777" si="59">IF(OR(Q752="Pas de contrôle",Q752 = "OK"),0,1)</f>
        <v>0</v>
      </c>
    </row>
    <row r="753" spans="1:18" x14ac:dyDescent="0.2">
      <c r="A753" s="88">
        <f t="shared" si="58"/>
        <v>2025</v>
      </c>
      <c r="B753" s="122">
        <v>3</v>
      </c>
      <c r="C753" s="88">
        <f t="shared" si="57"/>
        <v>1</v>
      </c>
      <c r="D753" s="87" t="str">
        <f t="shared" si="57"/>
        <v>0691775E</v>
      </c>
      <c r="E753" s="89" t="s">
        <v>251</v>
      </c>
      <c r="F753" s="92">
        <f>IF(ISBLANK(Tableau3!AA37),0,Tableau3!AA37)</f>
        <v>1026185</v>
      </c>
      <c r="G753" s="115" t="s">
        <v>122</v>
      </c>
      <c r="H753" s="115" t="s">
        <v>122</v>
      </c>
      <c r="I753" s="115" t="s">
        <v>122</v>
      </c>
      <c r="J753" s="115" t="s">
        <v>122</v>
      </c>
      <c r="K753" s="118">
        <v>1</v>
      </c>
      <c r="L753" s="88">
        <v>25</v>
      </c>
      <c r="M753" s="88">
        <v>23</v>
      </c>
      <c r="N753" s="87" t="s">
        <v>221</v>
      </c>
      <c r="O753" s="87" t="s">
        <v>295</v>
      </c>
      <c r="P753" s="91">
        <f t="shared" si="56"/>
        <v>1026185</v>
      </c>
      <c r="Q753" s="87" t="str">
        <f>IF(Paramétrage!B4&lt;'CTRL Nombres'!K753,"Pas de contrôle",IF(VALUE(F753)=P753,"OK","Attention, vous devez saisir un nombre entier dans le tableau 3"))</f>
        <v>OK</v>
      </c>
      <c r="R753" s="87">
        <f t="shared" si="59"/>
        <v>0</v>
      </c>
    </row>
    <row r="754" spans="1:18" x14ac:dyDescent="0.2">
      <c r="A754" s="88">
        <f t="shared" si="58"/>
        <v>2025</v>
      </c>
      <c r="B754" s="122">
        <v>3</v>
      </c>
      <c r="C754" s="88">
        <f t="shared" si="57"/>
        <v>1</v>
      </c>
      <c r="D754" s="87" t="str">
        <f t="shared" si="57"/>
        <v>0691775E</v>
      </c>
      <c r="E754" s="89" t="s">
        <v>252</v>
      </c>
      <c r="F754" s="92">
        <f>IF(ISBLANK(Tableau3!S42),0,Tableau3!S42)</f>
        <v>143223</v>
      </c>
      <c r="G754" s="115" t="s">
        <v>122</v>
      </c>
      <c r="H754" s="115" t="s">
        <v>122</v>
      </c>
      <c r="I754" s="115" t="s">
        <v>122</v>
      </c>
      <c r="J754" s="115" t="s">
        <v>122</v>
      </c>
      <c r="K754" s="118">
        <v>1</v>
      </c>
      <c r="L754" s="88">
        <v>30</v>
      </c>
      <c r="M754" s="88">
        <v>15</v>
      </c>
      <c r="N754" s="87" t="s">
        <v>222</v>
      </c>
      <c r="O754" s="87" t="s">
        <v>296</v>
      </c>
      <c r="P754" s="91">
        <f t="shared" si="56"/>
        <v>143223</v>
      </c>
      <c r="Q754" s="87" t="str">
        <f>IF(Paramétrage!B4&lt;'CTRL Nombres'!K754,"Pas de contrôle",IF(VALUE(F754)=P754,"OK","Attention, vous devez saisir un nombre entier dans le tableau 3"))</f>
        <v>OK</v>
      </c>
      <c r="R754" s="87">
        <f t="shared" si="59"/>
        <v>0</v>
      </c>
    </row>
    <row r="755" spans="1:18" x14ac:dyDescent="0.2">
      <c r="A755" s="88">
        <f t="shared" si="58"/>
        <v>2025</v>
      </c>
      <c r="B755" s="122">
        <v>3</v>
      </c>
      <c r="C755" s="88">
        <f t="shared" si="57"/>
        <v>1</v>
      </c>
      <c r="D755" s="87" t="str">
        <f t="shared" si="57"/>
        <v>0691775E</v>
      </c>
      <c r="E755" s="89" t="s">
        <v>1076</v>
      </c>
      <c r="F755" s="92">
        <f>IF(ISBLANK(Tableau3!T42),0,Tableau3!T42)</f>
        <v>0</v>
      </c>
      <c r="G755" s="115" t="s">
        <v>122</v>
      </c>
      <c r="H755" s="115" t="s">
        <v>122</v>
      </c>
      <c r="I755" s="115" t="s">
        <v>122</v>
      </c>
      <c r="J755" s="115" t="s">
        <v>122</v>
      </c>
      <c r="K755" s="118">
        <v>1</v>
      </c>
      <c r="L755" s="88">
        <v>30</v>
      </c>
      <c r="M755" s="88">
        <v>16</v>
      </c>
      <c r="N755" s="87" t="s">
        <v>1283</v>
      </c>
      <c r="O755" s="87" t="s">
        <v>1284</v>
      </c>
      <c r="P755" s="91">
        <f t="shared" si="56"/>
        <v>0</v>
      </c>
      <c r="Q755" s="87" t="str">
        <f>IF(Paramétrage!B4&lt;'CTRL Nombres'!K755,"Pas de contrôle",IF(VALUE(F755)=P755,"OK","Attention, vous devez saisir un nombre entier dans le tableau 3"))</f>
        <v>OK</v>
      </c>
      <c r="R755" s="87">
        <f t="shared" si="59"/>
        <v>0</v>
      </c>
    </row>
    <row r="756" spans="1:18" x14ac:dyDescent="0.2">
      <c r="A756" s="88">
        <f t="shared" si="58"/>
        <v>2025</v>
      </c>
      <c r="B756" s="122">
        <v>3</v>
      </c>
      <c r="C756" s="88">
        <f t="shared" si="57"/>
        <v>1</v>
      </c>
      <c r="D756" s="87" t="str">
        <f t="shared" si="57"/>
        <v>0691775E</v>
      </c>
      <c r="E756" s="89" t="s">
        <v>1077</v>
      </c>
      <c r="F756" s="92">
        <f>IF(ISBLANK(Tableau3!U42),0,Tableau3!U42)</f>
        <v>0</v>
      </c>
      <c r="G756" s="115" t="s">
        <v>122</v>
      </c>
      <c r="H756" s="115" t="s">
        <v>122</v>
      </c>
      <c r="I756" s="115" t="s">
        <v>122</v>
      </c>
      <c r="J756" s="115" t="s">
        <v>122</v>
      </c>
      <c r="K756" s="118">
        <v>1</v>
      </c>
      <c r="L756" s="88">
        <v>30</v>
      </c>
      <c r="M756" s="88">
        <v>17</v>
      </c>
      <c r="N756" s="87" t="s">
        <v>581</v>
      </c>
      <c r="O756" s="87" t="s">
        <v>1285</v>
      </c>
      <c r="P756" s="91">
        <f t="shared" si="56"/>
        <v>0</v>
      </c>
      <c r="Q756" s="87" t="str">
        <f>IF(Paramétrage!B4&lt;'CTRL Nombres'!K756,"Pas de contrôle",IF(VALUE(F756)=P756,"OK","Attention, vous devez saisir un nombre entier dans le tableau 3"))</f>
        <v>OK</v>
      </c>
      <c r="R756" s="87">
        <f t="shared" si="59"/>
        <v>0</v>
      </c>
    </row>
    <row r="757" spans="1:18" x14ac:dyDescent="0.2">
      <c r="A757" s="88">
        <f t="shared" si="58"/>
        <v>2025</v>
      </c>
      <c r="B757" s="122">
        <v>3</v>
      </c>
      <c r="C757" s="88">
        <f t="shared" si="57"/>
        <v>1</v>
      </c>
      <c r="D757" s="87" t="str">
        <f t="shared" si="57"/>
        <v>0691775E</v>
      </c>
      <c r="E757" s="89" t="s">
        <v>1078</v>
      </c>
      <c r="F757" s="92">
        <f>IF(ISBLANK(Tableau3!V42),0,Tableau3!V42)</f>
        <v>0</v>
      </c>
      <c r="G757" s="115" t="s">
        <v>122</v>
      </c>
      <c r="H757" s="115" t="s">
        <v>122</v>
      </c>
      <c r="I757" s="115" t="s">
        <v>122</v>
      </c>
      <c r="J757" s="115" t="s">
        <v>122</v>
      </c>
      <c r="K757" s="118">
        <v>1</v>
      </c>
      <c r="L757" s="88">
        <v>30</v>
      </c>
      <c r="M757" s="88">
        <v>18</v>
      </c>
      <c r="N757" s="87" t="s">
        <v>434</v>
      </c>
      <c r="O757" s="87" t="s">
        <v>1286</v>
      </c>
      <c r="P757" s="91">
        <f t="shared" si="56"/>
        <v>0</v>
      </c>
      <c r="Q757" s="87" t="str">
        <f>IF(Paramétrage!B4&lt;'CTRL Nombres'!K757,"Pas de contrôle",IF(VALUE(F757)=P757,"OK","Attention, vous devez saisir un nombre entier dans le tableau 3"))</f>
        <v>OK</v>
      </c>
      <c r="R757" s="87">
        <f t="shared" si="59"/>
        <v>0</v>
      </c>
    </row>
    <row r="758" spans="1:18" x14ac:dyDescent="0.2">
      <c r="A758" s="88">
        <f t="shared" si="58"/>
        <v>2025</v>
      </c>
      <c r="B758" s="122">
        <v>3</v>
      </c>
      <c r="C758" s="88">
        <f t="shared" si="57"/>
        <v>1</v>
      </c>
      <c r="D758" s="87" t="str">
        <f t="shared" si="57"/>
        <v>0691775E</v>
      </c>
      <c r="E758" s="89" t="s">
        <v>1079</v>
      </c>
      <c r="F758" s="92">
        <f>IF(ISBLANK(Tableau3!W42),0,Tableau3!W42)</f>
        <v>0</v>
      </c>
      <c r="G758" s="115" t="s">
        <v>122</v>
      </c>
      <c r="H758" s="115" t="s">
        <v>122</v>
      </c>
      <c r="I758" s="115" t="s">
        <v>122</v>
      </c>
      <c r="J758" s="115" t="s">
        <v>122</v>
      </c>
      <c r="K758" s="118">
        <v>1</v>
      </c>
      <c r="L758" s="88">
        <v>30</v>
      </c>
      <c r="M758" s="88">
        <v>19</v>
      </c>
      <c r="N758" s="87" t="s">
        <v>1288</v>
      </c>
      <c r="O758" s="87" t="s">
        <v>1287</v>
      </c>
      <c r="P758" s="91">
        <f t="shared" si="56"/>
        <v>0</v>
      </c>
      <c r="Q758" s="87" t="str">
        <f>IF(Paramétrage!B4&lt;'CTRL Nombres'!K758,"Pas de contrôle",IF(VALUE(F758)=P758,"OK","Attention, vous devez saisir un nombre entier dans le tableau 3"))</f>
        <v>OK</v>
      </c>
      <c r="R758" s="87">
        <f t="shared" si="59"/>
        <v>0</v>
      </c>
    </row>
    <row r="759" spans="1:18" x14ac:dyDescent="0.2">
      <c r="A759" s="88">
        <f t="shared" si="58"/>
        <v>2025</v>
      </c>
      <c r="B759" s="122">
        <v>3</v>
      </c>
      <c r="C759" s="88">
        <f t="shared" si="57"/>
        <v>1</v>
      </c>
      <c r="D759" s="87" t="str">
        <f t="shared" si="57"/>
        <v>0691775E</v>
      </c>
      <c r="E759" s="89" t="s">
        <v>1080</v>
      </c>
      <c r="F759" s="92">
        <f>IF(ISBLANK(Tableau3!X42),0,Tableau3!X42)</f>
        <v>0</v>
      </c>
      <c r="G759" s="115" t="s">
        <v>122</v>
      </c>
      <c r="H759" s="115" t="s">
        <v>122</v>
      </c>
      <c r="I759" s="115" t="s">
        <v>122</v>
      </c>
      <c r="J759" s="115" t="s">
        <v>122</v>
      </c>
      <c r="K759" s="118">
        <v>1</v>
      </c>
      <c r="L759" s="88">
        <v>30</v>
      </c>
      <c r="M759" s="88">
        <v>20</v>
      </c>
      <c r="N759" s="87" t="s">
        <v>1289</v>
      </c>
      <c r="O759" s="87" t="s">
        <v>1290</v>
      </c>
      <c r="P759" s="91">
        <f t="shared" si="56"/>
        <v>0</v>
      </c>
      <c r="Q759" s="87" t="str">
        <f>IF(Paramétrage!B4&lt;'CTRL Nombres'!K759,"Pas de contrôle",IF(VALUE(F759)=P759,"OK","Attention, vous devez saisir un nombre entier dans le tableau 3"))</f>
        <v>OK</v>
      </c>
      <c r="R759" s="87">
        <f t="shared" si="59"/>
        <v>0</v>
      </c>
    </row>
    <row r="760" spans="1:18" x14ac:dyDescent="0.2">
      <c r="A760" s="88">
        <f t="shared" si="58"/>
        <v>2025</v>
      </c>
      <c r="B760" s="122">
        <v>3</v>
      </c>
      <c r="C760" s="88">
        <f t="shared" si="57"/>
        <v>1</v>
      </c>
      <c r="D760" s="87" t="str">
        <f t="shared" si="57"/>
        <v>0691775E</v>
      </c>
      <c r="E760" s="89" t="s">
        <v>253</v>
      </c>
      <c r="F760" s="92">
        <f>IF(ISBLANK(Tableau3!S43),0,Tableau3!S43)</f>
        <v>248234</v>
      </c>
      <c r="G760" s="115" t="s">
        <v>122</v>
      </c>
      <c r="H760" s="115" t="s">
        <v>122</v>
      </c>
      <c r="I760" s="115" t="s">
        <v>122</v>
      </c>
      <c r="J760" s="115" t="s">
        <v>122</v>
      </c>
      <c r="K760" s="118">
        <v>1</v>
      </c>
      <c r="L760" s="88">
        <v>31</v>
      </c>
      <c r="M760" s="88">
        <v>15</v>
      </c>
      <c r="N760" s="87" t="s">
        <v>223</v>
      </c>
      <c r="O760" s="87" t="s">
        <v>297</v>
      </c>
      <c r="P760" s="91">
        <f t="shared" si="56"/>
        <v>248234</v>
      </c>
      <c r="Q760" s="87" t="str">
        <f>IF(Paramétrage!B4&lt;'CTRL Nombres'!K760,"Pas de contrôle",IF(VALUE(F760)=P760,"OK","Attention, vous devez saisir un nombre entier dans le tableau 3"))</f>
        <v>OK</v>
      </c>
      <c r="R760" s="87">
        <f t="shared" si="59"/>
        <v>0</v>
      </c>
    </row>
    <row r="761" spans="1:18" x14ac:dyDescent="0.2">
      <c r="A761" s="88">
        <f t="shared" si="58"/>
        <v>2025</v>
      </c>
      <c r="B761" s="122">
        <v>3</v>
      </c>
      <c r="C761" s="88">
        <f t="shared" si="57"/>
        <v>1</v>
      </c>
      <c r="D761" s="87" t="str">
        <f t="shared" si="57"/>
        <v>0691775E</v>
      </c>
      <c r="E761" s="89" t="s">
        <v>1081</v>
      </c>
      <c r="F761" s="92">
        <f>IF(ISBLANK(Tableau3!T43),0,Tableau3!T43)</f>
        <v>0</v>
      </c>
      <c r="G761" s="115" t="s">
        <v>122</v>
      </c>
      <c r="H761" s="115" t="s">
        <v>122</v>
      </c>
      <c r="I761" s="115" t="s">
        <v>122</v>
      </c>
      <c r="J761" s="115" t="s">
        <v>122</v>
      </c>
      <c r="K761" s="118">
        <v>1</v>
      </c>
      <c r="L761" s="88">
        <v>31</v>
      </c>
      <c r="M761" s="88">
        <v>16</v>
      </c>
      <c r="N761" s="87" t="s">
        <v>1291</v>
      </c>
      <c r="O761" s="87" t="s">
        <v>1294</v>
      </c>
      <c r="P761" s="91">
        <f t="shared" si="56"/>
        <v>0</v>
      </c>
      <c r="Q761" s="87" t="str">
        <f>IF(Paramétrage!B4&lt;'CTRL Nombres'!K761,"Pas de contrôle",IF(VALUE(F761)=P761,"OK","Attention, vous devez saisir un nombre entier dans le tableau 3"))</f>
        <v>OK</v>
      </c>
      <c r="R761" s="87">
        <f t="shared" si="59"/>
        <v>0</v>
      </c>
    </row>
    <row r="762" spans="1:18" x14ac:dyDescent="0.2">
      <c r="A762" s="88">
        <f t="shared" si="58"/>
        <v>2025</v>
      </c>
      <c r="B762" s="122">
        <v>3</v>
      </c>
      <c r="C762" s="88">
        <f t="shared" si="57"/>
        <v>1</v>
      </c>
      <c r="D762" s="87" t="str">
        <f t="shared" si="57"/>
        <v>0691775E</v>
      </c>
      <c r="E762" s="89" t="s">
        <v>1082</v>
      </c>
      <c r="F762" s="92">
        <f>IF(ISBLANK(Tableau3!U43),0,Tableau3!U43)</f>
        <v>0</v>
      </c>
      <c r="G762" s="115" t="s">
        <v>122</v>
      </c>
      <c r="H762" s="115" t="s">
        <v>122</v>
      </c>
      <c r="I762" s="115" t="s">
        <v>122</v>
      </c>
      <c r="J762" s="115" t="s">
        <v>122</v>
      </c>
      <c r="K762" s="118">
        <v>1</v>
      </c>
      <c r="L762" s="88">
        <v>31</v>
      </c>
      <c r="M762" s="88">
        <v>17</v>
      </c>
      <c r="N762" s="87" t="s">
        <v>593</v>
      </c>
      <c r="O762" s="87" t="s">
        <v>1295</v>
      </c>
      <c r="P762" s="91">
        <f t="shared" si="56"/>
        <v>0</v>
      </c>
      <c r="Q762" s="87" t="str">
        <f>IF(Paramétrage!B4&lt;'CTRL Nombres'!K762,"Pas de contrôle",IF(VALUE(F762)=P762,"OK","Attention, vous devez saisir un nombre entier dans le tableau 3"))</f>
        <v>OK</v>
      </c>
      <c r="R762" s="87">
        <f t="shared" si="59"/>
        <v>0</v>
      </c>
    </row>
    <row r="763" spans="1:18" x14ac:dyDescent="0.2">
      <c r="A763" s="88">
        <f t="shared" si="58"/>
        <v>2025</v>
      </c>
      <c r="B763" s="122">
        <v>3</v>
      </c>
      <c r="C763" s="88">
        <f t="shared" si="57"/>
        <v>1</v>
      </c>
      <c r="D763" s="87" t="str">
        <f t="shared" si="57"/>
        <v>0691775E</v>
      </c>
      <c r="E763" s="89" t="s">
        <v>1083</v>
      </c>
      <c r="F763" s="92">
        <f>IF(ISBLANK(Tableau3!V43),0,Tableau3!V43)</f>
        <v>0</v>
      </c>
      <c r="G763" s="115" t="s">
        <v>122</v>
      </c>
      <c r="H763" s="115" t="s">
        <v>122</v>
      </c>
      <c r="I763" s="115" t="s">
        <v>122</v>
      </c>
      <c r="J763" s="115" t="s">
        <v>122</v>
      </c>
      <c r="K763" s="118">
        <v>1</v>
      </c>
      <c r="L763" s="88">
        <v>31</v>
      </c>
      <c r="M763" s="88">
        <v>18</v>
      </c>
      <c r="N763" s="87" t="s">
        <v>268</v>
      </c>
      <c r="O763" s="87" t="s">
        <v>1296</v>
      </c>
      <c r="P763" s="91">
        <f t="shared" si="56"/>
        <v>0</v>
      </c>
      <c r="Q763" s="87" t="str">
        <f>IF(Paramétrage!B4&lt;'CTRL Nombres'!K763,"Pas de contrôle",IF(VALUE(F763)=P763,"OK","Attention, vous devez saisir un nombre entier dans le tableau 3"))</f>
        <v>OK</v>
      </c>
      <c r="R763" s="87">
        <f t="shared" si="59"/>
        <v>0</v>
      </c>
    </row>
    <row r="764" spans="1:18" x14ac:dyDescent="0.2">
      <c r="A764" s="88">
        <f t="shared" si="58"/>
        <v>2025</v>
      </c>
      <c r="B764" s="122">
        <v>3</v>
      </c>
      <c r="C764" s="88">
        <f t="shared" si="57"/>
        <v>1</v>
      </c>
      <c r="D764" s="87" t="str">
        <f t="shared" si="57"/>
        <v>0691775E</v>
      </c>
      <c r="E764" s="89" t="s">
        <v>1084</v>
      </c>
      <c r="F764" s="92">
        <f>IF(ISBLANK(Tableau3!W43),0,Tableau3!W43)</f>
        <v>0</v>
      </c>
      <c r="G764" s="115" t="s">
        <v>122</v>
      </c>
      <c r="H764" s="115" t="s">
        <v>122</v>
      </c>
      <c r="I764" s="115" t="s">
        <v>122</v>
      </c>
      <c r="J764" s="115" t="s">
        <v>122</v>
      </c>
      <c r="K764" s="118">
        <v>1</v>
      </c>
      <c r="L764" s="88">
        <v>31</v>
      </c>
      <c r="M764" s="88">
        <v>19</v>
      </c>
      <c r="N764" s="87" t="s">
        <v>1292</v>
      </c>
      <c r="O764" s="87" t="s">
        <v>1297</v>
      </c>
      <c r="P764" s="91">
        <f t="shared" si="56"/>
        <v>0</v>
      </c>
      <c r="Q764" s="87" t="str">
        <f>IF(Paramétrage!B4&lt;'CTRL Nombres'!K764,"Pas de contrôle",IF(VALUE(F764)=P764,"OK","Attention, vous devez saisir un nombre entier dans le tableau 3"))</f>
        <v>OK</v>
      </c>
      <c r="R764" s="87">
        <f t="shared" si="59"/>
        <v>0</v>
      </c>
    </row>
    <row r="765" spans="1:18" x14ac:dyDescent="0.2">
      <c r="A765" s="88">
        <f t="shared" si="58"/>
        <v>2025</v>
      </c>
      <c r="B765" s="122">
        <v>3</v>
      </c>
      <c r="C765" s="88">
        <f t="shared" si="57"/>
        <v>1</v>
      </c>
      <c r="D765" s="87" t="str">
        <f t="shared" si="57"/>
        <v>0691775E</v>
      </c>
      <c r="E765" s="89" t="s">
        <v>1085</v>
      </c>
      <c r="F765" s="92">
        <f>IF(ISBLANK(Tableau3!X43),0,Tableau3!X43)</f>
        <v>0</v>
      </c>
      <c r="G765" s="115" t="s">
        <v>122</v>
      </c>
      <c r="H765" s="115" t="s">
        <v>122</v>
      </c>
      <c r="I765" s="115" t="s">
        <v>122</v>
      </c>
      <c r="J765" s="115" t="s">
        <v>122</v>
      </c>
      <c r="K765" s="118">
        <v>1</v>
      </c>
      <c r="L765" s="88">
        <v>31</v>
      </c>
      <c r="M765" s="88">
        <v>20</v>
      </c>
      <c r="N765" s="87" t="s">
        <v>1293</v>
      </c>
      <c r="O765" s="87" t="s">
        <v>1298</v>
      </c>
      <c r="P765" s="91">
        <f t="shared" si="56"/>
        <v>0</v>
      </c>
      <c r="Q765" s="87" t="str">
        <f>IF(Paramétrage!B4&lt;'CTRL Nombres'!K765,"Pas de contrôle",IF(VALUE(F765)=P765,"OK","Attention, vous devez saisir un nombre entier dans le tableau 3"))</f>
        <v>OK</v>
      </c>
      <c r="R765" s="87">
        <f t="shared" si="59"/>
        <v>0</v>
      </c>
    </row>
    <row r="766" spans="1:18" x14ac:dyDescent="0.2">
      <c r="A766" s="88">
        <f t="shared" si="58"/>
        <v>2025</v>
      </c>
      <c r="B766" s="122">
        <v>3</v>
      </c>
      <c r="C766" s="88">
        <f t="shared" si="57"/>
        <v>1</v>
      </c>
      <c r="D766" s="87" t="str">
        <f t="shared" si="57"/>
        <v>0691775E</v>
      </c>
      <c r="E766" s="89" t="s">
        <v>1086</v>
      </c>
      <c r="F766" s="92">
        <f>IF(ISBLANK(Tableau3!S44),0,Tableau3!S44)</f>
        <v>-131249</v>
      </c>
      <c r="G766" s="115" t="s">
        <v>122</v>
      </c>
      <c r="H766" s="115" t="s">
        <v>122</v>
      </c>
      <c r="I766" s="115" t="s">
        <v>122</v>
      </c>
      <c r="J766" s="115" t="s">
        <v>122</v>
      </c>
      <c r="K766" s="118">
        <v>1</v>
      </c>
      <c r="L766" s="88">
        <v>32</v>
      </c>
      <c r="M766" s="88">
        <v>15</v>
      </c>
      <c r="N766" s="87" t="s">
        <v>1299</v>
      </c>
      <c r="O766" s="87" t="s">
        <v>1303</v>
      </c>
      <c r="P766" s="91">
        <f t="shared" si="56"/>
        <v>-131249</v>
      </c>
      <c r="Q766" s="87" t="str">
        <f>IF(Paramétrage!B4&lt;'CTRL Nombres'!K766,"Pas de contrôle",IF(VALUE(F766)=P766,"OK","Attention, vous devez saisir un nombre entier dans le tableau 3"))</f>
        <v>OK</v>
      </c>
      <c r="R766" s="87">
        <f t="shared" si="59"/>
        <v>0</v>
      </c>
    </row>
    <row r="767" spans="1:18" x14ac:dyDescent="0.2">
      <c r="A767" s="88">
        <f t="shared" si="58"/>
        <v>2025</v>
      </c>
      <c r="B767" s="122">
        <v>3</v>
      </c>
      <c r="C767" s="88">
        <f t="shared" si="57"/>
        <v>1</v>
      </c>
      <c r="D767" s="87" t="str">
        <f t="shared" si="57"/>
        <v>0691775E</v>
      </c>
      <c r="E767" s="89" t="s">
        <v>1087</v>
      </c>
      <c r="F767" s="92">
        <f>IF(ISBLANK(Tableau3!T44),0,Tableau3!T44)</f>
        <v>0</v>
      </c>
      <c r="G767" s="115" t="s">
        <v>122</v>
      </c>
      <c r="H767" s="115" t="s">
        <v>122</v>
      </c>
      <c r="I767" s="115" t="s">
        <v>122</v>
      </c>
      <c r="J767" s="115" t="s">
        <v>122</v>
      </c>
      <c r="K767" s="118">
        <v>1</v>
      </c>
      <c r="L767" s="88">
        <v>32</v>
      </c>
      <c r="M767" s="88">
        <v>16</v>
      </c>
      <c r="N767" s="87" t="s">
        <v>1300</v>
      </c>
      <c r="O767" s="87" t="s">
        <v>1304</v>
      </c>
      <c r="P767" s="91">
        <f t="shared" si="56"/>
        <v>0</v>
      </c>
      <c r="Q767" s="87" t="str">
        <f>IF(Paramétrage!B4&lt;'CTRL Nombres'!K767,"Pas de contrôle",IF(VALUE(F767)=P767,"OK","Attention, vous devez saisir un nombre entier dans le tableau 3"))</f>
        <v>OK</v>
      </c>
      <c r="R767" s="87">
        <f t="shared" si="59"/>
        <v>0</v>
      </c>
    </row>
    <row r="768" spans="1:18" x14ac:dyDescent="0.2">
      <c r="A768" s="88">
        <f t="shared" si="58"/>
        <v>2025</v>
      </c>
      <c r="B768" s="122">
        <v>3</v>
      </c>
      <c r="C768" s="88">
        <f t="shared" si="57"/>
        <v>1</v>
      </c>
      <c r="D768" s="87" t="str">
        <f t="shared" si="57"/>
        <v>0691775E</v>
      </c>
      <c r="E768" s="89" t="s">
        <v>1088</v>
      </c>
      <c r="F768" s="92">
        <f>IF(ISBLANK(Tableau3!U44),0,Tableau3!U44)</f>
        <v>0</v>
      </c>
      <c r="G768" s="115" t="s">
        <v>122</v>
      </c>
      <c r="H768" s="115" t="s">
        <v>122</v>
      </c>
      <c r="I768" s="115" t="s">
        <v>122</v>
      </c>
      <c r="J768" s="115" t="s">
        <v>122</v>
      </c>
      <c r="K768" s="118">
        <v>1</v>
      </c>
      <c r="L768" s="88">
        <v>32</v>
      </c>
      <c r="M768" s="88">
        <v>17</v>
      </c>
      <c r="N768" s="87" t="s">
        <v>189</v>
      </c>
      <c r="O768" s="87" t="s">
        <v>1305</v>
      </c>
      <c r="P768" s="91">
        <f t="shared" si="56"/>
        <v>0</v>
      </c>
      <c r="Q768" s="87" t="str">
        <f>IF(Paramétrage!B4&lt;'CTRL Nombres'!K768,"Pas de contrôle",IF(VALUE(F768)=P768,"OK","Attention, vous devez saisir un nombre entier dans le tableau 3"))</f>
        <v>OK</v>
      </c>
      <c r="R768" s="87">
        <f t="shared" si="59"/>
        <v>0</v>
      </c>
    </row>
    <row r="769" spans="1:18" x14ac:dyDescent="0.2">
      <c r="A769" s="88">
        <f t="shared" si="58"/>
        <v>2025</v>
      </c>
      <c r="B769" s="122">
        <v>3</v>
      </c>
      <c r="C769" s="88">
        <f t="shared" si="57"/>
        <v>1</v>
      </c>
      <c r="D769" s="87" t="str">
        <f t="shared" si="57"/>
        <v>0691775E</v>
      </c>
      <c r="E769" s="89" t="s">
        <v>1089</v>
      </c>
      <c r="F769" s="92">
        <f>IF(ISBLANK(Tableau3!V44),0,Tableau3!V44)</f>
        <v>0</v>
      </c>
      <c r="G769" s="115" t="s">
        <v>122</v>
      </c>
      <c r="H769" s="115" t="s">
        <v>122</v>
      </c>
      <c r="I769" s="115" t="s">
        <v>122</v>
      </c>
      <c r="J769" s="115" t="s">
        <v>122</v>
      </c>
      <c r="K769" s="118">
        <v>1</v>
      </c>
      <c r="L769" s="88">
        <v>32</v>
      </c>
      <c r="M769" s="88">
        <v>18</v>
      </c>
      <c r="N769" s="87" t="s">
        <v>190</v>
      </c>
      <c r="O769" s="87" t="s">
        <v>1306</v>
      </c>
      <c r="P769" s="91">
        <f t="shared" si="56"/>
        <v>0</v>
      </c>
      <c r="Q769" s="87" t="str">
        <f>IF(Paramétrage!B4&lt;'CTRL Nombres'!K769,"Pas de contrôle",IF(VALUE(F769)=P769,"OK","Attention, vous devez saisir un nombre entier dans le tableau 3"))</f>
        <v>OK</v>
      </c>
      <c r="R769" s="87">
        <f t="shared" si="59"/>
        <v>0</v>
      </c>
    </row>
    <row r="770" spans="1:18" x14ac:dyDescent="0.2">
      <c r="A770" s="88">
        <f t="shared" si="58"/>
        <v>2025</v>
      </c>
      <c r="B770" s="122">
        <v>3</v>
      </c>
      <c r="C770" s="88">
        <f t="shared" si="57"/>
        <v>1</v>
      </c>
      <c r="D770" s="87" t="str">
        <f t="shared" si="57"/>
        <v>0691775E</v>
      </c>
      <c r="E770" s="89" t="s">
        <v>1090</v>
      </c>
      <c r="F770" s="92">
        <f>IF(ISBLANK(Tableau3!W44),0,Tableau3!W44)</f>
        <v>0</v>
      </c>
      <c r="G770" s="115" t="s">
        <v>122</v>
      </c>
      <c r="H770" s="115" t="s">
        <v>122</v>
      </c>
      <c r="I770" s="115" t="s">
        <v>122</v>
      </c>
      <c r="J770" s="115" t="s">
        <v>122</v>
      </c>
      <c r="K770" s="118">
        <v>1</v>
      </c>
      <c r="L770" s="88">
        <v>32</v>
      </c>
      <c r="M770" s="88">
        <v>19</v>
      </c>
      <c r="N770" s="87" t="s">
        <v>1301</v>
      </c>
      <c r="O770" s="87" t="s">
        <v>1307</v>
      </c>
      <c r="P770" s="91">
        <f t="shared" si="56"/>
        <v>0</v>
      </c>
      <c r="Q770" s="87" t="str">
        <f>IF(Paramétrage!B4&lt;'CTRL Nombres'!K770,"Pas de contrôle",IF(VALUE(F770)=P770,"OK","Attention, vous devez saisir un nombre entier dans le tableau 3"))</f>
        <v>OK</v>
      </c>
      <c r="R770" s="87">
        <f t="shared" si="59"/>
        <v>0</v>
      </c>
    </row>
    <row r="771" spans="1:18" x14ac:dyDescent="0.2">
      <c r="A771" s="88">
        <f t="shared" si="58"/>
        <v>2025</v>
      </c>
      <c r="B771" s="122">
        <v>3</v>
      </c>
      <c r="C771" s="88">
        <f t="shared" si="57"/>
        <v>1</v>
      </c>
      <c r="D771" s="87" t="str">
        <f t="shared" si="57"/>
        <v>0691775E</v>
      </c>
      <c r="E771" s="89" t="s">
        <v>1091</v>
      </c>
      <c r="F771" s="92">
        <f>IF(ISBLANK(Tableau3!X44),0,Tableau3!X44)</f>
        <v>0</v>
      </c>
      <c r="G771" s="115" t="s">
        <v>122</v>
      </c>
      <c r="H771" s="115" t="s">
        <v>122</v>
      </c>
      <c r="I771" s="115" t="s">
        <v>122</v>
      </c>
      <c r="J771" s="115" t="s">
        <v>122</v>
      </c>
      <c r="K771" s="118">
        <v>1</v>
      </c>
      <c r="L771" s="88">
        <v>32</v>
      </c>
      <c r="M771" s="88">
        <v>20</v>
      </c>
      <c r="N771" s="87" t="s">
        <v>1302</v>
      </c>
      <c r="O771" s="87" t="s">
        <v>1308</v>
      </c>
      <c r="P771" s="91">
        <f t="shared" si="56"/>
        <v>0</v>
      </c>
      <c r="Q771" s="87" t="str">
        <f>IF(Paramétrage!B4&lt;'CTRL Nombres'!K771,"Pas de contrôle",IF(VALUE(F771)=P771,"OK","Attention, vous devez saisir un nombre entier dans le tableau 3"))</f>
        <v>OK</v>
      </c>
      <c r="R771" s="87">
        <f t="shared" si="59"/>
        <v>0</v>
      </c>
    </row>
    <row r="772" spans="1:18" x14ac:dyDescent="0.2">
      <c r="A772" s="88">
        <f t="shared" si="58"/>
        <v>2025</v>
      </c>
      <c r="B772" s="122">
        <v>3</v>
      </c>
      <c r="C772" s="88">
        <f t="shared" si="57"/>
        <v>1</v>
      </c>
      <c r="D772" s="87" t="str">
        <f t="shared" si="57"/>
        <v>0691775E</v>
      </c>
      <c r="E772" s="89" t="s">
        <v>1092</v>
      </c>
      <c r="F772" s="92">
        <f>IF(ISBLANK(Tableau3!S45),0,Tableau3!S45)</f>
        <v>26238</v>
      </c>
      <c r="G772" s="115" t="s">
        <v>122</v>
      </c>
      <c r="H772" s="115" t="s">
        <v>122</v>
      </c>
      <c r="I772" s="115" t="s">
        <v>122</v>
      </c>
      <c r="J772" s="115" t="s">
        <v>122</v>
      </c>
      <c r="K772" s="118">
        <v>1</v>
      </c>
      <c r="L772" s="88">
        <v>33</v>
      </c>
      <c r="M772" s="88">
        <v>15</v>
      </c>
      <c r="N772" s="87" t="s">
        <v>1240</v>
      </c>
      <c r="O772" s="87" t="s">
        <v>1309</v>
      </c>
      <c r="P772" s="91">
        <f t="shared" si="56"/>
        <v>26238</v>
      </c>
      <c r="Q772" s="87" t="str">
        <f>IF(Paramétrage!B4&lt;'CTRL Nombres'!K772,"Pas de contrôle",IF(VALUE(F772)=P772,"OK","Attention, vous devez saisir un nombre entier dans le tableau 3"))</f>
        <v>OK</v>
      </c>
      <c r="R772" s="87">
        <f t="shared" si="59"/>
        <v>0</v>
      </c>
    </row>
    <row r="773" spans="1:18" x14ac:dyDescent="0.2">
      <c r="A773" s="88">
        <f t="shared" si="58"/>
        <v>2025</v>
      </c>
      <c r="B773" s="122">
        <v>3</v>
      </c>
      <c r="C773" s="88">
        <f t="shared" si="57"/>
        <v>1</v>
      </c>
      <c r="D773" s="87" t="str">
        <f t="shared" si="57"/>
        <v>0691775E</v>
      </c>
      <c r="E773" s="89" t="s">
        <v>1093</v>
      </c>
      <c r="F773" s="92">
        <f>IF(ISBLANK(Tableau3!T45),0,Tableau3!T45)</f>
        <v>0</v>
      </c>
      <c r="G773" s="115" t="s">
        <v>122</v>
      </c>
      <c r="H773" s="115" t="s">
        <v>122</v>
      </c>
      <c r="I773" s="115" t="s">
        <v>122</v>
      </c>
      <c r="J773" s="115" t="s">
        <v>122</v>
      </c>
      <c r="K773" s="118">
        <v>1</v>
      </c>
      <c r="L773" s="88">
        <v>33</v>
      </c>
      <c r="M773" s="88">
        <v>16</v>
      </c>
      <c r="N773" s="87" t="s">
        <v>1242</v>
      </c>
      <c r="O773" s="87" t="s">
        <v>1310</v>
      </c>
      <c r="P773" s="91">
        <f t="shared" si="56"/>
        <v>0</v>
      </c>
      <c r="Q773" s="87" t="str">
        <f>IF(Paramétrage!B4&lt;'CTRL Nombres'!K773,"Pas de contrôle",IF(VALUE(F773)=P773,"OK","Attention, vous devez saisir un nombre entier dans le tableau 3"))</f>
        <v>OK</v>
      </c>
      <c r="R773" s="87">
        <f t="shared" si="59"/>
        <v>0</v>
      </c>
    </row>
    <row r="774" spans="1:18" x14ac:dyDescent="0.2">
      <c r="A774" s="88">
        <f t="shared" si="58"/>
        <v>2025</v>
      </c>
      <c r="B774" s="122">
        <v>3</v>
      </c>
      <c r="C774" s="88">
        <f t="shared" si="57"/>
        <v>1</v>
      </c>
      <c r="D774" s="87" t="str">
        <f t="shared" si="57"/>
        <v>0691775E</v>
      </c>
      <c r="E774" s="89" t="s">
        <v>1094</v>
      </c>
      <c r="F774" s="92">
        <f>IF(ISBLANK(Tableau3!U45),0,Tableau3!U45)</f>
        <v>0</v>
      </c>
      <c r="G774" s="115" t="s">
        <v>122</v>
      </c>
      <c r="H774" s="115" t="s">
        <v>122</v>
      </c>
      <c r="I774" s="115" t="s">
        <v>122</v>
      </c>
      <c r="J774" s="115" t="s">
        <v>122</v>
      </c>
      <c r="K774" s="118">
        <v>1</v>
      </c>
      <c r="L774" s="88">
        <v>33</v>
      </c>
      <c r="M774" s="88">
        <v>17</v>
      </c>
      <c r="N774" s="87" t="s">
        <v>603</v>
      </c>
      <c r="O774" s="87" t="s">
        <v>1311</v>
      </c>
      <c r="P774" s="91">
        <f t="shared" si="56"/>
        <v>0</v>
      </c>
      <c r="Q774" s="87" t="str">
        <f>IF(Paramétrage!B4&lt;'CTRL Nombres'!K774,"Pas de contrôle",IF(VALUE(F774)=P774,"OK","Attention, vous devez saisir un nombre entier dans le tableau 3"))</f>
        <v>OK</v>
      </c>
      <c r="R774" s="87">
        <f t="shared" si="59"/>
        <v>0</v>
      </c>
    </row>
    <row r="775" spans="1:18" x14ac:dyDescent="0.2">
      <c r="A775" s="88">
        <f t="shared" si="58"/>
        <v>2025</v>
      </c>
      <c r="B775" s="122">
        <v>3</v>
      </c>
      <c r="C775" s="88">
        <f t="shared" si="57"/>
        <v>1</v>
      </c>
      <c r="D775" s="87" t="str">
        <f t="shared" si="57"/>
        <v>0691775E</v>
      </c>
      <c r="E775" s="89" t="s">
        <v>1095</v>
      </c>
      <c r="F775" s="92">
        <f>IF(ISBLANK(Tableau3!V45),0,Tableau3!V45)</f>
        <v>0</v>
      </c>
      <c r="G775" s="115" t="s">
        <v>122</v>
      </c>
      <c r="H775" s="115" t="s">
        <v>122</v>
      </c>
      <c r="I775" s="115" t="s">
        <v>122</v>
      </c>
      <c r="J775" s="115" t="s">
        <v>122</v>
      </c>
      <c r="K775" s="118">
        <v>1</v>
      </c>
      <c r="L775" s="88">
        <v>33</v>
      </c>
      <c r="M775" s="88">
        <v>18</v>
      </c>
      <c r="N775" s="87" t="s">
        <v>457</v>
      </c>
      <c r="O775" s="87" t="s">
        <v>1312</v>
      </c>
      <c r="P775" s="91">
        <f t="shared" si="56"/>
        <v>0</v>
      </c>
      <c r="Q775" s="87" t="str">
        <f>IF(Paramétrage!B4&lt;'CTRL Nombres'!K775,"Pas de contrôle",IF(VALUE(F775)=P775,"OK","Attention, vous devez saisir un nombre entier dans le tableau 3"))</f>
        <v>OK</v>
      </c>
      <c r="R775" s="87">
        <f t="shared" si="59"/>
        <v>0</v>
      </c>
    </row>
    <row r="776" spans="1:18" x14ac:dyDescent="0.2">
      <c r="A776" s="88">
        <f t="shared" si="58"/>
        <v>2025</v>
      </c>
      <c r="B776" s="122">
        <v>3</v>
      </c>
      <c r="C776" s="88">
        <f t="shared" si="57"/>
        <v>1</v>
      </c>
      <c r="D776" s="87" t="str">
        <f t="shared" si="57"/>
        <v>0691775E</v>
      </c>
      <c r="E776" s="89" t="s">
        <v>1096</v>
      </c>
      <c r="F776" s="92">
        <f>IF(ISBLANK(Tableau3!W45),0,Tableau3!W45)</f>
        <v>0</v>
      </c>
      <c r="G776" s="115" t="s">
        <v>122</v>
      </c>
      <c r="H776" s="115" t="s">
        <v>122</v>
      </c>
      <c r="I776" s="115" t="s">
        <v>122</v>
      </c>
      <c r="J776" s="115" t="s">
        <v>122</v>
      </c>
      <c r="K776" s="118">
        <v>1</v>
      </c>
      <c r="L776" s="88">
        <v>33</v>
      </c>
      <c r="M776" s="88">
        <v>19</v>
      </c>
      <c r="N776" s="87" t="s">
        <v>1243</v>
      </c>
      <c r="O776" s="87" t="s">
        <v>1313</v>
      </c>
      <c r="P776" s="91">
        <f t="shared" si="56"/>
        <v>0</v>
      </c>
      <c r="Q776" s="87" t="str">
        <f>IF(Paramétrage!B4&lt;'CTRL Nombres'!K776,"Pas de contrôle",IF(VALUE(F776)=P776,"OK","Attention, vous devez saisir un nombre entier dans le tableau 3"))</f>
        <v>OK</v>
      </c>
      <c r="R776" s="87">
        <f t="shared" si="59"/>
        <v>0</v>
      </c>
    </row>
    <row r="777" spans="1:18" x14ac:dyDescent="0.2">
      <c r="A777" s="88">
        <f t="shared" si="58"/>
        <v>2025</v>
      </c>
      <c r="B777" s="122">
        <v>3</v>
      </c>
      <c r="C777" s="88">
        <f t="shared" si="57"/>
        <v>1</v>
      </c>
      <c r="D777" s="87" t="str">
        <f t="shared" si="57"/>
        <v>0691775E</v>
      </c>
      <c r="E777" s="89" t="s">
        <v>1097</v>
      </c>
      <c r="F777" s="92">
        <f>IF(ISBLANK(Tableau3!X45),0,Tableau3!X45)</f>
        <v>0</v>
      </c>
      <c r="G777" s="115" t="s">
        <v>122</v>
      </c>
      <c r="H777" s="115" t="s">
        <v>122</v>
      </c>
      <c r="I777" s="115" t="s">
        <v>122</v>
      </c>
      <c r="J777" s="115" t="s">
        <v>122</v>
      </c>
      <c r="K777" s="118">
        <v>1</v>
      </c>
      <c r="L777" s="88">
        <v>33</v>
      </c>
      <c r="M777" s="88">
        <v>20</v>
      </c>
      <c r="N777" s="87" t="s">
        <v>1244</v>
      </c>
      <c r="O777" s="87" t="s">
        <v>1314</v>
      </c>
      <c r="P777" s="91">
        <f t="shared" si="56"/>
        <v>0</v>
      </c>
      <c r="Q777" s="87" t="str">
        <f>IF(Paramétrage!B4&lt;'CTRL Nombres'!K777,"Pas de contrôle",IF(VALUE(F777)=P777,"OK","Attention, vous devez saisir un nombre entier dans le tableau 3"))</f>
        <v>OK</v>
      </c>
      <c r="R777" s="87">
        <f t="shared" si="59"/>
        <v>0</v>
      </c>
    </row>
  </sheetData>
  <sheetProtection algorithmName="SHA-512" hashValue="24pLkJhcHx89v8qMLetdAClRMFWa4w/6u2/jLmUa/D3gm/rS20TJIQc+ig2ad7CIajlGxswi5ZvAjWzetJ7Tzg==" saltValue="taQjt2xrytM4uT4I/lmZLA==" spinCount="100000" sheet="1" formatColumns="0" formatRows="0"/>
  <mergeCells count="15">
    <mergeCell ref="A12:Q12"/>
    <mergeCell ref="A6:D6"/>
    <mergeCell ref="E6:Q6"/>
    <mergeCell ref="A7:D7"/>
    <mergeCell ref="E7:Q7"/>
    <mergeCell ref="A8:Q8"/>
    <mergeCell ref="A9:D11"/>
    <mergeCell ref="L9:Q11"/>
    <mergeCell ref="A5:D5"/>
    <mergeCell ref="E5:Q5"/>
    <mergeCell ref="A1:Q1"/>
    <mergeCell ref="A2:Q2"/>
    <mergeCell ref="A3:Q3"/>
    <mergeCell ref="A4:D4"/>
    <mergeCell ref="E4:Q4"/>
  </mergeCells>
  <conditionalFormatting sqref="Q14:Q777">
    <cfRule type="cellIs" dxfId="17" priority="1" operator="equal">
      <formula>"OK"</formula>
    </cfRule>
    <cfRule type="cellIs" dxfId="16" priority="2" operator="equal">
      <formula>"Pas de cpntrôle"</formula>
    </cfRule>
    <cfRule type="cellIs" dxfId="15" priority="7" operator="between">
      <formula>"Attention, "</formula>
      <formula>"Attentionz"</formula>
    </cfRule>
  </conditionalFormatting>
  <conditionalFormatting sqref="F9:F11">
    <cfRule type="cellIs" dxfId="14" priority="4" operator="notEqual">
      <formula>0</formula>
    </cfRule>
    <cfRule type="cellIs" dxfId="13" priority="5" operator="equal">
      <formula>0</formula>
    </cfRule>
  </conditionalFormatting>
  <hyperlinks>
    <hyperlink ref="E9" location="'CTRL Nombres'!A14" display="Tableau 1"/>
    <hyperlink ref="E10" location="'CTRL Nombres'!A368" display="Tableau 2"/>
    <hyperlink ref="E11" location="'CTRL Nombres'!A462" display="Tableau 3"/>
  </hyperlinks>
  <pageMargins left="0.70866141732283472" right="0.70866141732283472" top="0.74803149606299213" bottom="0.74803149606299213" header="0.31496062992125984" footer="0.31496062992125984"/>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57"/>
  <sheetViews>
    <sheetView tabSelected="1" zoomScaleNormal="100" workbookViewId="0">
      <selection sqref="A1:K257"/>
    </sheetView>
  </sheetViews>
  <sheetFormatPr baseColWidth="10" defaultColWidth="11.42578125" defaultRowHeight="12.75" x14ac:dyDescent="0.2"/>
  <cols>
    <col min="1" max="1" width="8.28515625" style="14" bestFit="1" customWidth="1"/>
    <col min="2" max="2" width="6.28515625" style="14" bestFit="1" customWidth="1"/>
    <col min="3" max="3" width="8.28515625" style="14" bestFit="1" customWidth="1"/>
    <col min="4" max="4" width="9" style="14" bestFit="1" customWidth="1"/>
    <col min="5" max="5" width="8.42578125" style="93" bestFit="1" customWidth="1"/>
    <col min="6" max="6" width="8.7109375" style="93" customWidth="1"/>
    <col min="7" max="8" width="7.7109375" style="103" customWidth="1"/>
    <col min="9" max="9" width="119.5703125" style="14" customWidth="1"/>
    <col min="10" max="10" width="7.7109375" style="14" hidden="1" customWidth="1"/>
    <col min="11" max="11" width="9.42578125" style="14" hidden="1" customWidth="1"/>
    <col min="12" max="16384" width="11.42578125" style="14"/>
  </cols>
  <sheetData>
    <row r="1" spans="1:23" ht="15.75" customHeight="1" x14ac:dyDescent="0.2">
      <c r="A1" s="294" t="s">
        <v>2750</v>
      </c>
      <c r="B1" s="294"/>
      <c r="C1" s="294"/>
      <c r="D1" s="294"/>
      <c r="E1" s="294"/>
      <c r="F1" s="294"/>
      <c r="G1" s="294"/>
      <c r="H1" s="294"/>
      <c r="I1" s="294"/>
      <c r="J1" s="94"/>
      <c r="K1" s="94"/>
    </row>
    <row r="2" spans="1:23" ht="16.5" customHeight="1" x14ac:dyDescent="0.2">
      <c r="A2" s="294" t="str">
        <f>Paramétrage!B5</f>
        <v>Phase 1</v>
      </c>
      <c r="B2" s="294"/>
      <c r="C2" s="294"/>
      <c r="D2" s="294"/>
      <c r="E2" s="294"/>
      <c r="F2" s="294"/>
      <c r="G2" s="294"/>
      <c r="H2" s="294"/>
      <c r="I2" s="294"/>
      <c r="J2" s="94"/>
      <c r="K2" s="94"/>
    </row>
    <row r="3" spans="1:23" x14ac:dyDescent="0.2">
      <c r="A3" s="295"/>
      <c r="B3" s="295"/>
      <c r="C3" s="295"/>
      <c r="D3" s="295"/>
      <c r="E3" s="295"/>
      <c r="F3" s="295"/>
      <c r="G3" s="295"/>
      <c r="H3" s="295"/>
      <c r="I3" s="295"/>
      <c r="J3" s="295"/>
      <c r="K3" s="295"/>
    </row>
    <row r="4" spans="1:23" ht="15" customHeight="1" x14ac:dyDescent="0.2">
      <c r="A4" s="324" t="s">
        <v>0</v>
      </c>
      <c r="B4" s="324"/>
      <c r="C4" s="324"/>
      <c r="D4" s="307">
        <f>Paramétrage!B3</f>
        <v>2025</v>
      </c>
      <c r="E4" s="307"/>
      <c r="F4" s="307"/>
      <c r="G4" s="307"/>
      <c r="H4" s="307"/>
      <c r="I4" s="307"/>
      <c r="J4" s="15"/>
      <c r="K4" s="15"/>
    </row>
    <row r="5" spans="1:23" ht="15" customHeight="1" x14ac:dyDescent="0.2">
      <c r="A5" s="324" t="s">
        <v>1</v>
      </c>
      <c r="B5" s="324"/>
      <c r="C5" s="324"/>
      <c r="D5" s="307" t="str">
        <f>Paramétrage!B6</f>
        <v>dans le cadre du budget initial 2025</v>
      </c>
      <c r="E5" s="307"/>
      <c r="F5" s="307"/>
      <c r="G5" s="307"/>
      <c r="H5" s="307"/>
      <c r="I5" s="307"/>
      <c r="J5" s="15"/>
      <c r="K5" s="15"/>
    </row>
    <row r="6" spans="1:23" ht="15" customHeight="1" x14ac:dyDescent="0.2">
      <c r="A6" s="324" t="s">
        <v>2</v>
      </c>
      <c r="B6" s="324"/>
      <c r="C6" s="324"/>
      <c r="D6" s="307" t="str">
        <f>Paramétrage!B7</f>
        <v>0691775E</v>
      </c>
      <c r="E6" s="307"/>
      <c r="F6" s="307"/>
      <c r="G6" s="307"/>
      <c r="H6" s="307"/>
      <c r="I6" s="307"/>
      <c r="J6" s="15"/>
      <c r="K6" s="15"/>
      <c r="L6" s="15"/>
      <c r="M6" s="15"/>
      <c r="N6" s="15"/>
      <c r="O6" s="15"/>
      <c r="P6" s="15"/>
    </row>
    <row r="7" spans="1:23" ht="15" customHeight="1" x14ac:dyDescent="0.2">
      <c r="A7" s="324" t="s">
        <v>3</v>
      </c>
      <c r="B7" s="324"/>
      <c r="C7" s="324"/>
      <c r="D7" s="307" t="str">
        <f>Paramétrage!B8</f>
        <v>Université Lyon 2</v>
      </c>
      <c r="E7" s="307"/>
      <c r="F7" s="307"/>
      <c r="G7" s="307"/>
      <c r="H7" s="307"/>
      <c r="I7" s="307"/>
      <c r="J7" s="15"/>
      <c r="K7" s="15"/>
      <c r="L7" s="15"/>
      <c r="M7" s="15"/>
      <c r="N7" s="15"/>
      <c r="O7" s="15"/>
      <c r="P7" s="15"/>
      <c r="Q7" s="15"/>
      <c r="R7" s="15"/>
      <c r="S7" s="15"/>
      <c r="T7" s="15"/>
      <c r="U7" s="15"/>
      <c r="V7" s="15"/>
      <c r="W7" s="15"/>
    </row>
    <row r="8" spans="1:23" ht="15" customHeight="1" x14ac:dyDescent="0.2">
      <c r="A8" s="325"/>
      <c r="B8" s="325"/>
      <c r="C8" s="325"/>
      <c r="D8" s="325"/>
      <c r="E8" s="325"/>
      <c r="F8" s="325"/>
      <c r="G8" s="325"/>
      <c r="H8" s="325"/>
      <c r="I8" s="325"/>
      <c r="J8" s="15"/>
      <c r="K8" s="15"/>
      <c r="L8" s="15"/>
      <c r="M8" s="15"/>
      <c r="N8" s="15"/>
      <c r="O8" s="15"/>
      <c r="P8" s="15"/>
      <c r="Q8" s="15"/>
      <c r="R8" s="15"/>
      <c r="S8" s="15"/>
      <c r="T8" s="15"/>
      <c r="U8" s="15"/>
      <c r="V8" s="15"/>
      <c r="W8" s="15"/>
    </row>
    <row r="9" spans="1:23" ht="31.5" customHeight="1" x14ac:dyDescent="0.2">
      <c r="A9" s="323" t="s">
        <v>1325</v>
      </c>
      <c r="B9" s="323"/>
      <c r="C9" s="323"/>
      <c r="D9" s="323"/>
      <c r="E9" s="323"/>
      <c r="F9" s="323"/>
      <c r="G9" s="323"/>
      <c r="H9" s="323"/>
      <c r="I9" s="323"/>
      <c r="J9" s="15"/>
      <c r="K9" s="15"/>
      <c r="L9" s="15"/>
      <c r="M9" s="15"/>
      <c r="N9" s="15"/>
      <c r="O9" s="15"/>
      <c r="P9" s="15"/>
      <c r="Q9" s="15"/>
      <c r="R9" s="15"/>
      <c r="S9" s="15"/>
      <c r="T9" s="15"/>
      <c r="U9" s="15"/>
      <c r="V9" s="15"/>
      <c r="W9" s="15"/>
    </row>
    <row r="10" spans="1:23" ht="12.75" customHeight="1" x14ac:dyDescent="0.2">
      <c r="A10" s="316"/>
      <c r="B10" s="316"/>
      <c r="C10" s="316"/>
      <c r="D10" s="316"/>
      <c r="E10" s="316"/>
      <c r="F10" s="316"/>
      <c r="G10" s="316"/>
      <c r="H10" s="316"/>
      <c r="I10" s="316"/>
      <c r="J10" s="15"/>
      <c r="K10" s="15"/>
      <c r="L10" s="15"/>
      <c r="M10" s="15"/>
      <c r="N10" s="15"/>
      <c r="O10" s="15"/>
      <c r="P10" s="15"/>
      <c r="Q10" s="15"/>
      <c r="R10" s="15"/>
      <c r="S10" s="15"/>
      <c r="T10" s="15"/>
      <c r="U10" s="15"/>
      <c r="V10" s="15"/>
      <c r="W10" s="15"/>
    </row>
    <row r="11" spans="1:23" ht="12.75" customHeight="1" x14ac:dyDescent="0.2">
      <c r="A11" s="321" t="s">
        <v>2752</v>
      </c>
      <c r="B11" s="321"/>
      <c r="C11" s="321"/>
      <c r="D11" s="107">
        <f>SUM(J15:J257)</f>
        <v>0</v>
      </c>
      <c r="E11" s="316"/>
      <c r="F11" s="316"/>
      <c r="G11" s="316"/>
      <c r="H11" s="316"/>
      <c r="I11" s="316"/>
      <c r="J11" s="15"/>
      <c r="K11" s="15"/>
      <c r="L11" s="15"/>
      <c r="M11" s="15"/>
      <c r="N11" s="15"/>
      <c r="O11" s="15"/>
      <c r="P11" s="15"/>
      <c r="Q11" s="15"/>
      <c r="R11" s="15"/>
      <c r="S11" s="15"/>
      <c r="T11" s="15"/>
      <c r="U11" s="15"/>
      <c r="V11" s="15"/>
      <c r="W11" s="15"/>
    </row>
    <row r="12" spans="1:23" ht="12.75" customHeight="1" x14ac:dyDescent="0.2">
      <c r="A12" s="322" t="s">
        <v>2751</v>
      </c>
      <c r="B12" s="322"/>
      <c r="C12" s="322"/>
      <c r="D12" s="108">
        <f>SUM(K15:K257)</f>
        <v>0</v>
      </c>
      <c r="E12" s="316"/>
      <c r="F12" s="316"/>
      <c r="G12" s="316"/>
      <c r="H12" s="316"/>
      <c r="I12" s="316"/>
      <c r="J12" s="15"/>
      <c r="K12" s="15"/>
      <c r="L12" s="15"/>
      <c r="M12" s="15"/>
      <c r="N12" s="15"/>
      <c r="O12" s="15"/>
      <c r="P12" s="15"/>
      <c r="Q12" s="15"/>
      <c r="R12" s="15"/>
      <c r="S12" s="15"/>
      <c r="T12" s="15"/>
      <c r="U12" s="15"/>
      <c r="V12" s="15"/>
      <c r="W12" s="15"/>
    </row>
    <row r="13" spans="1:23" x14ac:dyDescent="0.2">
      <c r="A13" s="326"/>
      <c r="B13" s="326"/>
      <c r="C13" s="326"/>
      <c r="D13" s="326"/>
      <c r="E13" s="326"/>
      <c r="F13" s="326"/>
      <c r="G13" s="326"/>
      <c r="H13" s="326"/>
      <c r="I13" s="326"/>
      <c r="J13" s="15"/>
      <c r="K13" s="15"/>
    </row>
    <row r="14" spans="1:23" ht="25.5" x14ac:dyDescent="0.2">
      <c r="A14" s="95" t="s">
        <v>162</v>
      </c>
      <c r="B14" s="95" t="s">
        <v>1</v>
      </c>
      <c r="C14" s="95" t="s">
        <v>163</v>
      </c>
      <c r="D14" s="95" t="s">
        <v>164</v>
      </c>
      <c r="E14" s="95" t="s">
        <v>167</v>
      </c>
      <c r="F14" s="96" t="s">
        <v>258</v>
      </c>
      <c r="G14" s="96" t="s">
        <v>259</v>
      </c>
      <c r="H14" s="119" t="s">
        <v>2779</v>
      </c>
      <c r="I14" s="95" t="s">
        <v>165</v>
      </c>
      <c r="J14" s="97"/>
      <c r="K14" s="97"/>
    </row>
    <row r="15" spans="1:23" x14ac:dyDescent="0.2">
      <c r="A15" s="98">
        <f>Paramétrage!B3</f>
        <v>2025</v>
      </c>
      <c r="B15" s="98">
        <f>Paramétrage!B4</f>
        <v>1</v>
      </c>
      <c r="C15" s="109">
        <v>1</v>
      </c>
      <c r="D15" s="98" t="s">
        <v>36</v>
      </c>
      <c r="E15" s="136">
        <v>1</v>
      </c>
      <c r="F15" s="99" t="s">
        <v>168</v>
      </c>
      <c r="G15" s="137" t="s">
        <v>260</v>
      </c>
      <c r="H15" s="131">
        <v>2</v>
      </c>
      <c r="I15" s="100" t="str">
        <f>IF(Paramétrage!B4&lt;Anomalies!H15,"Pas de contrôle",IF(Tableau1!G10=0,"Le nombre dans la cellule 'A1' du tableau 1 peut être différent de 0, merci de bien vouloir vérifier cette donnée égale à zéro.","OK"))</f>
        <v>Pas de contrôle</v>
      </c>
      <c r="J15" s="97">
        <f>IF(OR(I15="Pas de contrôle",I15 = "OK"),0,1)</f>
        <v>0</v>
      </c>
      <c r="K15" s="97"/>
    </row>
    <row r="16" spans="1:23" x14ac:dyDescent="0.2">
      <c r="A16" s="98">
        <f>A15</f>
        <v>2025</v>
      </c>
      <c r="B16" s="98">
        <f>B15</f>
        <v>1</v>
      </c>
      <c r="C16" s="109">
        <v>2</v>
      </c>
      <c r="D16" s="98" t="s">
        <v>36</v>
      </c>
      <c r="E16" s="136">
        <v>1</v>
      </c>
      <c r="F16" s="99" t="s">
        <v>303</v>
      </c>
      <c r="G16" s="137" t="s">
        <v>304</v>
      </c>
      <c r="H16" s="131">
        <v>1</v>
      </c>
      <c r="I16" s="100" t="str">
        <f>IF(Paramétrage!B4&lt;Anomalies!H16,"Pas de contrôle",IF(Tableau1!G11=0,"Le nombre dans la cellule 'A2' du tableau 1 peut être différent de 0, merci de bien vouloir vérifier cette donnée égale à zéro.","OK"))</f>
        <v>OK</v>
      </c>
      <c r="J16" s="97">
        <f t="shared" ref="J16:J79" si="0">IF(OR(I16="Pas de contrôle",I16 = "OK"),0,1)</f>
        <v>0</v>
      </c>
      <c r="K16" s="97"/>
    </row>
    <row r="17" spans="1:11" x14ac:dyDescent="0.2">
      <c r="A17" s="98">
        <f t="shared" ref="A17:B32" si="1">A16</f>
        <v>2025</v>
      </c>
      <c r="B17" s="98">
        <f t="shared" si="1"/>
        <v>1</v>
      </c>
      <c r="C17" s="109">
        <v>3</v>
      </c>
      <c r="D17" s="98" t="s">
        <v>36</v>
      </c>
      <c r="E17" s="136">
        <v>1</v>
      </c>
      <c r="F17" s="99" t="s">
        <v>305</v>
      </c>
      <c r="G17" s="137" t="s">
        <v>306</v>
      </c>
      <c r="H17" s="131">
        <v>1</v>
      </c>
      <c r="I17" s="100" t="str">
        <f>IF(Paramétrage!B4&lt;Anomalies!H17,"Pas de contrôle",IF(Tableau1!G12=0,"Le nombre dans la cellule 'A3' du tableau 1 peut être différent de 0, merci de bien vouloir vérifier cette donnée égale à zéro.","OK"))</f>
        <v>OK</v>
      </c>
      <c r="J17" s="97">
        <f t="shared" si="0"/>
        <v>0</v>
      </c>
      <c r="K17" s="97"/>
    </row>
    <row r="18" spans="1:11" x14ac:dyDescent="0.2">
      <c r="A18" s="98">
        <f t="shared" si="1"/>
        <v>2025</v>
      </c>
      <c r="B18" s="98">
        <f t="shared" si="1"/>
        <v>1</v>
      </c>
      <c r="C18" s="109">
        <v>4</v>
      </c>
      <c r="D18" s="98" t="s">
        <v>36</v>
      </c>
      <c r="E18" s="136">
        <v>1</v>
      </c>
      <c r="F18" s="99" t="s">
        <v>321</v>
      </c>
      <c r="G18" s="137" t="s">
        <v>255</v>
      </c>
      <c r="H18" s="131">
        <v>1</v>
      </c>
      <c r="I18" s="100" t="str">
        <f>IF(Paramétrage!B4&lt;Anomalies!H18,"Pas de contrôle",IF(Tableau1!M21=0,"Le nombre dans la cellule 'H1' du tableau 1 peut être différent de 0, merci de bien vouloir vérifier cette donnée égale à zéro.","OK"))</f>
        <v>OK</v>
      </c>
      <c r="J18" s="97">
        <f t="shared" si="0"/>
        <v>0</v>
      </c>
      <c r="K18" s="97"/>
    </row>
    <row r="19" spans="1:11" x14ac:dyDescent="0.2">
      <c r="A19" s="98">
        <f t="shared" si="1"/>
        <v>2025</v>
      </c>
      <c r="B19" s="98">
        <f t="shared" si="1"/>
        <v>1</v>
      </c>
      <c r="C19" s="109">
        <v>5</v>
      </c>
      <c r="D19" s="98" t="s">
        <v>36</v>
      </c>
      <c r="E19" s="136">
        <v>1</v>
      </c>
      <c r="F19" s="99" t="s">
        <v>331</v>
      </c>
      <c r="G19" s="137" t="s">
        <v>332</v>
      </c>
      <c r="H19" s="131">
        <v>1</v>
      </c>
      <c r="I19" s="100" t="str">
        <f>IF(Paramétrage!B4&lt;Anomalies!H19,"Pas de contrôle",IF(Tableau1!R21=0,"Le nombre dans la cellule 'M1' du tableau 1 peut être différent de 0, merci de bien vouloir vérifier cette donnée égale à zéro.","OK"))</f>
        <v>OK</v>
      </c>
      <c r="J19" s="97">
        <f t="shared" si="0"/>
        <v>0</v>
      </c>
      <c r="K19" s="97"/>
    </row>
    <row r="20" spans="1:11" x14ac:dyDescent="0.2">
      <c r="A20" s="98">
        <f t="shared" si="1"/>
        <v>2025</v>
      </c>
      <c r="B20" s="98">
        <f t="shared" si="1"/>
        <v>1</v>
      </c>
      <c r="C20" s="109">
        <v>6</v>
      </c>
      <c r="D20" s="98" t="s">
        <v>36</v>
      </c>
      <c r="E20" s="136">
        <v>1</v>
      </c>
      <c r="F20" s="99" t="s">
        <v>334</v>
      </c>
      <c r="G20" s="137" t="s">
        <v>335</v>
      </c>
      <c r="H20" s="131">
        <v>1</v>
      </c>
      <c r="I20" s="100" t="str">
        <f>IF(Paramétrage!B4&lt;Anomalies!H20,"Pas de contrôle",IF(Tableau1!S21=0,"Le nombre dans la cellule 'N1' du tableau 1 peut être différent de 0, merci de bien vouloir vérifier cette donnée égale à zéro.","OK"))</f>
        <v>OK</v>
      </c>
      <c r="J20" s="97">
        <f t="shared" si="0"/>
        <v>0</v>
      </c>
      <c r="K20" s="97"/>
    </row>
    <row r="21" spans="1:11" x14ac:dyDescent="0.2">
      <c r="A21" s="98">
        <f t="shared" si="1"/>
        <v>2025</v>
      </c>
      <c r="B21" s="98">
        <f t="shared" si="1"/>
        <v>1</v>
      </c>
      <c r="C21" s="109">
        <v>7</v>
      </c>
      <c r="D21" s="98" t="s">
        <v>36</v>
      </c>
      <c r="E21" s="136">
        <v>1</v>
      </c>
      <c r="F21" s="99" t="s">
        <v>337</v>
      </c>
      <c r="G21" s="137" t="s">
        <v>338</v>
      </c>
      <c r="H21" s="131">
        <v>1</v>
      </c>
      <c r="I21" s="100" t="str">
        <f>IF(Paramétrage!B4&lt;Anomalies!H21,"Pas de contrôle",IF(Tableau1!T21=0,"Le nombre dans la cellule 'O1' du tableau 1 peut être différent de 0, merci de bien vouloir vérifier cette donnée égale à zéro.","OK"))</f>
        <v>OK</v>
      </c>
      <c r="J21" s="97">
        <f t="shared" si="0"/>
        <v>0</v>
      </c>
      <c r="K21" s="97"/>
    </row>
    <row r="22" spans="1:11" x14ac:dyDescent="0.2">
      <c r="A22" s="98">
        <f t="shared" si="1"/>
        <v>2025</v>
      </c>
      <c r="B22" s="98">
        <f t="shared" si="1"/>
        <v>1</v>
      </c>
      <c r="C22" s="109">
        <v>8</v>
      </c>
      <c r="D22" s="98" t="s">
        <v>36</v>
      </c>
      <c r="E22" s="136">
        <v>1</v>
      </c>
      <c r="F22" s="99" t="s">
        <v>343</v>
      </c>
      <c r="G22" s="137" t="s">
        <v>218</v>
      </c>
      <c r="H22" s="131">
        <v>1</v>
      </c>
      <c r="I22" s="100" t="str">
        <f>IF(Paramétrage!B4&lt;Anomalies!H22,"Pas de contrôle",IF(Tableau1!W21=0,"Le nombre dans la cellule 'R1' du tableau 1 peut être différent de 0, merci de bien vouloir vérifier cette donnée égale à zéro.","OK"))</f>
        <v>OK</v>
      </c>
      <c r="J22" s="97">
        <f t="shared" si="0"/>
        <v>0</v>
      </c>
      <c r="K22" s="97"/>
    </row>
    <row r="23" spans="1:11" x14ac:dyDescent="0.2">
      <c r="A23" s="98">
        <f t="shared" si="1"/>
        <v>2025</v>
      </c>
      <c r="B23" s="98">
        <f t="shared" si="1"/>
        <v>1</v>
      </c>
      <c r="C23" s="109">
        <v>9</v>
      </c>
      <c r="D23" s="98" t="s">
        <v>36</v>
      </c>
      <c r="E23" s="136">
        <v>1</v>
      </c>
      <c r="F23" s="99" t="s">
        <v>345</v>
      </c>
      <c r="G23" s="137" t="s">
        <v>346</v>
      </c>
      <c r="H23" s="131">
        <v>1</v>
      </c>
      <c r="I23" s="100" t="str">
        <f>IF(Paramétrage!B4&lt;Anomalies!H23,"Pas de contrôle",IF(Tableau1!G22=0,"Le nombre dans la cellule 'B2' du tableau 1 peut être différent de 0, merci de bien vouloir vérifier cette donnée égale à zéro.","OK"))</f>
        <v>OK</v>
      </c>
      <c r="J23" s="97">
        <f t="shared" si="0"/>
        <v>0</v>
      </c>
      <c r="K23" s="97"/>
    </row>
    <row r="24" spans="1:11" x14ac:dyDescent="0.2">
      <c r="A24" s="98">
        <f t="shared" si="1"/>
        <v>2025</v>
      </c>
      <c r="B24" s="98">
        <f t="shared" si="1"/>
        <v>1</v>
      </c>
      <c r="C24" s="109">
        <v>10</v>
      </c>
      <c r="D24" s="98" t="s">
        <v>36</v>
      </c>
      <c r="E24" s="136">
        <v>1</v>
      </c>
      <c r="F24" s="99" t="s">
        <v>348</v>
      </c>
      <c r="G24" s="137" t="s">
        <v>349</v>
      </c>
      <c r="H24" s="131">
        <v>1</v>
      </c>
      <c r="I24" s="100" t="str">
        <f>IF(Paramétrage!B4&lt;Anomalies!H24,"Pas de contrôle",IF(Tableau1!H22=0,"Le nombre dans la cellule 'C2' du tableau 1 peut être différent de 0, merci de bien vouloir vérifier cette donnée égale à zéro.","OK"))</f>
        <v>OK</v>
      </c>
      <c r="J24" s="97">
        <f t="shared" si="0"/>
        <v>0</v>
      </c>
      <c r="K24" s="97"/>
    </row>
    <row r="25" spans="1:11" x14ac:dyDescent="0.2">
      <c r="A25" s="98">
        <f t="shared" si="1"/>
        <v>2025</v>
      </c>
      <c r="B25" s="98">
        <f t="shared" si="1"/>
        <v>1</v>
      </c>
      <c r="C25" s="109">
        <v>11</v>
      </c>
      <c r="D25" s="98" t="s">
        <v>36</v>
      </c>
      <c r="E25" s="136">
        <v>1</v>
      </c>
      <c r="F25" s="99" t="s">
        <v>2426</v>
      </c>
      <c r="G25" s="137" t="s">
        <v>352</v>
      </c>
      <c r="H25" s="131">
        <v>2</v>
      </c>
      <c r="I25" s="100" t="str">
        <f>IF(Paramétrage!B4&lt;Anomalies!H25,"Pas de contrôle",IF(Tableau1!M22=0,"Le nombre dans la cellule 'H2' du tableau 1 peut être différent de 0, merci de bien vouloir vérifier cette donnée égale à zéro.","OK"))</f>
        <v>Pas de contrôle</v>
      </c>
      <c r="J25" s="97">
        <f t="shared" si="0"/>
        <v>0</v>
      </c>
      <c r="K25" s="97"/>
    </row>
    <row r="26" spans="1:11" x14ac:dyDescent="0.2">
      <c r="A26" s="98">
        <f t="shared" si="1"/>
        <v>2025</v>
      </c>
      <c r="B26" s="98">
        <f t="shared" si="1"/>
        <v>1</v>
      </c>
      <c r="C26" s="109">
        <v>12</v>
      </c>
      <c r="D26" s="98" t="s">
        <v>36</v>
      </c>
      <c r="E26" s="136">
        <v>1</v>
      </c>
      <c r="F26" s="99" t="s">
        <v>2430</v>
      </c>
      <c r="G26" s="137" t="s">
        <v>261</v>
      </c>
      <c r="H26" s="131">
        <v>2</v>
      </c>
      <c r="I26" s="100" t="str">
        <f>IF(Paramétrage!B4&lt;Anomalies!H26,"Pas de contrôle",IF(Tableau1!R22=0,"Le nombre dans la cellule 'M2' du tableau 1 peut être différent de 0, merci de bien vouloir vérifier cette donnée égale à zéro.","OK"))</f>
        <v>Pas de contrôle</v>
      </c>
      <c r="J26" s="97">
        <f t="shared" si="0"/>
        <v>0</v>
      </c>
      <c r="K26" s="97"/>
    </row>
    <row r="27" spans="1:11" x14ac:dyDescent="0.2">
      <c r="A27" s="98">
        <f t="shared" si="1"/>
        <v>2025</v>
      </c>
      <c r="B27" s="98">
        <f t="shared" si="1"/>
        <v>1</v>
      </c>
      <c r="C27" s="109">
        <v>13</v>
      </c>
      <c r="D27" s="98" t="s">
        <v>36</v>
      </c>
      <c r="E27" s="136">
        <v>1</v>
      </c>
      <c r="F27" s="99" t="s">
        <v>2431</v>
      </c>
      <c r="G27" s="137" t="s">
        <v>262</v>
      </c>
      <c r="H27" s="131">
        <v>2</v>
      </c>
      <c r="I27" s="100" t="str">
        <f>IF(Paramétrage!B4&lt;Anomalies!H27,"Pas de contrôle",IF(Tableau1!S22=0,"Le nombre dans la cellule 'N2' du tableau 1 peut être différent de 0, merci de bien vouloir vérifier cette donnée égale à zéro.","OK"))</f>
        <v>Pas de contrôle</v>
      </c>
      <c r="J27" s="97">
        <f t="shared" si="0"/>
        <v>0</v>
      </c>
      <c r="K27" s="97"/>
    </row>
    <row r="28" spans="1:11" x14ac:dyDescent="0.2">
      <c r="A28" s="98">
        <f t="shared" si="1"/>
        <v>2025</v>
      </c>
      <c r="B28" s="98">
        <f t="shared" si="1"/>
        <v>1</v>
      </c>
      <c r="C28" s="109">
        <v>14</v>
      </c>
      <c r="D28" s="98" t="s">
        <v>36</v>
      </c>
      <c r="E28" s="136">
        <v>1</v>
      </c>
      <c r="F28" s="99" t="s">
        <v>2432</v>
      </c>
      <c r="G28" s="137" t="s">
        <v>263</v>
      </c>
      <c r="H28" s="131">
        <v>2</v>
      </c>
      <c r="I28" s="100" t="str">
        <f>IF(Paramétrage!B4&lt;Anomalies!H28,"Pas de contrôle",IF(Tableau1!T22=0,"Le nombre dans la cellule 'O2' du tableau 1 peut être différent de 0, merci de bien vouloir vérifier cette donnée égale à zéro.","OK"))</f>
        <v>Pas de contrôle</v>
      </c>
      <c r="J28" s="97">
        <f t="shared" si="0"/>
        <v>0</v>
      </c>
      <c r="K28" s="97"/>
    </row>
    <row r="29" spans="1:11" x14ac:dyDescent="0.2">
      <c r="A29" s="98">
        <f t="shared" si="1"/>
        <v>2025</v>
      </c>
      <c r="B29" s="98">
        <f t="shared" si="1"/>
        <v>1</v>
      </c>
      <c r="C29" s="109">
        <v>15</v>
      </c>
      <c r="D29" s="98" t="s">
        <v>36</v>
      </c>
      <c r="E29" s="136">
        <v>1</v>
      </c>
      <c r="F29" s="99" t="s">
        <v>2435</v>
      </c>
      <c r="G29" s="137" t="s">
        <v>219</v>
      </c>
      <c r="H29" s="131">
        <v>2</v>
      </c>
      <c r="I29" s="100" t="str">
        <f>IF(Paramétrage!B4&lt;Anomalies!H29,"Pas de contrôle",IF(Tableau1!W22=0,"Le nombre dans la cellule 'R2' du tableau 1 peut être différent de 0, merci de bien vouloir vérifier cette donnée égale à zéro.","OK"))</f>
        <v>Pas de contrôle</v>
      </c>
      <c r="J29" s="97">
        <f t="shared" si="0"/>
        <v>0</v>
      </c>
      <c r="K29" s="97"/>
    </row>
    <row r="30" spans="1:11" x14ac:dyDescent="0.2">
      <c r="A30" s="98">
        <f t="shared" si="1"/>
        <v>2025</v>
      </c>
      <c r="B30" s="98">
        <f t="shared" si="1"/>
        <v>1</v>
      </c>
      <c r="C30" s="109">
        <v>16</v>
      </c>
      <c r="D30" s="98" t="s">
        <v>36</v>
      </c>
      <c r="E30" s="136">
        <v>1</v>
      </c>
      <c r="F30" s="99" t="s">
        <v>169</v>
      </c>
      <c r="G30" s="137" t="s">
        <v>356</v>
      </c>
      <c r="H30" s="131">
        <v>2</v>
      </c>
      <c r="I30" s="100" t="str">
        <f>IF(Paramétrage!B4&lt;Anomalies!H30,"Pas de contrôle",IF(Tableau1!G23=0,"Le nombre dans la cellule 'B3' du tableau 1 peut être différent de 0, merci de bien vouloir vérifier cette donnée égale à zéro.","OK"))</f>
        <v>Pas de contrôle</v>
      </c>
      <c r="J30" s="97">
        <f t="shared" si="0"/>
        <v>0</v>
      </c>
      <c r="K30" s="97"/>
    </row>
    <row r="31" spans="1:11" x14ac:dyDescent="0.2">
      <c r="A31" s="98">
        <f t="shared" si="1"/>
        <v>2025</v>
      </c>
      <c r="B31" s="98">
        <f t="shared" si="1"/>
        <v>1</v>
      </c>
      <c r="C31" s="109">
        <v>17</v>
      </c>
      <c r="D31" s="98" t="s">
        <v>36</v>
      </c>
      <c r="E31" s="136">
        <v>1</v>
      </c>
      <c r="F31" s="99" t="s">
        <v>170</v>
      </c>
      <c r="G31" s="137" t="s">
        <v>2436</v>
      </c>
      <c r="H31" s="131">
        <v>2</v>
      </c>
      <c r="I31" s="100" t="str">
        <f>IF(Paramétrage!B4&lt;Anomalies!H31,"Pas de contrôle",IF(Tableau1!H23=0,"Le nombre dans la cellule 'C3' du tableau 1 peut être différent de 0, merci de bien vouloir vérifier cette donnée égale à zéro.","OK"))</f>
        <v>Pas de contrôle</v>
      </c>
      <c r="J31" s="97">
        <f t="shared" si="0"/>
        <v>0</v>
      </c>
      <c r="K31" s="97"/>
    </row>
    <row r="32" spans="1:11" x14ac:dyDescent="0.2">
      <c r="A32" s="98">
        <f t="shared" si="1"/>
        <v>2025</v>
      </c>
      <c r="B32" s="98">
        <f t="shared" si="1"/>
        <v>1</v>
      </c>
      <c r="C32" s="109">
        <v>18</v>
      </c>
      <c r="D32" s="98" t="s">
        <v>36</v>
      </c>
      <c r="E32" s="136">
        <v>1</v>
      </c>
      <c r="F32" s="99" t="s">
        <v>2442</v>
      </c>
      <c r="G32" s="137" t="s">
        <v>2443</v>
      </c>
      <c r="H32" s="131">
        <v>2</v>
      </c>
      <c r="I32" s="100" t="str">
        <f>IF(Paramétrage!B4&lt;Anomalies!H32,"Pas de contrôle",IF(Tableau1!M23=0,"Le nombre dans la cellule 'H3' du tableau 1 peut être différent de 0, merci de bien vouloir vérifier cette donnée égale à zéro.","OK"))</f>
        <v>Pas de contrôle</v>
      </c>
      <c r="J32" s="97">
        <f t="shared" si="0"/>
        <v>0</v>
      </c>
      <c r="K32" s="97"/>
    </row>
    <row r="33" spans="1:11" x14ac:dyDescent="0.2">
      <c r="A33" s="98">
        <f t="shared" ref="A33:B48" si="2">A32</f>
        <v>2025</v>
      </c>
      <c r="B33" s="98">
        <f t="shared" si="2"/>
        <v>1</v>
      </c>
      <c r="C33" s="109">
        <v>19</v>
      </c>
      <c r="D33" s="98" t="s">
        <v>36</v>
      </c>
      <c r="E33" s="136">
        <v>1</v>
      </c>
      <c r="F33" s="99" t="s">
        <v>2633</v>
      </c>
      <c r="G33" s="137" t="s">
        <v>2634</v>
      </c>
      <c r="H33" s="131">
        <v>3</v>
      </c>
      <c r="I33" s="100" t="str">
        <f>IF(Paramétrage!B4&lt;Anomalies!H33,"Pas de contrôle",IF(Tableau1!N23=0,"Le nombre dans la cellule 'I3' du tableau 1 peut être différent de 0, merci de bien vouloir vérifier cette donnée égale à zéro.","OK"))</f>
        <v>Pas de contrôle</v>
      </c>
      <c r="J33" s="97">
        <f t="shared" si="0"/>
        <v>0</v>
      </c>
      <c r="K33" s="97"/>
    </row>
    <row r="34" spans="1:11" x14ac:dyDescent="0.2">
      <c r="A34" s="98">
        <f t="shared" si="2"/>
        <v>2025</v>
      </c>
      <c r="B34" s="98">
        <f t="shared" si="2"/>
        <v>1</v>
      </c>
      <c r="C34" s="109">
        <v>20</v>
      </c>
      <c r="D34" s="98" t="s">
        <v>36</v>
      </c>
      <c r="E34" s="136">
        <v>1</v>
      </c>
      <c r="F34" s="99" t="s">
        <v>2635</v>
      </c>
      <c r="G34" s="137" t="s">
        <v>264</v>
      </c>
      <c r="H34" s="131">
        <v>3</v>
      </c>
      <c r="I34" s="100" t="str">
        <f>IF(Paramétrage!B4&lt;Anomalies!H34,"Pas de contrôle",IF(Tableau1!O23=0,"Le nombre dans la cellule 'J3' du tableau 1 peut être différent de 0, merci de bien vouloir vérifier cette donnée égale à zéro.","OK"))</f>
        <v>Pas de contrôle</v>
      </c>
      <c r="J34" s="97">
        <f t="shared" si="0"/>
        <v>0</v>
      </c>
      <c r="K34" s="97"/>
    </row>
    <row r="35" spans="1:11" x14ac:dyDescent="0.2">
      <c r="A35" s="98">
        <f t="shared" si="2"/>
        <v>2025</v>
      </c>
      <c r="B35" s="98">
        <f t="shared" si="2"/>
        <v>1</v>
      </c>
      <c r="C35" s="109">
        <v>21</v>
      </c>
      <c r="D35" s="98" t="s">
        <v>36</v>
      </c>
      <c r="E35" s="136">
        <v>1</v>
      </c>
      <c r="F35" s="99" t="s">
        <v>2637</v>
      </c>
      <c r="G35" s="137" t="s">
        <v>2443</v>
      </c>
      <c r="H35" s="131">
        <v>3</v>
      </c>
      <c r="I35" s="100" t="str">
        <f>IF(Paramétrage!B4&lt;Anomalies!H35,"Pas de contrôle",IF(Tableau1!M23=0,"Le nombre dans la cellule 'M3' du tableau 1 peut être différent de 0, merci de bien vouloir vérifier cette donnée égale à zéro.","OK"))</f>
        <v>Pas de contrôle</v>
      </c>
      <c r="J35" s="97">
        <f t="shared" si="0"/>
        <v>0</v>
      </c>
      <c r="K35" s="97"/>
    </row>
    <row r="36" spans="1:11" x14ac:dyDescent="0.2">
      <c r="A36" s="98">
        <f t="shared" si="2"/>
        <v>2025</v>
      </c>
      <c r="B36" s="98">
        <f t="shared" si="2"/>
        <v>1</v>
      </c>
      <c r="C36" s="109">
        <v>22</v>
      </c>
      <c r="D36" s="98" t="s">
        <v>36</v>
      </c>
      <c r="E36" s="98">
        <v>1</v>
      </c>
      <c r="F36" s="99" t="s">
        <v>2676</v>
      </c>
      <c r="G36" s="137" t="s">
        <v>359</v>
      </c>
      <c r="H36" s="131">
        <v>4</v>
      </c>
      <c r="I36" s="100" t="str">
        <f>IF(Paramétrage!B4&lt;Anomalies!H36,"Pas de contrôle",IF(Tableau1!S23=0,"Le nombre dans la cellule 'N3' du tableau 1 peut être différent de 0, merci de bien vouloir vérifier cette donnée égale à zéro.","OK"))</f>
        <v>Pas de contrôle</v>
      </c>
      <c r="J36" s="97">
        <f t="shared" si="0"/>
        <v>0</v>
      </c>
      <c r="K36" s="97"/>
    </row>
    <row r="37" spans="1:11" x14ac:dyDescent="0.2">
      <c r="A37" s="98">
        <f t="shared" si="2"/>
        <v>2025</v>
      </c>
      <c r="B37" s="98">
        <f t="shared" si="2"/>
        <v>1</v>
      </c>
      <c r="C37" s="109">
        <v>23</v>
      </c>
      <c r="D37" s="98" t="s">
        <v>36</v>
      </c>
      <c r="E37" s="98">
        <v>1</v>
      </c>
      <c r="F37" s="99" t="s">
        <v>2677</v>
      </c>
      <c r="G37" s="137" t="s">
        <v>360</v>
      </c>
      <c r="H37" s="131">
        <v>4</v>
      </c>
      <c r="I37" s="100" t="str">
        <f>IF(Paramétrage!B4&lt;Anomalies!H37,"Pas de contrôle",IF(Tableau1!T23=0,"Le nombre dans la cellule 'O3' du tableau 1 peut être différent de 0, merci de bien vouloir vérifier cette donnée égale à zéro.","OK"))</f>
        <v>Pas de contrôle</v>
      </c>
      <c r="J37" s="97">
        <f t="shared" si="0"/>
        <v>0</v>
      </c>
      <c r="K37" s="97"/>
    </row>
    <row r="38" spans="1:11" x14ac:dyDescent="0.2">
      <c r="A38" s="98">
        <f t="shared" si="2"/>
        <v>2025</v>
      </c>
      <c r="B38" s="98">
        <f t="shared" si="2"/>
        <v>1</v>
      </c>
      <c r="C38" s="109">
        <v>24</v>
      </c>
      <c r="D38" s="98" t="s">
        <v>36</v>
      </c>
      <c r="E38" s="98">
        <v>1</v>
      </c>
      <c r="F38" s="99" t="s">
        <v>2680</v>
      </c>
      <c r="G38" s="137" t="s">
        <v>361</v>
      </c>
      <c r="H38" s="131">
        <v>4</v>
      </c>
      <c r="I38" s="100" t="str">
        <f>IF(Paramétrage!B4&lt;Anomalies!H38,"Pas de contrôle",IF(Tableau1!W23=0,"Le nombre dans la cellule 'R3' du tableau 1 peut être différent de 0, merci de bien vouloir vérifier cette donnée égale à zéro.","OK"))</f>
        <v>Pas de contrôle</v>
      </c>
      <c r="J38" s="97">
        <f t="shared" si="0"/>
        <v>0</v>
      </c>
      <c r="K38" s="97"/>
    </row>
    <row r="39" spans="1:11" x14ac:dyDescent="0.2">
      <c r="A39" s="98">
        <f t="shared" si="2"/>
        <v>2025</v>
      </c>
      <c r="B39" s="98">
        <f t="shared" si="2"/>
        <v>1</v>
      </c>
      <c r="C39" s="109">
        <v>25</v>
      </c>
      <c r="D39" s="98" t="s">
        <v>36</v>
      </c>
      <c r="E39" s="98">
        <v>1</v>
      </c>
      <c r="F39" s="99" t="s">
        <v>377</v>
      </c>
      <c r="G39" s="137" t="s">
        <v>378</v>
      </c>
      <c r="H39" s="131">
        <v>1</v>
      </c>
      <c r="I39" s="100" t="str">
        <f>IF(Paramétrage!B4&lt;Anomalies!H39,"Pas de contrôle",IF(Tableau1!M24=0,"Le nombre dans la cellule 'H4' du tableau 1 peut être différent de 0, merci de bien vouloir vérifier cette donnée égale à zéro.","OK"))</f>
        <v>OK</v>
      </c>
      <c r="J39" s="97">
        <f t="shared" si="0"/>
        <v>0</v>
      </c>
      <c r="K39" s="97"/>
    </row>
    <row r="40" spans="1:11" x14ac:dyDescent="0.2">
      <c r="A40" s="98">
        <f t="shared" si="2"/>
        <v>2025</v>
      </c>
      <c r="B40" s="98">
        <f t="shared" si="2"/>
        <v>1</v>
      </c>
      <c r="C40" s="109">
        <v>26</v>
      </c>
      <c r="D40" s="98" t="s">
        <v>36</v>
      </c>
      <c r="E40" s="98">
        <v>1</v>
      </c>
      <c r="F40" s="99" t="s">
        <v>389</v>
      </c>
      <c r="G40" s="137" t="s">
        <v>390</v>
      </c>
      <c r="H40" s="131">
        <v>1</v>
      </c>
      <c r="I40" s="100" t="str">
        <f>IF(Paramétrage!B4&lt;Anomalies!H40,"Pas de contrôle",IF(Tableau1!R24=0,"Le nombre dans la cellule 'M4' du tableau 1 peut être différent de 0, merci de bien vouloir vérifier cette donnée égale à zéro.","OK"))</f>
        <v>OK</v>
      </c>
      <c r="J40" s="97">
        <f t="shared" si="0"/>
        <v>0</v>
      </c>
      <c r="K40" s="97"/>
    </row>
    <row r="41" spans="1:11" x14ac:dyDescent="0.2">
      <c r="A41" s="98">
        <f t="shared" si="2"/>
        <v>2025</v>
      </c>
      <c r="B41" s="98">
        <f t="shared" si="2"/>
        <v>1</v>
      </c>
      <c r="C41" s="109">
        <v>27</v>
      </c>
      <c r="D41" s="98" t="s">
        <v>36</v>
      </c>
      <c r="E41" s="98">
        <v>1</v>
      </c>
      <c r="F41" s="99" t="s">
        <v>392</v>
      </c>
      <c r="G41" s="137" t="s">
        <v>393</v>
      </c>
      <c r="H41" s="131">
        <v>1</v>
      </c>
      <c r="I41" s="100" t="str">
        <f>IF(Paramétrage!B4&lt;Anomalies!H41,"Pas de contrôle",IF(Tableau1!S24=0,"Le nombre dans la cellule 'N4' du tableau 1 peut être différent de 0, merci de bien vouloir vérifier cette donnée égale à zéro.","OK"))</f>
        <v>OK</v>
      </c>
      <c r="J41" s="97">
        <f t="shared" si="0"/>
        <v>0</v>
      </c>
      <c r="K41" s="97"/>
    </row>
    <row r="42" spans="1:11" x14ac:dyDescent="0.2">
      <c r="A42" s="98">
        <f t="shared" si="2"/>
        <v>2025</v>
      </c>
      <c r="B42" s="98">
        <f t="shared" si="2"/>
        <v>1</v>
      </c>
      <c r="C42" s="109">
        <v>28</v>
      </c>
      <c r="D42" s="98" t="s">
        <v>36</v>
      </c>
      <c r="E42" s="98">
        <v>1</v>
      </c>
      <c r="F42" s="99" t="s">
        <v>395</v>
      </c>
      <c r="G42" s="137" t="s">
        <v>396</v>
      </c>
      <c r="H42" s="131">
        <v>1</v>
      </c>
      <c r="I42" s="100" t="str">
        <f>IF(Paramétrage!B4&lt;Anomalies!H42,"Pas de contrôle",IF(Tableau1!T24=0,"Le nombre dans la cellule 'O4' du tableau 1 peut être différent de 0, merci de bien vouloir vérifier cette donnée égale à zéro.","OK"))</f>
        <v>OK</v>
      </c>
      <c r="J42" s="97">
        <f t="shared" si="0"/>
        <v>0</v>
      </c>
      <c r="K42" s="97"/>
    </row>
    <row r="43" spans="1:11" x14ac:dyDescent="0.2">
      <c r="A43" s="98">
        <f t="shared" si="2"/>
        <v>2025</v>
      </c>
      <c r="B43" s="98">
        <f t="shared" si="2"/>
        <v>1</v>
      </c>
      <c r="C43" s="109">
        <v>29</v>
      </c>
      <c r="D43" s="98" t="s">
        <v>36</v>
      </c>
      <c r="E43" s="98">
        <v>1</v>
      </c>
      <c r="F43" s="99" t="s">
        <v>401</v>
      </c>
      <c r="G43" s="137" t="s">
        <v>220</v>
      </c>
      <c r="H43" s="131">
        <v>1</v>
      </c>
      <c r="I43" s="100" t="str">
        <f>IF(Paramétrage!B4&lt;Anomalies!H43,"Pas de contrôle",IF(Tableau1!W24=0,"Le nombre dans la cellule 'R4' du tableau 1 peut être différent de 0, merci de bien vouloir vérifier cette donnée égale à zéro.","OK"))</f>
        <v>OK</v>
      </c>
      <c r="J43" s="97">
        <f t="shared" si="0"/>
        <v>0</v>
      </c>
      <c r="K43" s="97"/>
    </row>
    <row r="44" spans="1:11" x14ac:dyDescent="0.2">
      <c r="A44" s="98">
        <f t="shared" si="2"/>
        <v>2025</v>
      </c>
      <c r="B44" s="98">
        <f t="shared" si="2"/>
        <v>1</v>
      </c>
      <c r="C44" s="109">
        <v>30</v>
      </c>
      <c r="D44" s="98" t="s">
        <v>36</v>
      </c>
      <c r="E44" s="98">
        <v>1</v>
      </c>
      <c r="F44" s="99" t="s">
        <v>403</v>
      </c>
      <c r="G44" s="137" t="s">
        <v>404</v>
      </c>
      <c r="H44" s="131">
        <v>1</v>
      </c>
      <c r="I44" s="100" t="str">
        <f>IF(Paramétrage!B4&lt;Anomalies!H44,"Pas de contrôle",IF(Tableau1!G25=0,"Le nombre dans la cellule 'B5' du tableau 1 peut être différent de 0, merci de bien vouloir vérifier cette donnée égale à zéro.","OK"))</f>
        <v>OK</v>
      </c>
      <c r="J44" s="97">
        <f t="shared" si="0"/>
        <v>0</v>
      </c>
      <c r="K44" s="97"/>
    </row>
    <row r="45" spans="1:11" x14ac:dyDescent="0.2">
      <c r="A45" s="98">
        <f t="shared" si="2"/>
        <v>2025</v>
      </c>
      <c r="B45" s="98">
        <f t="shared" si="2"/>
        <v>1</v>
      </c>
      <c r="C45" s="109">
        <v>31</v>
      </c>
      <c r="D45" s="98" t="s">
        <v>36</v>
      </c>
      <c r="E45" s="98">
        <v>1</v>
      </c>
      <c r="F45" s="99" t="s">
        <v>406</v>
      </c>
      <c r="G45" s="137" t="s">
        <v>407</v>
      </c>
      <c r="H45" s="131">
        <v>1</v>
      </c>
      <c r="I45" s="100" t="str">
        <f>IF(Paramétrage!B4&lt;Anomalies!H45,"Pas de contrôle",IF(Tableau1!H25=0,"Le nombre dans la cellule 'C5' du tableau 1 peut être différent de 0, merci de bien vouloir vérifier cette donnée égale à zéro.","OK"))</f>
        <v>OK</v>
      </c>
      <c r="J45" s="97">
        <f t="shared" si="0"/>
        <v>0</v>
      </c>
      <c r="K45" s="97"/>
    </row>
    <row r="46" spans="1:11" x14ac:dyDescent="0.2">
      <c r="A46" s="98">
        <f t="shared" si="2"/>
        <v>2025</v>
      </c>
      <c r="B46" s="98">
        <f t="shared" si="2"/>
        <v>1</v>
      </c>
      <c r="C46" s="109">
        <v>32</v>
      </c>
      <c r="D46" s="98" t="s">
        <v>36</v>
      </c>
      <c r="E46" s="98">
        <v>1</v>
      </c>
      <c r="F46" s="99" t="s">
        <v>2446</v>
      </c>
      <c r="G46" s="137" t="s">
        <v>2447</v>
      </c>
      <c r="H46" s="131">
        <v>2</v>
      </c>
      <c r="I46" s="100" t="str">
        <f>IF(Paramétrage!B4&lt;Anomalies!H46,"Pas de contrôle",IF(Tableau1!M25=0,"Le nombre dans la cellule 'H5' du tableau 1 peut être différent de 0, merci de bien vouloir vérifier cette donnée égale à zéro.","OK"))</f>
        <v>Pas de contrôle</v>
      </c>
      <c r="J46" s="97">
        <f t="shared" si="0"/>
        <v>0</v>
      </c>
      <c r="K46" s="97"/>
    </row>
    <row r="47" spans="1:11" x14ac:dyDescent="0.2">
      <c r="A47" s="98">
        <f t="shared" si="2"/>
        <v>2025</v>
      </c>
      <c r="B47" s="98">
        <f t="shared" si="2"/>
        <v>1</v>
      </c>
      <c r="C47" s="109">
        <v>33</v>
      </c>
      <c r="D47" s="98" t="s">
        <v>36</v>
      </c>
      <c r="E47" s="98">
        <v>1</v>
      </c>
      <c r="F47" s="99" t="s">
        <v>171</v>
      </c>
      <c r="G47" s="137" t="s">
        <v>2450</v>
      </c>
      <c r="H47" s="131">
        <v>2</v>
      </c>
      <c r="I47" s="100" t="str">
        <f>IF(Paramétrage!B4&lt;Anomalies!H47,"Pas de contrôle",IF(Tableau1!R25=0,"Le nombre dans la cellule 'M5' du tableau 1 peut être différent de 0, merci de bien vouloir vérifier cette donnée égale à zéro.","OK"))</f>
        <v>Pas de contrôle</v>
      </c>
      <c r="J47" s="97">
        <f t="shared" si="0"/>
        <v>0</v>
      </c>
      <c r="K47" s="97"/>
    </row>
    <row r="48" spans="1:11" x14ac:dyDescent="0.2">
      <c r="A48" s="98">
        <f t="shared" si="2"/>
        <v>2025</v>
      </c>
      <c r="B48" s="98">
        <f t="shared" si="2"/>
        <v>1</v>
      </c>
      <c r="C48" s="109">
        <v>34</v>
      </c>
      <c r="D48" s="98" t="s">
        <v>36</v>
      </c>
      <c r="E48" s="98">
        <v>1</v>
      </c>
      <c r="F48" s="99" t="s">
        <v>172</v>
      </c>
      <c r="G48" s="137" t="s">
        <v>266</v>
      </c>
      <c r="H48" s="131">
        <v>2</v>
      </c>
      <c r="I48" s="100" t="str">
        <f>IF(Paramétrage!B4&lt;Anomalies!H48,"Pas de contrôle",IF(Tableau1!S25=0,"Le nombre dans la cellule 'N5' du tableau 1 peut être différent de 0, merci de bien vouloir vérifier cette donnée égale à zéro.","OK"))</f>
        <v>Pas de contrôle</v>
      </c>
      <c r="J48" s="97">
        <f t="shared" si="0"/>
        <v>0</v>
      </c>
      <c r="K48" s="97"/>
    </row>
    <row r="49" spans="1:11" x14ac:dyDescent="0.2">
      <c r="A49" s="98">
        <f t="shared" ref="A49:B64" si="3">A48</f>
        <v>2025</v>
      </c>
      <c r="B49" s="98">
        <f t="shared" si="3"/>
        <v>1</v>
      </c>
      <c r="C49" s="109">
        <v>35</v>
      </c>
      <c r="D49" s="98" t="s">
        <v>36</v>
      </c>
      <c r="E49" s="98">
        <v>1</v>
      </c>
      <c r="F49" s="99" t="s">
        <v>173</v>
      </c>
      <c r="G49" s="137" t="s">
        <v>267</v>
      </c>
      <c r="H49" s="131">
        <v>2</v>
      </c>
      <c r="I49" s="100" t="str">
        <f>IF(Paramétrage!B4&lt;Anomalies!H49,"Pas de contrôle",IF(Tableau1!T25=0,"Le nombre dans la cellule 'O5' du tableau 1 peut être différent de 0, merci de bien vouloir vérifier cette donnée égale à zéro.","OK"))</f>
        <v>Pas de contrôle</v>
      </c>
      <c r="J49" s="97">
        <f t="shared" si="0"/>
        <v>0</v>
      </c>
      <c r="K49" s="97"/>
    </row>
    <row r="50" spans="1:11" x14ac:dyDescent="0.2">
      <c r="A50" s="98">
        <f t="shared" si="3"/>
        <v>2025</v>
      </c>
      <c r="B50" s="98">
        <f t="shared" si="3"/>
        <v>1</v>
      </c>
      <c r="C50" s="109">
        <v>36</v>
      </c>
      <c r="D50" s="98" t="s">
        <v>36</v>
      </c>
      <c r="E50" s="98">
        <v>1</v>
      </c>
      <c r="F50" s="99" t="s">
        <v>2451</v>
      </c>
      <c r="G50" s="137" t="s">
        <v>221</v>
      </c>
      <c r="H50" s="131">
        <v>2</v>
      </c>
      <c r="I50" s="100" t="str">
        <f>IF(Paramétrage!B4&lt;Anomalies!H50,"Pas de contrôle",IF(Tableau1!W25=0,"Le nombre dans la cellule 'R5' du tableau 1 peut être différent de 0, merci de bien vouloir vérifier cette donnée égale à zéro.","OK"))</f>
        <v>Pas de contrôle</v>
      </c>
      <c r="J50" s="97">
        <f t="shared" si="0"/>
        <v>0</v>
      </c>
      <c r="K50" s="97"/>
    </row>
    <row r="51" spans="1:11" x14ac:dyDescent="0.2">
      <c r="A51" s="98">
        <f t="shared" si="3"/>
        <v>2025</v>
      </c>
      <c r="B51" s="98">
        <f t="shared" si="3"/>
        <v>1</v>
      </c>
      <c r="C51" s="109">
        <v>37</v>
      </c>
      <c r="D51" s="98" t="s">
        <v>36</v>
      </c>
      <c r="E51" s="98">
        <v>1</v>
      </c>
      <c r="F51" s="99" t="s">
        <v>174</v>
      </c>
      <c r="G51" s="137" t="s">
        <v>416</v>
      </c>
      <c r="H51" s="131">
        <v>2</v>
      </c>
      <c r="I51" s="100" t="str">
        <f>IF(Paramétrage!B4&lt;Anomalies!H51,"Pas de contrôle",IF(Tableau1!G26=0,"Le nombre dans la cellule 'B6' du tableau 1 peut être différent de 0, merci de bien vouloir vérifier cette donnée égale à zéro.","OK"))</f>
        <v>Pas de contrôle</v>
      </c>
      <c r="J51" s="97">
        <f t="shared" si="0"/>
        <v>0</v>
      </c>
      <c r="K51" s="97"/>
    </row>
    <row r="52" spans="1:11" x14ac:dyDescent="0.2">
      <c r="A52" s="98">
        <f t="shared" si="3"/>
        <v>2025</v>
      </c>
      <c r="B52" s="98">
        <f t="shared" si="3"/>
        <v>1</v>
      </c>
      <c r="C52" s="109">
        <v>38</v>
      </c>
      <c r="D52" s="98" t="s">
        <v>36</v>
      </c>
      <c r="E52" s="98">
        <v>1</v>
      </c>
      <c r="F52" s="99" t="s">
        <v>175</v>
      </c>
      <c r="G52" s="137" t="s">
        <v>2452</v>
      </c>
      <c r="H52" s="131">
        <v>2</v>
      </c>
      <c r="I52" s="100" t="str">
        <f>IF(Paramétrage!B4&lt;Anomalies!H52,"Pas de contrôle",IF(Tableau1!H26=0,"Le nombre dans la cellule 'C6' du tableau 1 peut être différent de 0, merci de bien vouloir vérifier cette donnée égale à zéro.","OK"))</f>
        <v>Pas de contrôle</v>
      </c>
      <c r="J52" s="97">
        <f t="shared" si="0"/>
        <v>0</v>
      </c>
      <c r="K52" s="97"/>
    </row>
    <row r="53" spans="1:11" x14ac:dyDescent="0.2">
      <c r="A53" s="98">
        <f t="shared" si="3"/>
        <v>2025</v>
      </c>
      <c r="B53" s="98">
        <f t="shared" si="3"/>
        <v>1</v>
      </c>
      <c r="C53" s="109">
        <v>39</v>
      </c>
      <c r="D53" s="98" t="s">
        <v>36</v>
      </c>
      <c r="E53" s="98">
        <v>1</v>
      </c>
      <c r="F53" s="99" t="s">
        <v>2455</v>
      </c>
      <c r="G53" s="137" t="s">
        <v>2456</v>
      </c>
      <c r="H53" s="131">
        <v>2</v>
      </c>
      <c r="I53" s="100" t="str">
        <f>IF(Paramétrage!B4&lt;Anomalies!H53,"Pas de contrôle",IF(Tableau1!M26=0,"Le nombre dans la cellule 'H6' du tableau 1 peut être différent de 0, merci de bien vouloir vérifier cette donnée égale à zéro.","OK"))</f>
        <v>Pas de contrôle</v>
      </c>
      <c r="J53" s="97">
        <f t="shared" si="0"/>
        <v>0</v>
      </c>
      <c r="K53" s="97"/>
    </row>
    <row r="54" spans="1:11" x14ac:dyDescent="0.2">
      <c r="A54" s="98">
        <f t="shared" si="3"/>
        <v>2025</v>
      </c>
      <c r="B54" s="98">
        <f t="shared" si="3"/>
        <v>1</v>
      </c>
      <c r="C54" s="109">
        <v>40</v>
      </c>
      <c r="D54" s="98" t="s">
        <v>36</v>
      </c>
      <c r="E54" s="98">
        <v>1</v>
      </c>
      <c r="F54" s="99" t="s">
        <v>2638</v>
      </c>
      <c r="G54" s="137" t="s">
        <v>2639</v>
      </c>
      <c r="H54" s="131">
        <v>3</v>
      </c>
      <c r="I54" s="100" t="str">
        <f>IF(Paramétrage!B4&lt;Anomalies!H54,"Pas de contrôle",IF(Tableau1!N26=0,"Le nombre dans la cellule 'I6' du tableau 1 peut être différent de 0, merci de bien vouloir vérifier cette donnée égale à zéro.","OK"))</f>
        <v>Pas de contrôle</v>
      </c>
      <c r="J54" s="97">
        <f t="shared" si="0"/>
        <v>0</v>
      </c>
      <c r="K54" s="97"/>
    </row>
    <row r="55" spans="1:11" x14ac:dyDescent="0.2">
      <c r="A55" s="98">
        <f t="shared" si="3"/>
        <v>2025</v>
      </c>
      <c r="B55" s="98">
        <f t="shared" si="3"/>
        <v>1</v>
      </c>
      <c r="C55" s="109">
        <v>41</v>
      </c>
      <c r="D55" s="98" t="s">
        <v>36</v>
      </c>
      <c r="E55" s="98">
        <v>1</v>
      </c>
      <c r="F55" s="99" t="s">
        <v>2640</v>
      </c>
      <c r="G55" s="137" t="s">
        <v>2641</v>
      </c>
      <c r="H55" s="131">
        <v>3</v>
      </c>
      <c r="I55" s="100" t="str">
        <f>IF(Paramétrage!B4&lt;Anomalies!H55,"Pas de contrôle",IF(Tableau1!O26=0,"Le nombre dans la cellule 'J6' du tableau 1 peut être différent de 0, merci de bien vouloir vérifier cette donnée égale à zéro.","OK"))</f>
        <v>Pas de contrôle</v>
      </c>
      <c r="J55" s="97">
        <f t="shared" si="0"/>
        <v>0</v>
      </c>
      <c r="K55" s="97"/>
    </row>
    <row r="56" spans="1:11" x14ac:dyDescent="0.2">
      <c r="A56" s="98">
        <f t="shared" si="3"/>
        <v>2025</v>
      </c>
      <c r="B56" s="98">
        <f t="shared" si="3"/>
        <v>1</v>
      </c>
      <c r="C56" s="109">
        <v>42</v>
      </c>
      <c r="D56" s="98" t="s">
        <v>36</v>
      </c>
      <c r="E56" s="98">
        <v>1</v>
      </c>
      <c r="F56" s="99" t="s">
        <v>2644</v>
      </c>
      <c r="G56" s="137" t="s">
        <v>2645</v>
      </c>
      <c r="H56" s="131">
        <v>3</v>
      </c>
      <c r="I56" s="100" t="str">
        <f>IF(Paramétrage!B4&lt;Anomalies!H56,"Pas de contrôle",IF(Tableau1!R26=0,"Le nombre dans la cellule 'M6' du tableau 1 peut être différent de 0, merci de bien vouloir vérifier cette donnée égale à zéro.","OK"))</f>
        <v>Pas de contrôle</v>
      </c>
      <c r="J56" s="97">
        <f t="shared" si="0"/>
        <v>0</v>
      </c>
      <c r="K56" s="97"/>
    </row>
    <row r="57" spans="1:11" x14ac:dyDescent="0.2">
      <c r="A57" s="98">
        <f t="shared" si="3"/>
        <v>2025</v>
      </c>
      <c r="B57" s="98">
        <f t="shared" si="3"/>
        <v>1</v>
      </c>
      <c r="C57" s="109">
        <v>43</v>
      </c>
      <c r="D57" s="98" t="s">
        <v>36</v>
      </c>
      <c r="E57" s="98">
        <v>1</v>
      </c>
      <c r="F57" s="99" t="s">
        <v>2681</v>
      </c>
      <c r="G57" s="137" t="s">
        <v>421</v>
      </c>
      <c r="H57" s="131">
        <v>4</v>
      </c>
      <c r="I57" s="100" t="str">
        <f>IF(Paramétrage!B4&lt;Anomalies!H57,"Pas de contrôle",IF(Tableau1!S26=0,"Le nombre dans la cellule 'N6' du tableau 1 peut être différent de 0, merci de bien vouloir vérifier cette donnée égale à zéro.","OK"))</f>
        <v>Pas de contrôle</v>
      </c>
      <c r="J57" s="97">
        <f t="shared" si="0"/>
        <v>0</v>
      </c>
      <c r="K57" s="97"/>
    </row>
    <row r="58" spans="1:11" x14ac:dyDescent="0.2">
      <c r="A58" s="98">
        <f t="shared" si="3"/>
        <v>2025</v>
      </c>
      <c r="B58" s="98">
        <f t="shared" si="3"/>
        <v>1</v>
      </c>
      <c r="C58" s="109">
        <v>44</v>
      </c>
      <c r="D58" s="98" t="s">
        <v>36</v>
      </c>
      <c r="E58" s="98">
        <v>1</v>
      </c>
      <c r="F58" s="99" t="s">
        <v>422</v>
      </c>
      <c r="G58" s="137" t="s">
        <v>423</v>
      </c>
      <c r="H58" s="131">
        <v>4</v>
      </c>
      <c r="I58" s="100" t="str">
        <f>IF(Paramétrage!B4&lt;Anomalies!H58,"Pas de contrôle",IF(Tableau1!T26=0,"Le nombre dans la cellule 'O6' du tableau 1 peut être différent de 0, merci de bien vouloir vérifier cette donnée égale à zéro.","OK"))</f>
        <v>Pas de contrôle</v>
      </c>
      <c r="J58" s="97">
        <f t="shared" si="0"/>
        <v>0</v>
      </c>
      <c r="K58" s="97"/>
    </row>
    <row r="59" spans="1:11" x14ac:dyDescent="0.2">
      <c r="A59" s="98">
        <f t="shared" si="3"/>
        <v>2025</v>
      </c>
      <c r="B59" s="98">
        <f t="shared" si="3"/>
        <v>1</v>
      </c>
      <c r="C59" s="109">
        <v>45</v>
      </c>
      <c r="D59" s="98" t="s">
        <v>36</v>
      </c>
      <c r="E59" s="98">
        <v>1</v>
      </c>
      <c r="F59" s="99" t="s">
        <v>2683</v>
      </c>
      <c r="G59" s="137" t="s">
        <v>2684</v>
      </c>
      <c r="H59" s="131">
        <v>4</v>
      </c>
      <c r="I59" s="100" t="str">
        <f>IF(Paramétrage!B4&lt;Anomalies!H59,"Pas de contrôle",IF(Tableau1!W26=0,"Le nombre dans la cellule 'R6' du tableau 1 peut être différent de 0, merci de bien vouloir vérifier cette donnée égale à zéro.","OK"))</f>
        <v>Pas de contrôle</v>
      </c>
      <c r="J59" s="97">
        <f t="shared" si="0"/>
        <v>0</v>
      </c>
      <c r="K59" s="97"/>
    </row>
    <row r="60" spans="1:11" x14ac:dyDescent="0.2">
      <c r="A60" s="98">
        <f t="shared" si="3"/>
        <v>2025</v>
      </c>
      <c r="B60" s="98">
        <f t="shared" si="3"/>
        <v>1</v>
      </c>
      <c r="C60" s="109">
        <v>46</v>
      </c>
      <c r="D60" s="98" t="s">
        <v>36</v>
      </c>
      <c r="E60" s="98">
        <v>1</v>
      </c>
      <c r="F60" s="99" t="s">
        <v>431</v>
      </c>
      <c r="G60" s="137" t="s">
        <v>256</v>
      </c>
      <c r="H60" s="131">
        <v>1</v>
      </c>
      <c r="I60" s="100" t="str">
        <f>IF(Paramétrage!B4&lt;Anomalies!H60,"Pas de contrôle",IF(Tableau1!M30=0,"Le nombre dans la cellule 'H10' du tableau 1 peut être différent de 0, merci de bien vouloir vérifier cette donnée égale à zéro.","OK"))</f>
        <v>OK</v>
      </c>
      <c r="J60" s="97">
        <f t="shared" si="0"/>
        <v>0</v>
      </c>
      <c r="K60" s="97"/>
    </row>
    <row r="61" spans="1:11" x14ac:dyDescent="0.2">
      <c r="A61" s="98">
        <f t="shared" si="3"/>
        <v>2025</v>
      </c>
      <c r="B61" s="98">
        <f t="shared" si="3"/>
        <v>1</v>
      </c>
      <c r="C61" s="109">
        <v>47</v>
      </c>
      <c r="D61" s="98" t="s">
        <v>36</v>
      </c>
      <c r="E61" s="98">
        <v>1</v>
      </c>
      <c r="F61" s="99" t="s">
        <v>433</v>
      </c>
      <c r="G61" s="137" t="s">
        <v>434</v>
      </c>
      <c r="H61" s="131">
        <v>1</v>
      </c>
      <c r="I61" s="100" t="str">
        <f>IF(Paramétrage!B4&lt;Anomalies!H61,"Pas de contrôle",IF(Tableau1!R30=0,"Le nombre dans la cellule 'M10' du tableau 1 peut être différent de 0, merci de bien vouloir vérifier cette donnée égale à zéro.","OK"))</f>
        <v>OK</v>
      </c>
      <c r="J61" s="97">
        <f t="shared" si="0"/>
        <v>0</v>
      </c>
      <c r="K61" s="97"/>
    </row>
    <row r="62" spans="1:11" x14ac:dyDescent="0.2">
      <c r="A62" s="98">
        <f t="shared" si="3"/>
        <v>2025</v>
      </c>
      <c r="B62" s="98">
        <f t="shared" si="3"/>
        <v>1</v>
      </c>
      <c r="C62" s="109">
        <v>48</v>
      </c>
      <c r="D62" s="98" t="s">
        <v>36</v>
      </c>
      <c r="E62" s="98">
        <v>1</v>
      </c>
      <c r="F62" s="99" t="s">
        <v>436</v>
      </c>
      <c r="G62" s="137" t="s">
        <v>437</v>
      </c>
      <c r="H62" s="131">
        <v>1</v>
      </c>
      <c r="I62" s="100" t="str">
        <f>IF(Paramétrage!B4&lt;Anomalies!H62,"Pas de contrôle",IF(Tableau1!V30=0,"Le nombre dans la cellule 'Q10' du tableau 1 peut être différent de 0, merci de bien vouloir vérifier cette donnée égale à zéro.","OK"))</f>
        <v>OK</v>
      </c>
      <c r="J62" s="97">
        <f t="shared" si="0"/>
        <v>0</v>
      </c>
      <c r="K62" s="97"/>
    </row>
    <row r="63" spans="1:11" x14ac:dyDescent="0.2">
      <c r="A63" s="98">
        <f t="shared" si="3"/>
        <v>2025</v>
      </c>
      <c r="B63" s="98">
        <f t="shared" si="3"/>
        <v>1</v>
      </c>
      <c r="C63" s="109">
        <v>49</v>
      </c>
      <c r="D63" s="98" t="s">
        <v>36</v>
      </c>
      <c r="E63" s="98">
        <v>1</v>
      </c>
      <c r="F63" s="99" t="s">
        <v>439</v>
      </c>
      <c r="G63" s="137" t="s">
        <v>440</v>
      </c>
      <c r="H63" s="131">
        <v>1</v>
      </c>
      <c r="I63" s="100" t="str">
        <f>IF(Paramétrage!B4&lt;Anomalies!H63,"Pas de contrôle",IF(Tableau1!W30=0,"Le nombre dans la cellule 'R10' du tableau 1 peut être différent de 0, merci de bien vouloir vérifier cette donnée égale à zéro.","OK"))</f>
        <v>OK</v>
      </c>
      <c r="J63" s="97">
        <f t="shared" si="0"/>
        <v>0</v>
      </c>
      <c r="K63" s="97"/>
    </row>
    <row r="64" spans="1:11" x14ac:dyDescent="0.2">
      <c r="A64" s="98">
        <f t="shared" si="3"/>
        <v>2025</v>
      </c>
      <c r="B64" s="98">
        <f t="shared" si="3"/>
        <v>1</v>
      </c>
      <c r="C64" s="109">
        <v>50</v>
      </c>
      <c r="D64" s="98" t="s">
        <v>36</v>
      </c>
      <c r="E64" s="98">
        <v>1</v>
      </c>
      <c r="F64" s="99" t="s">
        <v>442</v>
      </c>
      <c r="G64" s="137" t="s">
        <v>443</v>
      </c>
      <c r="H64" s="131">
        <v>1</v>
      </c>
      <c r="I64" s="100" t="str">
        <f>IF(Paramétrage!B4&lt;Anomalies!H64,"Pas de contrôle",IF(Tableau1!G31=0,"Le nombre dans la cellule 'B11' du tableau 1 peut être différent de 0, merci de bien vouloir vérifier cette donnée égale à zéro.","OK"))</f>
        <v>OK</v>
      </c>
      <c r="J64" s="97">
        <f t="shared" si="0"/>
        <v>0</v>
      </c>
      <c r="K64" s="97"/>
    </row>
    <row r="65" spans="1:11" x14ac:dyDescent="0.2">
      <c r="A65" s="98">
        <f t="shared" ref="A65:B65" si="4">A64</f>
        <v>2025</v>
      </c>
      <c r="B65" s="98">
        <f t="shared" si="4"/>
        <v>1</v>
      </c>
      <c r="C65" s="109">
        <v>51</v>
      </c>
      <c r="D65" s="98" t="s">
        <v>36</v>
      </c>
      <c r="E65" s="98">
        <v>1</v>
      </c>
      <c r="F65" s="99" t="s">
        <v>310</v>
      </c>
      <c r="G65" s="137" t="s">
        <v>445</v>
      </c>
      <c r="H65" s="131">
        <v>1</v>
      </c>
      <c r="I65" s="100" t="str">
        <f>IF(Paramétrage!B4&lt;Anomalies!H65,"Pas de contrôle",IF(Tableau1!H31=0,"Le nombre dans la cellule 'C11' du tableau 1 peut être différent de 0, merci de bien vouloir vérifier cette donnée égale à zéro.","OK"))</f>
        <v>OK</v>
      </c>
      <c r="J65" s="97">
        <f t="shared" si="0"/>
        <v>0</v>
      </c>
      <c r="K65" s="97"/>
    </row>
    <row r="66" spans="1:11" x14ac:dyDescent="0.2">
      <c r="A66" s="98">
        <f>A65</f>
        <v>2025</v>
      </c>
      <c r="B66" s="98">
        <f>B65</f>
        <v>1</v>
      </c>
      <c r="C66" s="109">
        <v>52</v>
      </c>
      <c r="D66" s="98" t="s">
        <v>36</v>
      </c>
      <c r="E66" s="98">
        <v>1</v>
      </c>
      <c r="F66" s="99" t="s">
        <v>2457</v>
      </c>
      <c r="G66" s="137" t="s">
        <v>446</v>
      </c>
      <c r="H66" s="131">
        <v>2</v>
      </c>
      <c r="I66" s="100" t="str">
        <f>IF(Paramétrage!B4&lt;Anomalies!H66,"Pas de contrôle",IF(Tableau1!M31=0,"Le nombre dans la cellule 'H11' du tableau 1 peut être différent de 0, merci de bien vouloir vérifier cette donnée égale à zéro.","OK"))</f>
        <v>Pas de contrôle</v>
      </c>
      <c r="J66" s="97">
        <f t="shared" si="0"/>
        <v>0</v>
      </c>
      <c r="K66" s="97"/>
    </row>
    <row r="67" spans="1:11" x14ac:dyDescent="0.2">
      <c r="A67" s="98">
        <f t="shared" ref="A67:B82" si="5">A66</f>
        <v>2025</v>
      </c>
      <c r="B67" s="98">
        <f t="shared" si="5"/>
        <v>1</v>
      </c>
      <c r="C67" s="109">
        <v>53</v>
      </c>
      <c r="D67" s="98" t="s">
        <v>36</v>
      </c>
      <c r="E67" s="98">
        <v>1</v>
      </c>
      <c r="F67" s="99" t="s">
        <v>2458</v>
      </c>
      <c r="G67" s="137" t="s">
        <v>268</v>
      </c>
      <c r="H67" s="131">
        <v>2</v>
      </c>
      <c r="I67" s="100" t="str">
        <f>IF(Paramétrage!B4&lt;Anomalies!H67,"Pas de contrôle",IF(Tableau1!R31=0,"Le nombre dans la cellule 'M11' du tableau 1 peut être différent de 0, merci de bien vouloir vérifier cette donnée égale à zéro.","OK"))</f>
        <v>Pas de contrôle</v>
      </c>
      <c r="J67" s="97">
        <f t="shared" si="0"/>
        <v>0</v>
      </c>
      <c r="K67" s="97"/>
    </row>
    <row r="68" spans="1:11" x14ac:dyDescent="0.2">
      <c r="A68" s="98">
        <f t="shared" si="5"/>
        <v>2025</v>
      </c>
      <c r="B68" s="98">
        <f t="shared" si="5"/>
        <v>1</v>
      </c>
      <c r="C68" s="109">
        <v>54</v>
      </c>
      <c r="D68" s="98" t="s">
        <v>36</v>
      </c>
      <c r="E68" s="98">
        <v>1</v>
      </c>
      <c r="F68" s="99" t="s">
        <v>2459</v>
      </c>
      <c r="G68" s="137" t="s">
        <v>2460</v>
      </c>
      <c r="H68" s="131">
        <v>2</v>
      </c>
      <c r="I68" s="100" t="str">
        <f>IF(Paramétrage!B4&lt;Anomalies!H68,"Pas de contrôle",IF(Tableau1!V31=0,"Le nombre dans la cellule 'Q11' du tableau 1 peut être différent de 0, merci de bien vouloir vérifier cette donnée égale à zéro.","OK"))</f>
        <v>Pas de contrôle</v>
      </c>
      <c r="J68" s="97">
        <f t="shared" si="0"/>
        <v>0</v>
      </c>
      <c r="K68" s="97"/>
    </row>
    <row r="69" spans="1:11" x14ac:dyDescent="0.2">
      <c r="A69" s="98">
        <f t="shared" si="5"/>
        <v>2025</v>
      </c>
      <c r="B69" s="98">
        <f t="shared" si="5"/>
        <v>1</v>
      </c>
      <c r="C69" s="109">
        <v>55</v>
      </c>
      <c r="D69" s="98" t="s">
        <v>36</v>
      </c>
      <c r="E69" s="98">
        <v>1</v>
      </c>
      <c r="F69" s="101" t="s">
        <v>2461</v>
      </c>
      <c r="G69" s="137" t="s">
        <v>2462</v>
      </c>
      <c r="H69" s="131">
        <v>2</v>
      </c>
      <c r="I69" s="100" t="str">
        <f>IF(Paramétrage!B4&lt;Anomalies!H69,"Pas de contrôle",IF(Tableau1!W31=0,"Le nombre dans la cellule 'R11' du tableau 1 peut être différent de 0, merci de bien vouloir vérifier cette donnée égale à zéro.","OK"))</f>
        <v>Pas de contrôle</v>
      </c>
      <c r="J69" s="97">
        <f t="shared" si="0"/>
        <v>0</v>
      </c>
    </row>
    <row r="70" spans="1:11" x14ac:dyDescent="0.2">
      <c r="A70" s="98">
        <f t="shared" si="5"/>
        <v>2025</v>
      </c>
      <c r="B70" s="98">
        <f t="shared" si="5"/>
        <v>1</v>
      </c>
      <c r="C70" s="109">
        <v>56</v>
      </c>
      <c r="D70" s="98" t="s">
        <v>36</v>
      </c>
      <c r="E70" s="98">
        <v>1</v>
      </c>
      <c r="F70" s="101" t="s">
        <v>176</v>
      </c>
      <c r="G70" s="137" t="s">
        <v>2463</v>
      </c>
      <c r="H70" s="131">
        <v>2</v>
      </c>
      <c r="I70" s="100" t="str">
        <f>IF(Paramétrage!B4&lt;Anomalies!H70,"Pas de contrôle",IF(Tableau1!G32=0,"Le nombre dans la cellule 'B12' du tableau 1 peut être différent de 0, merci de bien vouloir vérifier cette donnée égale à zéro.","OK"))</f>
        <v>Pas de contrôle</v>
      </c>
      <c r="J70" s="97">
        <f t="shared" si="0"/>
        <v>0</v>
      </c>
    </row>
    <row r="71" spans="1:11" x14ac:dyDescent="0.2">
      <c r="A71" s="98">
        <f t="shared" si="5"/>
        <v>2025</v>
      </c>
      <c r="B71" s="98">
        <f t="shared" si="5"/>
        <v>1</v>
      </c>
      <c r="C71" s="109">
        <v>57</v>
      </c>
      <c r="D71" s="98" t="s">
        <v>36</v>
      </c>
      <c r="E71" s="98">
        <v>1</v>
      </c>
      <c r="F71" s="101" t="s">
        <v>177</v>
      </c>
      <c r="G71" s="137" t="s">
        <v>2464</v>
      </c>
      <c r="H71" s="131">
        <v>2</v>
      </c>
      <c r="I71" s="100" t="str">
        <f>IF(Paramétrage!B4&lt;Anomalies!H71,"Pas de contrôle",IF(Tableau1!H32=0,"Le nombre dans la cellule 'C12' du tableau 1 peut être différent de 0, merci de bien vouloir vérifier cette donnée égale à zéro.","OK"))</f>
        <v>Pas de contrôle</v>
      </c>
      <c r="J71" s="97">
        <f t="shared" si="0"/>
        <v>0</v>
      </c>
    </row>
    <row r="72" spans="1:11" x14ac:dyDescent="0.2">
      <c r="A72" s="98">
        <f t="shared" si="5"/>
        <v>2025</v>
      </c>
      <c r="B72" s="98">
        <f t="shared" si="5"/>
        <v>1</v>
      </c>
      <c r="C72" s="109">
        <v>58</v>
      </c>
      <c r="D72" s="98" t="s">
        <v>36</v>
      </c>
      <c r="E72" s="98">
        <v>1</v>
      </c>
      <c r="F72" s="101" t="s">
        <v>2465</v>
      </c>
      <c r="G72" s="137" t="s">
        <v>2466</v>
      </c>
      <c r="H72" s="131">
        <v>2</v>
      </c>
      <c r="I72" s="100" t="str">
        <f>IF(Paramétrage!B4&lt;Anomalies!H72,"Pas de contrôle",IF(Tableau1!M32=0,"Le nombre dans la cellule 'H12' du tableau 1 peut être différent de 0, merci de bien vouloir vérifier cette donnée égale à zéro.","OK"))</f>
        <v>Pas de contrôle</v>
      </c>
      <c r="J72" s="97">
        <f t="shared" si="0"/>
        <v>0</v>
      </c>
    </row>
    <row r="73" spans="1:11" x14ac:dyDescent="0.2">
      <c r="A73" s="98">
        <f t="shared" si="5"/>
        <v>2025</v>
      </c>
      <c r="B73" s="98">
        <f t="shared" si="5"/>
        <v>1</v>
      </c>
      <c r="C73" s="109">
        <v>59</v>
      </c>
      <c r="D73" s="98" t="s">
        <v>36</v>
      </c>
      <c r="E73" s="98">
        <v>1</v>
      </c>
      <c r="F73" s="101" t="s">
        <v>2646</v>
      </c>
      <c r="G73" s="137" t="s">
        <v>190</v>
      </c>
      <c r="H73" s="131">
        <v>3</v>
      </c>
      <c r="I73" s="100" t="str">
        <f>IF(Paramétrage!B4&lt;Anomalies!H73,"Pas de contrôle",IF(Tableau1!R32=0,"Le nombre dans la cellule 'M12' du tableau 1 peut être différent de 0, merci de bien vouloir vérifier cette donnée égale à zéro.","OK"))</f>
        <v>Pas de contrôle</v>
      </c>
      <c r="J73" s="97">
        <f t="shared" si="0"/>
        <v>0</v>
      </c>
    </row>
    <row r="74" spans="1:11" x14ac:dyDescent="0.2">
      <c r="A74" s="98">
        <f t="shared" si="5"/>
        <v>2025</v>
      </c>
      <c r="B74" s="98">
        <f t="shared" si="5"/>
        <v>1</v>
      </c>
      <c r="C74" s="109">
        <v>60</v>
      </c>
      <c r="D74" s="98" t="s">
        <v>36</v>
      </c>
      <c r="E74" s="98">
        <v>1</v>
      </c>
      <c r="F74" s="101" t="s">
        <v>447</v>
      </c>
      <c r="G74" s="137" t="s">
        <v>2685</v>
      </c>
      <c r="H74" s="131">
        <v>4</v>
      </c>
      <c r="I74" s="100" t="str">
        <f>IF(Paramétrage!B4&lt;Anomalies!H74,"Pas de contrôle",IF(Tableau1!V32=0,"Le nombre dans la cellule 'Q12' du tableau 1 peut être différent de 0, merci de bien vouloir vérifier cette donnée égale à zéro.","OK"))</f>
        <v>Pas de contrôle</v>
      </c>
      <c r="J74" s="97">
        <f t="shared" si="0"/>
        <v>0</v>
      </c>
    </row>
    <row r="75" spans="1:11" x14ac:dyDescent="0.2">
      <c r="A75" s="98">
        <f t="shared" si="5"/>
        <v>2025</v>
      </c>
      <c r="B75" s="98">
        <f t="shared" si="5"/>
        <v>1</v>
      </c>
      <c r="C75" s="109">
        <v>61</v>
      </c>
      <c r="D75" s="98" t="s">
        <v>36</v>
      </c>
      <c r="E75" s="98">
        <v>1</v>
      </c>
      <c r="F75" s="101" t="s">
        <v>448</v>
      </c>
      <c r="G75" s="137" t="s">
        <v>2686</v>
      </c>
      <c r="H75" s="131">
        <v>4</v>
      </c>
      <c r="I75" s="100" t="str">
        <f>IF(Paramétrage!B4&lt;Anomalies!H75,"Pas de contrôle",IF(Tableau1!W32=0,"Le nombre dans la cellule 'R12' du tableau 1 peut être différent de 0, merci de bien vouloir vérifier cette donnée égale à zéro.","OK"))</f>
        <v>Pas de contrôle</v>
      </c>
      <c r="J75" s="97">
        <f t="shared" si="0"/>
        <v>0</v>
      </c>
    </row>
    <row r="76" spans="1:11" x14ac:dyDescent="0.2">
      <c r="A76" s="98">
        <f t="shared" si="5"/>
        <v>2025</v>
      </c>
      <c r="B76" s="98">
        <f t="shared" si="5"/>
        <v>1</v>
      </c>
      <c r="C76" s="109">
        <v>62</v>
      </c>
      <c r="D76" s="98" t="s">
        <v>36</v>
      </c>
      <c r="E76" s="98">
        <v>1</v>
      </c>
      <c r="F76" s="101" t="s">
        <v>2468</v>
      </c>
      <c r="G76" s="137" t="s">
        <v>470</v>
      </c>
      <c r="H76" s="131">
        <v>4</v>
      </c>
      <c r="I76" s="100" t="str">
        <f>IF(Paramétrage!B4&lt;Anomalies!H76,"Pas de contrôle",IF(Tableau1!R34=0,"Le nombre dans la cellule 'M14' du tableau 1 peut être différent de 0, merci de bien vouloir vérifier cette donnée égale à zéro.","OK"))</f>
        <v>Pas de contrôle</v>
      </c>
      <c r="J76" s="97">
        <f t="shared" si="0"/>
        <v>0</v>
      </c>
    </row>
    <row r="77" spans="1:11" x14ac:dyDescent="0.2">
      <c r="A77" s="98">
        <f t="shared" si="5"/>
        <v>2025</v>
      </c>
      <c r="B77" s="98">
        <f t="shared" si="5"/>
        <v>1</v>
      </c>
      <c r="C77" s="109">
        <v>63</v>
      </c>
      <c r="D77" s="98" t="s">
        <v>36</v>
      </c>
      <c r="E77" s="98">
        <v>1</v>
      </c>
      <c r="F77" s="101" t="s">
        <v>2469</v>
      </c>
      <c r="G77" s="137" t="s">
        <v>471</v>
      </c>
      <c r="H77" s="131">
        <v>4</v>
      </c>
      <c r="I77" s="100" t="str">
        <f>IF(Paramétrage!B4&lt;Anomalies!H77,"Pas de contrôle",IF(Tableau1!V34=0,"Le nombre dans la cellule 'Q14' du tableau 1 peut être différent de 0, merci de bien vouloir vérifier cette donnée égale à zéro.","OK"))</f>
        <v>Pas de contrôle</v>
      </c>
      <c r="J77" s="97">
        <f t="shared" si="0"/>
        <v>0</v>
      </c>
    </row>
    <row r="78" spans="1:11" x14ac:dyDescent="0.2">
      <c r="A78" s="98">
        <f t="shared" si="5"/>
        <v>2025</v>
      </c>
      <c r="B78" s="98">
        <f t="shared" si="5"/>
        <v>1</v>
      </c>
      <c r="C78" s="109">
        <v>64</v>
      </c>
      <c r="D78" s="98" t="s">
        <v>36</v>
      </c>
      <c r="E78" s="98">
        <v>1</v>
      </c>
      <c r="F78" s="101" t="s">
        <v>472</v>
      </c>
      <c r="G78" s="137" t="s">
        <v>2470</v>
      </c>
      <c r="H78" s="131">
        <v>4</v>
      </c>
      <c r="I78" s="100" t="str">
        <f>IF(Paramétrage!B4&lt;Anomalies!H78,"Pas de contrôle",IF(Tableau1!W34=0,"Le nombre dans la cellule 'R14' du tableau 1 peut être différent de 0, merci de bien vouloir vérifier cette donnée égale à zéro.","OK"))</f>
        <v>Pas de contrôle</v>
      </c>
      <c r="J78" s="97">
        <f t="shared" si="0"/>
        <v>0</v>
      </c>
    </row>
    <row r="79" spans="1:11" x14ac:dyDescent="0.2">
      <c r="A79" s="98">
        <f t="shared" si="5"/>
        <v>2025</v>
      </c>
      <c r="B79" s="98">
        <f t="shared" si="5"/>
        <v>1</v>
      </c>
      <c r="C79" s="109">
        <v>65</v>
      </c>
      <c r="D79" s="98" t="s">
        <v>36</v>
      </c>
      <c r="E79" s="101">
        <v>1</v>
      </c>
      <c r="F79" s="101" t="s">
        <v>487</v>
      </c>
      <c r="G79" s="137" t="s">
        <v>488</v>
      </c>
      <c r="H79" s="131">
        <v>1</v>
      </c>
      <c r="I79" s="100" t="str">
        <f>IF(Paramétrage!B4&lt;Anomalies!H79,"Pas de contrôle",IF(Tableau1!M36=0,"Le nombre dans la cellule 'H16' du tableau 1 peut être différent de 0, merci de bien vouloir vérifier cette donnée égale à zéro.","OK"))</f>
        <v>OK</v>
      </c>
      <c r="J79" s="97">
        <f t="shared" si="0"/>
        <v>0</v>
      </c>
    </row>
    <row r="80" spans="1:11" x14ac:dyDescent="0.2">
      <c r="A80" s="98">
        <f t="shared" si="5"/>
        <v>2025</v>
      </c>
      <c r="B80" s="98">
        <f t="shared" si="5"/>
        <v>1</v>
      </c>
      <c r="C80" s="109">
        <v>66</v>
      </c>
      <c r="D80" s="98" t="s">
        <v>36</v>
      </c>
      <c r="E80" s="101">
        <v>1</v>
      </c>
      <c r="F80" s="101" t="s">
        <v>490</v>
      </c>
      <c r="G80" s="137" t="s">
        <v>491</v>
      </c>
      <c r="H80" s="131">
        <v>1</v>
      </c>
      <c r="I80" s="100" t="str">
        <f>IF(Paramétrage!B4&lt;Anomalies!H80,"Pas de contrôle",IF(Tableau1!R36=0,"Le nombre dans la cellule 'M16' du tableau 1 peut être différent de 0, merci de bien vouloir vérifier cette donnée égale à zéro.","OK"))</f>
        <v>OK</v>
      </c>
      <c r="J80" s="97">
        <f t="shared" ref="J80:J143" si="6">IF(OR(I80="Pas de contrôle",I80 = "OK"),0,1)</f>
        <v>0</v>
      </c>
    </row>
    <row r="81" spans="1:10" x14ac:dyDescent="0.2">
      <c r="A81" s="98">
        <f t="shared" si="5"/>
        <v>2025</v>
      </c>
      <c r="B81" s="98">
        <f t="shared" si="5"/>
        <v>1</v>
      </c>
      <c r="C81" s="109">
        <v>67</v>
      </c>
      <c r="D81" s="98" t="s">
        <v>36</v>
      </c>
      <c r="E81" s="101">
        <v>1</v>
      </c>
      <c r="F81" s="101" t="s">
        <v>493</v>
      </c>
      <c r="G81" s="137" t="s">
        <v>494</v>
      </c>
      <c r="H81" s="131">
        <v>1</v>
      </c>
      <c r="I81" s="100" t="str">
        <f>IF(Paramétrage!B4&lt;Anomalies!H81,"Pas de contrôle",IF(Tableau1!V36=0,"Le nombre dans la cellule 'Q16' du tableau 1 peut être différent de 0, merci de bien vouloir vérifier cette donnée égale à zéro.","OK"))</f>
        <v>OK</v>
      </c>
      <c r="J81" s="97">
        <f t="shared" si="6"/>
        <v>0</v>
      </c>
    </row>
    <row r="82" spans="1:10" x14ac:dyDescent="0.2">
      <c r="A82" s="98">
        <f t="shared" si="5"/>
        <v>2025</v>
      </c>
      <c r="B82" s="98">
        <f t="shared" si="5"/>
        <v>1</v>
      </c>
      <c r="C82" s="109">
        <v>68</v>
      </c>
      <c r="D82" s="98" t="s">
        <v>36</v>
      </c>
      <c r="E82" s="101">
        <v>1</v>
      </c>
      <c r="F82" s="101" t="s">
        <v>496</v>
      </c>
      <c r="G82" s="137" t="s">
        <v>497</v>
      </c>
      <c r="H82" s="131">
        <v>1</v>
      </c>
      <c r="I82" s="100" t="str">
        <f>IF(Paramétrage!B4&lt;Anomalies!H82,"Pas de contrôle",IF(Tableau1!W36=0,"Le nombre dans la cellule 'R16' du tableau 1 peut être différent de 0, merci de bien vouloir vérifier cette donnée égale à zéro.","OK"))</f>
        <v>OK</v>
      </c>
      <c r="J82" s="97">
        <f t="shared" si="6"/>
        <v>0</v>
      </c>
    </row>
    <row r="83" spans="1:10" x14ac:dyDescent="0.2">
      <c r="A83" s="98">
        <f t="shared" ref="A83:B98" si="7">A82</f>
        <v>2025</v>
      </c>
      <c r="B83" s="98">
        <f t="shared" si="7"/>
        <v>1</v>
      </c>
      <c r="C83" s="109">
        <v>69</v>
      </c>
      <c r="D83" s="98" t="s">
        <v>36</v>
      </c>
      <c r="E83" s="101">
        <v>1</v>
      </c>
      <c r="F83" s="101" t="s">
        <v>499</v>
      </c>
      <c r="G83" s="137" t="s">
        <v>500</v>
      </c>
      <c r="H83" s="131">
        <v>1</v>
      </c>
      <c r="I83" s="100" t="str">
        <f>IF(Paramétrage!B4&lt;Anomalies!H83,"Pas de contrôle",IF(Tableau1!G37=0,"Le nombre dans la cellule 'B17' du tableau 1 peut être différent de 0, merci de bien vouloir vérifier cette donnée égale à zéro.","OK"))</f>
        <v>OK</v>
      </c>
      <c r="J83" s="97">
        <f t="shared" si="6"/>
        <v>0</v>
      </c>
    </row>
    <row r="84" spans="1:10" x14ac:dyDescent="0.2">
      <c r="A84" s="98">
        <f t="shared" si="7"/>
        <v>2025</v>
      </c>
      <c r="B84" s="98">
        <f t="shared" si="7"/>
        <v>1</v>
      </c>
      <c r="C84" s="109">
        <v>70</v>
      </c>
      <c r="D84" s="98" t="s">
        <v>36</v>
      </c>
      <c r="E84" s="101">
        <v>1</v>
      </c>
      <c r="F84" s="101" t="s">
        <v>320</v>
      </c>
      <c r="G84" s="137" t="s">
        <v>502</v>
      </c>
      <c r="H84" s="131">
        <v>1</v>
      </c>
      <c r="I84" s="100" t="str">
        <f>IF(Paramétrage!B4&lt;Anomalies!H84,"Pas de contrôle",IF(Tableau1!H37=0,"Le nombre dans la cellule 'C17' du tableau 1 peut être différent de 0, merci de bien vouloir vérifier cette donnée égale à zéro.","OK"))</f>
        <v>OK</v>
      </c>
      <c r="J84" s="97">
        <f t="shared" si="6"/>
        <v>0</v>
      </c>
    </row>
    <row r="85" spans="1:10" x14ac:dyDescent="0.2">
      <c r="A85" s="98">
        <f t="shared" si="7"/>
        <v>2025</v>
      </c>
      <c r="B85" s="98">
        <f t="shared" si="7"/>
        <v>1</v>
      </c>
      <c r="C85" s="109">
        <v>71</v>
      </c>
      <c r="D85" s="98" t="s">
        <v>36</v>
      </c>
      <c r="E85" s="101">
        <v>1</v>
      </c>
      <c r="F85" s="101" t="s">
        <v>178</v>
      </c>
      <c r="G85" s="137" t="s">
        <v>503</v>
      </c>
      <c r="H85" s="131">
        <v>2</v>
      </c>
      <c r="I85" s="100" t="str">
        <f>IF(Paramétrage!B4&lt;Anomalies!H85,"Pas de contrôle",IF(Tableau1!M37=0,"Le nombre dans la cellule 'H17' du tableau 1 peut être différent de 0, merci de bien vouloir vérifier cette donnée égale à zéro.","OK"))</f>
        <v>Pas de contrôle</v>
      </c>
      <c r="J85" s="97">
        <f t="shared" si="6"/>
        <v>0</v>
      </c>
    </row>
    <row r="86" spans="1:10" x14ac:dyDescent="0.2">
      <c r="A86" s="98">
        <f t="shared" si="7"/>
        <v>2025</v>
      </c>
      <c r="B86" s="98">
        <f t="shared" si="7"/>
        <v>1</v>
      </c>
      <c r="C86" s="109">
        <v>72</v>
      </c>
      <c r="D86" s="98" t="s">
        <v>36</v>
      </c>
      <c r="E86" s="101">
        <v>1</v>
      </c>
      <c r="F86" s="101" t="s">
        <v>2472</v>
      </c>
      <c r="G86" s="137" t="s">
        <v>269</v>
      </c>
      <c r="H86" s="131">
        <v>2</v>
      </c>
      <c r="I86" s="100" t="str">
        <f>IF(Paramétrage!B4&lt;Anomalies!H86,"Pas de contrôle",IF(Tableau1!R37=0,"Le nombre dans la cellule 'M17' du tableau 1 peut être différent de 0, merci de bien vouloir vérifier cette donnée égale à zéro.","OK"))</f>
        <v>Pas de contrôle</v>
      </c>
      <c r="J86" s="97">
        <f t="shared" si="6"/>
        <v>0</v>
      </c>
    </row>
    <row r="87" spans="1:10" x14ac:dyDescent="0.2">
      <c r="A87" s="98">
        <f t="shared" si="7"/>
        <v>2025</v>
      </c>
      <c r="B87" s="98">
        <f t="shared" si="7"/>
        <v>1</v>
      </c>
      <c r="C87" s="109">
        <v>73</v>
      </c>
      <c r="D87" s="98" t="s">
        <v>36</v>
      </c>
      <c r="E87" s="101">
        <v>1</v>
      </c>
      <c r="F87" s="101" t="s">
        <v>179</v>
      </c>
      <c r="G87" s="137" t="s">
        <v>2473</v>
      </c>
      <c r="H87" s="131">
        <v>2</v>
      </c>
      <c r="I87" s="100" t="str">
        <f>IF(Paramétrage!B4&lt;Anomalies!H87,"Pas de contrôle",IF(Tableau1!V37=0,"Le nombre dans la cellule 'Q17' du tableau 1 peut être différent de 0, merci de bien vouloir vérifier cette donnée égale à zéro.","OK"))</f>
        <v>Pas de contrôle</v>
      </c>
      <c r="J87" s="97">
        <f t="shared" si="6"/>
        <v>0</v>
      </c>
    </row>
    <row r="88" spans="1:10" x14ac:dyDescent="0.2">
      <c r="A88" s="98">
        <f t="shared" si="7"/>
        <v>2025</v>
      </c>
      <c r="B88" s="98">
        <f t="shared" si="7"/>
        <v>1</v>
      </c>
      <c r="C88" s="109">
        <v>74</v>
      </c>
      <c r="D88" s="98" t="s">
        <v>36</v>
      </c>
      <c r="E88" s="101">
        <v>1</v>
      </c>
      <c r="F88" s="101" t="s">
        <v>180</v>
      </c>
      <c r="G88" s="137" t="s">
        <v>270</v>
      </c>
      <c r="H88" s="131">
        <v>2</v>
      </c>
      <c r="I88" s="100" t="str">
        <f>IF(Paramétrage!B4&lt;Anomalies!H88,"Pas de contrôle",IF(Tableau1!W37=0,"Le nombre dans la cellule 'R17' du tableau 1 peut être différent de 0, merci de bien vouloir vérifier cette donnée égale à zéro.","OK"))</f>
        <v>Pas de contrôle</v>
      </c>
      <c r="J88" s="97">
        <f t="shared" si="6"/>
        <v>0</v>
      </c>
    </row>
    <row r="89" spans="1:10" x14ac:dyDescent="0.2">
      <c r="A89" s="98">
        <f t="shared" si="7"/>
        <v>2025</v>
      </c>
      <c r="B89" s="98">
        <f t="shared" si="7"/>
        <v>1</v>
      </c>
      <c r="C89" s="109">
        <v>75</v>
      </c>
      <c r="D89" s="98" t="s">
        <v>36</v>
      </c>
      <c r="E89" s="101">
        <v>1</v>
      </c>
      <c r="F89" s="101" t="s">
        <v>2474</v>
      </c>
      <c r="G89" s="137" t="s">
        <v>2475</v>
      </c>
      <c r="H89" s="131">
        <v>2</v>
      </c>
      <c r="I89" s="100" t="str">
        <f>IF(Paramétrage!B4&lt;Anomalies!H89,"Pas de contrôle",IF(Tableau1!G38=0,"Le nombre dans la cellule 'B18' du tableau 1 peut être différent de 0, merci de bien vouloir vérifier cette donnée égale à zéro.","OK"))</f>
        <v>Pas de contrôle</v>
      </c>
      <c r="J89" s="97">
        <f t="shared" si="6"/>
        <v>0</v>
      </c>
    </row>
    <row r="90" spans="1:10" x14ac:dyDescent="0.2">
      <c r="A90" s="98">
        <f t="shared" si="7"/>
        <v>2025</v>
      </c>
      <c r="B90" s="98">
        <f t="shared" si="7"/>
        <v>1</v>
      </c>
      <c r="C90" s="109">
        <v>76</v>
      </c>
      <c r="D90" s="98" t="s">
        <v>36</v>
      </c>
      <c r="E90" s="101">
        <v>1</v>
      </c>
      <c r="F90" s="101" t="s">
        <v>181</v>
      </c>
      <c r="G90" s="137" t="s">
        <v>2476</v>
      </c>
      <c r="H90" s="131">
        <v>2</v>
      </c>
      <c r="I90" s="100" t="str">
        <f>IF(Paramétrage!B4&lt;Anomalies!H90,"Pas de contrôle",IF(Tableau1!H38=0,"Le nombre dans la cellule 'C18' du tableau 1 peut être différent de 0, merci de bien vouloir vérifier cette donnée égale à zéro.","OK"))</f>
        <v>Pas de contrôle</v>
      </c>
      <c r="J90" s="97">
        <f t="shared" si="6"/>
        <v>0</v>
      </c>
    </row>
    <row r="91" spans="1:10" x14ac:dyDescent="0.2">
      <c r="A91" s="98">
        <f t="shared" si="7"/>
        <v>2025</v>
      </c>
      <c r="B91" s="98">
        <f t="shared" si="7"/>
        <v>1</v>
      </c>
      <c r="C91" s="109">
        <v>77</v>
      </c>
      <c r="D91" s="98" t="s">
        <v>36</v>
      </c>
      <c r="E91" s="101">
        <v>1</v>
      </c>
      <c r="F91" s="101" t="s">
        <v>182</v>
      </c>
      <c r="G91" s="137" t="s">
        <v>2477</v>
      </c>
      <c r="H91" s="131">
        <v>2</v>
      </c>
      <c r="I91" s="100" t="str">
        <f>IF(Paramétrage!B4&lt;Anomalies!H91,"Pas de contrôle",IF(Tableau1!M38=0,"Le nombre dans la cellule 'H18' du tableau 1 peut être différent de 0, merci de bien vouloir vérifier cette donnée égale à zéro.","OK"))</f>
        <v>Pas de contrôle</v>
      </c>
      <c r="J91" s="97">
        <f t="shared" si="6"/>
        <v>0</v>
      </c>
    </row>
    <row r="92" spans="1:10" x14ac:dyDescent="0.2">
      <c r="A92" s="98">
        <f t="shared" si="7"/>
        <v>2025</v>
      </c>
      <c r="B92" s="98">
        <f t="shared" si="7"/>
        <v>1</v>
      </c>
      <c r="C92" s="109">
        <v>78</v>
      </c>
      <c r="D92" s="98" t="s">
        <v>36</v>
      </c>
      <c r="E92" s="101">
        <v>1</v>
      </c>
      <c r="F92" s="101" t="s">
        <v>2648</v>
      </c>
      <c r="G92" s="137" t="s">
        <v>2547</v>
      </c>
      <c r="H92" s="131">
        <v>3</v>
      </c>
      <c r="I92" s="100" t="str">
        <f>IF(Paramétrage!B4&lt;Anomalies!H92,"Pas de contrôle",IF(Tableau1!R38=0,"Le nombre dans la cellule 'M18' du tableau 1 peut être différent de 0, merci de bien vouloir vérifier cette donnée égale à zéro.","OK"))</f>
        <v>Pas de contrôle</v>
      </c>
      <c r="J92" s="97">
        <f t="shared" si="6"/>
        <v>0</v>
      </c>
    </row>
    <row r="93" spans="1:10" x14ac:dyDescent="0.2">
      <c r="A93" s="98">
        <f t="shared" si="7"/>
        <v>2025</v>
      </c>
      <c r="B93" s="98">
        <f t="shared" si="7"/>
        <v>1</v>
      </c>
      <c r="C93" s="109">
        <v>79</v>
      </c>
      <c r="D93" s="98" t="s">
        <v>36</v>
      </c>
      <c r="E93" s="101">
        <v>1</v>
      </c>
      <c r="F93" s="101" t="s">
        <v>2688</v>
      </c>
      <c r="G93" s="137" t="s">
        <v>2689</v>
      </c>
      <c r="H93" s="131">
        <v>4</v>
      </c>
      <c r="I93" s="100" t="str">
        <f>IF(Paramétrage!B4&lt;Anomalies!H93,"Pas de contrôle",IF(Tableau1!V38=0,"Le nombre dans la cellule 'Q18' du tableau 1 peut être différent de 0, merci de bien vouloir vérifier cette donnée égale à zéro.","OK"))</f>
        <v>Pas de contrôle</v>
      </c>
      <c r="J93" s="97">
        <f t="shared" si="6"/>
        <v>0</v>
      </c>
    </row>
    <row r="94" spans="1:10" x14ac:dyDescent="0.2">
      <c r="A94" s="98">
        <f t="shared" si="7"/>
        <v>2025</v>
      </c>
      <c r="B94" s="98">
        <f t="shared" si="7"/>
        <v>1</v>
      </c>
      <c r="C94" s="109">
        <v>80</v>
      </c>
      <c r="D94" s="98" t="s">
        <v>36</v>
      </c>
      <c r="E94" s="101">
        <v>1</v>
      </c>
      <c r="F94" s="101" t="s">
        <v>2690</v>
      </c>
      <c r="G94" s="137" t="s">
        <v>2691</v>
      </c>
      <c r="H94" s="131">
        <v>4</v>
      </c>
      <c r="I94" s="100" t="str">
        <f>IF(Paramétrage!B4&lt;Anomalies!H94,"Pas de contrôle",IF(Tableau1!W38=0,"Le nombre dans la cellule 'R18' du tableau 1 peut être différent de 0, merci de bien vouloir vérifier cette donnée égale à zéro.","OK"))</f>
        <v>Pas de contrôle</v>
      </c>
      <c r="J94" s="97">
        <f t="shared" si="6"/>
        <v>0</v>
      </c>
    </row>
    <row r="95" spans="1:10" x14ac:dyDescent="0.2">
      <c r="A95" s="98">
        <f t="shared" si="7"/>
        <v>2025</v>
      </c>
      <c r="B95" s="98">
        <f t="shared" si="7"/>
        <v>1</v>
      </c>
      <c r="C95" s="109">
        <v>81</v>
      </c>
      <c r="D95" s="98" t="s">
        <v>36</v>
      </c>
      <c r="E95" s="101">
        <v>1</v>
      </c>
      <c r="F95" s="101" t="s">
        <v>519</v>
      </c>
      <c r="G95" s="137" t="s">
        <v>520</v>
      </c>
      <c r="H95" s="131">
        <v>1</v>
      </c>
      <c r="I95" s="100" t="str">
        <f>IF(Paramétrage!B4&lt;Anomalies!H95,"Pas de contrôle",IF(Tableau1!M39=0,"Le nombre dans la cellule 'H19' du tableau 1 peut être différent de 0, merci de bien vouloir vérifier cette donnée égale à zéro.","OK"))</f>
        <v>OK</v>
      </c>
      <c r="J95" s="97">
        <f t="shared" si="6"/>
        <v>0</v>
      </c>
    </row>
    <row r="96" spans="1:10" x14ac:dyDescent="0.2">
      <c r="A96" s="98">
        <f t="shared" si="7"/>
        <v>2025</v>
      </c>
      <c r="B96" s="98">
        <f t="shared" si="7"/>
        <v>1</v>
      </c>
      <c r="C96" s="109">
        <v>82</v>
      </c>
      <c r="D96" s="98" t="s">
        <v>36</v>
      </c>
      <c r="E96" s="101">
        <v>1</v>
      </c>
      <c r="F96" s="101" t="s">
        <v>530</v>
      </c>
      <c r="G96" s="137" t="s">
        <v>531</v>
      </c>
      <c r="H96" s="131">
        <v>1</v>
      </c>
      <c r="I96" s="100" t="str">
        <f>IF(Paramétrage!B4&lt;Anomalies!H96,"Pas de contrôle",IF(Tableau1!R39=0,"Le nombre dans la cellule 'M19' du tableau 1 peut être différent de 0, merci de bien vouloir vérifier cette donnée égale à zéro.","OK"))</f>
        <v>OK</v>
      </c>
      <c r="J96" s="97">
        <f t="shared" si="6"/>
        <v>0</v>
      </c>
    </row>
    <row r="97" spans="1:10" x14ac:dyDescent="0.2">
      <c r="A97" s="98">
        <f t="shared" si="7"/>
        <v>2025</v>
      </c>
      <c r="B97" s="98">
        <f t="shared" si="7"/>
        <v>1</v>
      </c>
      <c r="C97" s="109">
        <v>83</v>
      </c>
      <c r="D97" s="98" t="s">
        <v>36</v>
      </c>
      <c r="E97" s="101">
        <v>1</v>
      </c>
      <c r="F97" s="101" t="s">
        <v>542</v>
      </c>
      <c r="G97" s="137" t="s">
        <v>543</v>
      </c>
      <c r="H97" s="131">
        <v>1</v>
      </c>
      <c r="I97" s="100" t="str">
        <f>IF(Paramétrage!B4&lt;Anomalies!H97,"Pas de contrôle",IF(Tableau1!W39=0,"Le nombre dans la cellule 'R19' du tableau 1 peut être différent de 0, merci de bien vouloir vérifier cette donnée égale à zéro.","OK"))</f>
        <v>OK</v>
      </c>
      <c r="J97" s="97">
        <f t="shared" si="6"/>
        <v>0</v>
      </c>
    </row>
    <row r="98" spans="1:10" x14ac:dyDescent="0.2">
      <c r="A98" s="98">
        <f t="shared" si="7"/>
        <v>2025</v>
      </c>
      <c r="B98" s="98">
        <f t="shared" si="7"/>
        <v>1</v>
      </c>
      <c r="C98" s="109">
        <v>84</v>
      </c>
      <c r="D98" s="98" t="s">
        <v>36</v>
      </c>
      <c r="E98" s="101">
        <v>1</v>
      </c>
      <c r="F98" s="101" t="s">
        <v>545</v>
      </c>
      <c r="G98" s="137" t="s">
        <v>546</v>
      </c>
      <c r="H98" s="131">
        <v>1</v>
      </c>
      <c r="I98" s="100" t="str">
        <f>IF(Paramétrage!B4&lt;Anomalies!H98,"Pas de contrôle",IF(Tableau1!G40=0,"Le nombre dans la cellule 'B20' du tableau 1 peut être différent de 0, merci de bien vouloir vérifier cette donnée égale à zéro.","OK"))</f>
        <v>OK</v>
      </c>
      <c r="J98" s="97">
        <f t="shared" si="6"/>
        <v>0</v>
      </c>
    </row>
    <row r="99" spans="1:10" x14ac:dyDescent="0.2">
      <c r="A99" s="98">
        <f t="shared" ref="A99:B112" si="8">A98</f>
        <v>2025</v>
      </c>
      <c r="B99" s="98">
        <f t="shared" si="8"/>
        <v>1</v>
      </c>
      <c r="C99" s="109">
        <v>85</v>
      </c>
      <c r="D99" s="98" t="s">
        <v>36</v>
      </c>
      <c r="E99" s="101">
        <v>1</v>
      </c>
      <c r="F99" s="101" t="s">
        <v>548</v>
      </c>
      <c r="G99" s="137" t="s">
        <v>549</v>
      </c>
      <c r="H99" s="131">
        <v>1</v>
      </c>
      <c r="I99" s="100" t="str">
        <f>IF(Paramétrage!B4&lt;Anomalies!H99,"Pas de contrôle",IF(Tableau1!H40=0,"Le nombre dans la cellule 'C20' du tableau 1 peut être différent de 0, merci de bien vouloir vérifier cette donnée égale à zéro.","OK"))</f>
        <v>OK</v>
      </c>
      <c r="J99" s="97">
        <f t="shared" si="6"/>
        <v>0</v>
      </c>
    </row>
    <row r="100" spans="1:10" x14ac:dyDescent="0.2">
      <c r="A100" s="98">
        <f t="shared" si="8"/>
        <v>2025</v>
      </c>
      <c r="B100" s="98">
        <f t="shared" si="8"/>
        <v>1</v>
      </c>
      <c r="C100" s="109">
        <v>86</v>
      </c>
      <c r="D100" s="98" t="s">
        <v>36</v>
      </c>
      <c r="E100" s="101">
        <v>1</v>
      </c>
      <c r="F100" s="101" t="s">
        <v>183</v>
      </c>
      <c r="G100" s="137" t="s">
        <v>2482</v>
      </c>
      <c r="H100" s="131">
        <v>2</v>
      </c>
      <c r="I100" s="100" t="str">
        <f>IF(Paramétrage!B4&lt;Anomalies!H100,"Pas de contrôle",IF(Tableau1!M40=0,"Le nombre dans la cellule 'H20' du tableau 1 peut être différent de 0, merci de bien vouloir vérifier cette donnée égale à zéro.","OK"))</f>
        <v>Pas de contrôle</v>
      </c>
      <c r="J100" s="97">
        <f t="shared" si="6"/>
        <v>0</v>
      </c>
    </row>
    <row r="101" spans="1:10" x14ac:dyDescent="0.2">
      <c r="A101" s="98">
        <f t="shared" si="8"/>
        <v>2025</v>
      </c>
      <c r="B101" s="98">
        <f t="shared" si="8"/>
        <v>1</v>
      </c>
      <c r="C101" s="109">
        <v>87</v>
      </c>
      <c r="D101" s="98" t="s">
        <v>36</v>
      </c>
      <c r="E101" s="101">
        <v>1</v>
      </c>
      <c r="F101" s="101" t="s">
        <v>2487</v>
      </c>
      <c r="G101" s="137" t="s">
        <v>2488</v>
      </c>
      <c r="H101" s="131">
        <v>2</v>
      </c>
      <c r="I101" s="100" t="str">
        <f>IF(Paramétrage!B4&lt;Anomalies!H101,"Pas de contrôle",IF(Tableau1!R40=0,"Le nombre dans la cellule 'M20' du tableau 1 peut être différent de 0, merci de bien vouloir vérifier cette donnée égale à zéro.","OK"))</f>
        <v>Pas de contrôle</v>
      </c>
      <c r="J101" s="97">
        <f t="shared" si="6"/>
        <v>0</v>
      </c>
    </row>
    <row r="102" spans="1:10" x14ac:dyDescent="0.2">
      <c r="A102" s="98">
        <f t="shared" si="8"/>
        <v>2025</v>
      </c>
      <c r="B102" s="98">
        <f t="shared" si="8"/>
        <v>1</v>
      </c>
      <c r="C102" s="109">
        <v>88</v>
      </c>
      <c r="D102" s="98" t="s">
        <v>36</v>
      </c>
      <c r="E102" s="101">
        <v>1</v>
      </c>
      <c r="F102" s="101" t="s">
        <v>2495</v>
      </c>
      <c r="G102" s="137" t="s">
        <v>2496</v>
      </c>
      <c r="H102" s="131">
        <v>2</v>
      </c>
      <c r="I102" s="100" t="str">
        <f>IF(Paramétrage!B4&lt;Anomalies!H102,"Pas de contrôle",IF(Tableau1!W40=0,"Le nombre dans la cellule 'R20' du tableau 1 peut être différent de 0, merci de bien vouloir vérifier cette donnée égale à zéro.","OK"))</f>
        <v>Pas de contrôle</v>
      </c>
      <c r="J102" s="97">
        <f t="shared" si="6"/>
        <v>0</v>
      </c>
    </row>
    <row r="103" spans="1:10" x14ac:dyDescent="0.2">
      <c r="A103" s="98">
        <f t="shared" si="8"/>
        <v>2025</v>
      </c>
      <c r="B103" s="98">
        <f t="shared" si="8"/>
        <v>1</v>
      </c>
      <c r="C103" s="109">
        <v>89</v>
      </c>
      <c r="D103" s="98" t="s">
        <v>36</v>
      </c>
      <c r="E103" s="101">
        <v>1</v>
      </c>
      <c r="F103" s="101" t="s">
        <v>184</v>
      </c>
      <c r="G103" s="137" t="s">
        <v>553</v>
      </c>
      <c r="H103" s="131">
        <v>2</v>
      </c>
      <c r="I103" s="100" t="str">
        <f>IF(Paramétrage!B4&lt;Anomalies!H103,"Pas de contrôle",IF(Tableau1!G41=0,"Le nombre dans la cellule 'B21' du tableau 1 peut être différent de 0, merci de bien vouloir vérifier cette donnée égale à zéro.","OK"))</f>
        <v>Pas de contrôle</v>
      </c>
      <c r="J103" s="97">
        <f t="shared" si="6"/>
        <v>0</v>
      </c>
    </row>
    <row r="104" spans="1:10" x14ac:dyDescent="0.2">
      <c r="A104" s="98">
        <f t="shared" si="8"/>
        <v>2025</v>
      </c>
      <c r="B104" s="98">
        <f t="shared" si="8"/>
        <v>1</v>
      </c>
      <c r="C104" s="109">
        <v>90</v>
      </c>
      <c r="D104" s="98" t="s">
        <v>36</v>
      </c>
      <c r="E104" s="101">
        <v>1</v>
      </c>
      <c r="F104" s="101" t="s">
        <v>185</v>
      </c>
      <c r="G104" s="137" t="s">
        <v>2497</v>
      </c>
      <c r="H104" s="131">
        <v>2</v>
      </c>
      <c r="I104" s="100" t="str">
        <f>IF(Paramétrage!B4&lt;Anomalies!H104,"Pas de contrôle",IF(Tableau1!H41=0,"Le nombre dans la cellule 'C21' du tableau 1 peut être différent de 0, merci de bien vouloir vérifier cette donnée égale à zéro.","OK"))</f>
        <v>Pas de contrôle</v>
      </c>
      <c r="J104" s="97">
        <f t="shared" si="6"/>
        <v>0</v>
      </c>
    </row>
    <row r="105" spans="1:10" x14ac:dyDescent="0.2">
      <c r="A105" s="98">
        <f t="shared" si="8"/>
        <v>2025</v>
      </c>
      <c r="B105" s="98">
        <f t="shared" si="8"/>
        <v>1</v>
      </c>
      <c r="C105" s="109">
        <v>91</v>
      </c>
      <c r="D105" s="98" t="s">
        <v>36</v>
      </c>
      <c r="E105" s="101">
        <v>1</v>
      </c>
      <c r="F105" s="101" t="s">
        <v>186</v>
      </c>
      <c r="G105" s="137" t="s">
        <v>2500</v>
      </c>
      <c r="H105" s="131">
        <v>2</v>
      </c>
      <c r="I105" s="100" t="str">
        <f>IF(Paramétrage!B4&lt;Anomalies!H105,"Pas de contrôle",IF(Tableau1!M41=0,"Le nombre dans la cellule 'H21' du tableau 1 peut être différent de 0, merci de bien vouloir vérifier cette donnée égale à zéro.","OK"))</f>
        <v>Pas de contrôle</v>
      </c>
      <c r="J105" s="97">
        <f t="shared" si="6"/>
        <v>0</v>
      </c>
    </row>
    <row r="106" spans="1:10" x14ac:dyDescent="0.2">
      <c r="A106" s="98">
        <f t="shared" si="8"/>
        <v>2025</v>
      </c>
      <c r="B106" s="98">
        <f t="shared" si="8"/>
        <v>1</v>
      </c>
      <c r="C106" s="109">
        <v>92</v>
      </c>
      <c r="D106" s="98" t="s">
        <v>36</v>
      </c>
      <c r="E106" s="101">
        <v>1</v>
      </c>
      <c r="F106" s="101" t="s">
        <v>255</v>
      </c>
      <c r="G106" s="137" t="s">
        <v>2652</v>
      </c>
      <c r="H106" s="131">
        <v>3</v>
      </c>
      <c r="I106" s="100" t="str">
        <f>IF(Paramétrage!B4&lt;Anomalies!H106,"Pas de contrôle",IF(Tableau1!R41=0,"Le nombre dans la cellule 'M21' du tableau 1 peut être différent de 0, merci de bien vouloir vérifier cette donnée égale à zéro.","OK"))</f>
        <v>Pas de contrôle</v>
      </c>
      <c r="J106" s="97">
        <f t="shared" si="6"/>
        <v>0</v>
      </c>
    </row>
    <row r="107" spans="1:10" x14ac:dyDescent="0.2">
      <c r="A107" s="98">
        <f t="shared" si="8"/>
        <v>2025</v>
      </c>
      <c r="B107" s="98">
        <f t="shared" si="8"/>
        <v>1</v>
      </c>
      <c r="C107" s="109">
        <v>93</v>
      </c>
      <c r="D107" s="98" t="s">
        <v>36</v>
      </c>
      <c r="E107" s="101">
        <v>1</v>
      </c>
      <c r="F107" s="101" t="s">
        <v>564</v>
      </c>
      <c r="G107" s="137" t="s">
        <v>565</v>
      </c>
      <c r="H107" s="131">
        <v>1</v>
      </c>
      <c r="I107" s="100" t="str">
        <f>IF(Paramétrage!B4&lt;Anomalies!H107,"Pas de contrôle",IF(Tableau1!M48=0,"Le nombre dans la cellule 'H28' du tableau 1 peut être différent de 0, merci de bien vouloir vérifier cette donnée égale à zéro.","OK"))</f>
        <v>OK</v>
      </c>
      <c r="J107" s="97">
        <f t="shared" si="6"/>
        <v>0</v>
      </c>
    </row>
    <row r="108" spans="1:10" x14ac:dyDescent="0.2">
      <c r="A108" s="98">
        <f t="shared" si="8"/>
        <v>2025</v>
      </c>
      <c r="B108" s="98">
        <f t="shared" si="8"/>
        <v>1</v>
      </c>
      <c r="C108" s="109">
        <v>94</v>
      </c>
      <c r="D108" s="98" t="s">
        <v>36</v>
      </c>
      <c r="E108" s="101">
        <v>1</v>
      </c>
      <c r="F108" s="101" t="s">
        <v>567</v>
      </c>
      <c r="G108" s="137" t="s">
        <v>568</v>
      </c>
      <c r="H108" s="131">
        <v>1</v>
      </c>
      <c r="I108" s="100" t="str">
        <f>IF(Paramétrage!B4&lt;Anomalies!H108,"Pas de contrôle",IF(Tableau1!R48=0,"Le nombre dans la cellule 'M28' du tableau 1 peut être différent de 0, merci de bien vouloir vérifier cette donnée égale à zéro.","OK"))</f>
        <v>OK</v>
      </c>
      <c r="J108" s="97">
        <f t="shared" si="6"/>
        <v>0</v>
      </c>
    </row>
    <row r="109" spans="1:10" x14ac:dyDescent="0.2">
      <c r="A109" s="98">
        <f t="shared" si="8"/>
        <v>2025</v>
      </c>
      <c r="B109" s="98">
        <f t="shared" si="8"/>
        <v>1</v>
      </c>
      <c r="C109" s="109">
        <v>95</v>
      </c>
      <c r="D109" s="98" t="s">
        <v>36</v>
      </c>
      <c r="E109" s="101">
        <v>1</v>
      </c>
      <c r="F109" s="101" t="s">
        <v>570</v>
      </c>
      <c r="G109" s="137" t="s">
        <v>571</v>
      </c>
      <c r="H109" s="131">
        <v>1</v>
      </c>
      <c r="I109" s="100" t="str">
        <f>IF(Paramétrage!B4&lt;Anomalies!H109,"Pas de contrôle",IF(Tableau1!V48=0,"Le nombre dans la cellule 'Q28' du tableau 1 peut être différent de 0, merci de bien vouloir vérifier cette donnée égale à zéro.","OK"))</f>
        <v>OK</v>
      </c>
      <c r="J109" s="97">
        <f t="shared" si="6"/>
        <v>0</v>
      </c>
    </row>
    <row r="110" spans="1:10" x14ac:dyDescent="0.2">
      <c r="A110" s="98">
        <f t="shared" si="8"/>
        <v>2025</v>
      </c>
      <c r="B110" s="98">
        <f t="shared" si="8"/>
        <v>1</v>
      </c>
      <c r="C110" s="109">
        <v>96</v>
      </c>
      <c r="D110" s="98" t="s">
        <v>36</v>
      </c>
      <c r="E110" s="101">
        <v>1</v>
      </c>
      <c r="F110" s="101" t="s">
        <v>573</v>
      </c>
      <c r="G110" s="137" t="s">
        <v>574</v>
      </c>
      <c r="H110" s="131">
        <v>1</v>
      </c>
      <c r="I110" s="100" t="str">
        <f>IF(Paramétrage!B4&lt;Anomalies!H110,"Pas de contrôle",IF(Tableau1!W48=0,"Le nombre dans la cellule 'R28' du tableau 1 peut être différent de 0, merci de bien vouloir vérifier cette donnée égale à zéro.","OK"))</f>
        <v>OK</v>
      </c>
      <c r="J110" s="97">
        <f t="shared" si="6"/>
        <v>0</v>
      </c>
    </row>
    <row r="111" spans="1:10" x14ac:dyDescent="0.2">
      <c r="A111" s="98">
        <f t="shared" si="8"/>
        <v>2025</v>
      </c>
      <c r="B111" s="98">
        <f t="shared" si="8"/>
        <v>1</v>
      </c>
      <c r="C111" s="109">
        <v>97</v>
      </c>
      <c r="D111" s="98" t="s">
        <v>36</v>
      </c>
      <c r="E111" s="101">
        <v>1</v>
      </c>
      <c r="F111" s="101" t="s">
        <v>576</v>
      </c>
      <c r="G111" s="137" t="s">
        <v>577</v>
      </c>
      <c r="H111" s="131">
        <v>1</v>
      </c>
      <c r="I111" s="100" t="str">
        <f>IF(Paramétrage!B4&lt;Anomalies!H111,"Pas de contrôle",IF(Tableau1!G49=0,"Le nombre dans la cellule 'B29' du tableau 1 peut être différent de 0, merci de bien vouloir vérifier cette donnée égale à zéro.","OK"))</f>
        <v>OK</v>
      </c>
      <c r="J111" s="97">
        <f t="shared" si="6"/>
        <v>0</v>
      </c>
    </row>
    <row r="112" spans="1:10" x14ac:dyDescent="0.2">
      <c r="A112" s="98">
        <f t="shared" si="8"/>
        <v>2025</v>
      </c>
      <c r="B112" s="98">
        <f t="shared" si="8"/>
        <v>1</v>
      </c>
      <c r="C112" s="109">
        <v>98</v>
      </c>
      <c r="D112" s="98" t="s">
        <v>36</v>
      </c>
      <c r="E112" s="101">
        <v>1</v>
      </c>
      <c r="F112" s="101" t="s">
        <v>579</v>
      </c>
      <c r="G112" s="137" t="s">
        <v>580</v>
      </c>
      <c r="H112" s="131">
        <v>1</v>
      </c>
      <c r="I112" s="100" t="str">
        <f>IF(Paramétrage!B4&lt;Anomalies!H112,"Pas de contrôle",IF(Tableau1!H49=0,"Le nombre dans la cellule 'C29' du tableau 1 peut être différent de 0, merci de bien vouloir vérifier cette donnée égale à zéro.","OK"))</f>
        <v>OK</v>
      </c>
      <c r="J112" s="97">
        <f t="shared" si="6"/>
        <v>0</v>
      </c>
    </row>
    <row r="113" spans="1:10" x14ac:dyDescent="0.2">
      <c r="A113" s="98">
        <f t="shared" ref="A113:B113" si="9">A112</f>
        <v>2025</v>
      </c>
      <c r="B113" s="98">
        <f t="shared" si="9"/>
        <v>1</v>
      </c>
      <c r="C113" s="109">
        <v>99</v>
      </c>
      <c r="D113" s="98" t="s">
        <v>36</v>
      </c>
      <c r="E113" s="101">
        <v>1</v>
      </c>
      <c r="F113" s="101" t="s">
        <v>187</v>
      </c>
      <c r="G113" s="137" t="s">
        <v>2501</v>
      </c>
      <c r="H113" s="131">
        <v>2</v>
      </c>
      <c r="I113" s="100" t="str">
        <f>IF(Paramétrage!B4&lt;Anomalies!H113,"Pas de contrôle",IF(Tableau1!M49=0,"Le nombre dans la cellule 'H29' du tableau 1 peut être différent de 0, merci de bien vouloir vérifier cette donnée égale à zéro.","OK"))</f>
        <v>Pas de contrôle</v>
      </c>
      <c r="J113" s="97">
        <f t="shared" si="6"/>
        <v>0</v>
      </c>
    </row>
    <row r="114" spans="1:10" x14ac:dyDescent="0.2">
      <c r="A114" s="98">
        <f t="shared" ref="A114:B114" si="10">A113</f>
        <v>2025</v>
      </c>
      <c r="B114" s="98">
        <f t="shared" si="10"/>
        <v>1</v>
      </c>
      <c r="C114" s="109">
        <v>100</v>
      </c>
      <c r="D114" s="98" t="s">
        <v>36</v>
      </c>
      <c r="E114" s="101">
        <v>1</v>
      </c>
      <c r="F114" s="101" t="s">
        <v>2502</v>
      </c>
      <c r="G114" s="137" t="s">
        <v>2503</v>
      </c>
      <c r="H114" s="131">
        <v>2</v>
      </c>
      <c r="I114" s="100" t="str">
        <f>IF(Paramétrage!B4&lt;Anomalies!H114,"Pas de contrôle",IF(Tableau1!R49=0,"Le nombre dans la cellule 'M29' du tableau 1 peut être différent de 0, merci de bien vouloir vérifier cette donnée égale à zéro.","OK"))</f>
        <v>Pas de contrôle</v>
      </c>
      <c r="J114" s="97">
        <f t="shared" si="6"/>
        <v>0</v>
      </c>
    </row>
    <row r="115" spans="1:10" x14ac:dyDescent="0.2">
      <c r="A115" s="98">
        <f t="shared" ref="A115:B115" si="11">A114</f>
        <v>2025</v>
      </c>
      <c r="B115" s="98">
        <f t="shared" si="11"/>
        <v>1</v>
      </c>
      <c r="C115" s="109">
        <v>101</v>
      </c>
      <c r="D115" s="98" t="s">
        <v>36</v>
      </c>
      <c r="E115" s="101">
        <v>1</v>
      </c>
      <c r="F115" s="101" t="s">
        <v>2504</v>
      </c>
      <c r="G115" s="137" t="s">
        <v>2505</v>
      </c>
      <c r="H115" s="131">
        <v>2</v>
      </c>
      <c r="I115" s="100" t="str">
        <f>IF(Paramétrage!B4&lt;Anomalies!H115,"Pas de contrôle",IF(Tableau1!V49=0,"Le nombre dans la cellule 'Q29' du tableau 1 peut être différent de 0, merci de bien vouloir vérifier cette donnée égale à zéro.","OK"))</f>
        <v>Pas de contrôle</v>
      </c>
      <c r="J115" s="97">
        <f t="shared" si="6"/>
        <v>0</v>
      </c>
    </row>
    <row r="116" spans="1:10" x14ac:dyDescent="0.2">
      <c r="A116" s="98">
        <f t="shared" ref="A116:B116" si="12">A115</f>
        <v>2025</v>
      </c>
      <c r="B116" s="98">
        <f t="shared" si="12"/>
        <v>1</v>
      </c>
      <c r="C116" s="109">
        <v>102</v>
      </c>
      <c r="D116" s="98" t="s">
        <v>36</v>
      </c>
      <c r="E116" s="101">
        <v>1</v>
      </c>
      <c r="F116" s="101" t="s">
        <v>2506</v>
      </c>
      <c r="G116" s="137" t="s">
        <v>2507</v>
      </c>
      <c r="H116" s="131">
        <v>2</v>
      </c>
      <c r="I116" s="100" t="str">
        <f>IF(Paramétrage!B4&lt;Anomalies!H116,"Pas de contrôle",IF(Tableau1!W49=0,"Le nombre dans la cellule 'R29' du tableau 1 peut être différent de 0, merci de bien vouloir vérifier cette donnée égale à zéro.","OK"))</f>
        <v>Pas de contrôle</v>
      </c>
      <c r="J116" s="97">
        <f t="shared" si="6"/>
        <v>0</v>
      </c>
    </row>
    <row r="117" spans="1:10" x14ac:dyDescent="0.2">
      <c r="A117" s="98">
        <f t="shared" ref="A117:B117" si="13">A116</f>
        <v>2025</v>
      </c>
      <c r="B117" s="98">
        <f t="shared" si="13"/>
        <v>1</v>
      </c>
      <c r="C117" s="109">
        <v>103</v>
      </c>
      <c r="D117" s="98" t="s">
        <v>36</v>
      </c>
      <c r="E117" s="101">
        <v>1</v>
      </c>
      <c r="F117" s="101" t="s">
        <v>2508</v>
      </c>
      <c r="G117" s="137" t="s">
        <v>2509</v>
      </c>
      <c r="H117" s="131">
        <v>2</v>
      </c>
      <c r="I117" s="100" t="str">
        <f>IF(Paramétrage!B4&lt;Anomalies!H117,"Pas de contrôle",IF(Tableau1!G50=0,"Le nombre dans la cellule 'B30' du tableau 1 peut être différent de 0, merci de bien vouloir vérifier cette donnée égale à zéro.","OK"))</f>
        <v>Pas de contrôle</v>
      </c>
      <c r="J117" s="97">
        <f t="shared" si="6"/>
        <v>0</v>
      </c>
    </row>
    <row r="118" spans="1:10" x14ac:dyDescent="0.2">
      <c r="A118" s="98">
        <f t="shared" ref="A118:B118" si="14">A117</f>
        <v>2025</v>
      </c>
      <c r="B118" s="98">
        <f t="shared" si="14"/>
        <v>1</v>
      </c>
      <c r="C118" s="109">
        <v>104</v>
      </c>
      <c r="D118" s="98" t="s">
        <v>36</v>
      </c>
      <c r="E118" s="101">
        <v>1</v>
      </c>
      <c r="F118" s="101" t="s">
        <v>2510</v>
      </c>
      <c r="G118" s="137" t="s">
        <v>2511</v>
      </c>
      <c r="H118" s="131">
        <v>2</v>
      </c>
      <c r="I118" s="100" t="str">
        <f>IF(Paramétrage!B4&lt;Anomalies!H118,"Pas de contrôle",IF(Tableau1!H50=0,"Le nombre dans la cellule 'C30' du tableau 1 peut être différent de 0, merci de bien vouloir vérifier cette donnée égale à zéro.","OK"))</f>
        <v>Pas de contrôle</v>
      </c>
      <c r="J118" s="97">
        <f t="shared" si="6"/>
        <v>0</v>
      </c>
    </row>
    <row r="119" spans="1:10" x14ac:dyDescent="0.2">
      <c r="A119" s="98">
        <f t="shared" ref="A119:B119" si="15">A118</f>
        <v>2025</v>
      </c>
      <c r="B119" s="98">
        <f t="shared" si="15"/>
        <v>1</v>
      </c>
      <c r="C119" s="109">
        <v>105</v>
      </c>
      <c r="D119" s="98" t="s">
        <v>36</v>
      </c>
      <c r="E119" s="101">
        <v>1</v>
      </c>
      <c r="F119" s="101" t="s">
        <v>188</v>
      </c>
      <c r="G119" s="137" t="s">
        <v>2512</v>
      </c>
      <c r="H119" s="131">
        <v>2</v>
      </c>
      <c r="I119" s="100" t="str">
        <f>IF(Paramétrage!B4&lt;Anomalies!H119,"Pas de contrôle",IF(Tableau1!M50=0,"Le nombre dans la cellule 'H30' du tableau 1 peut être différent de 0, merci de bien vouloir vérifier cette donnée égale à zéro.","OK"))</f>
        <v>Pas de contrôle</v>
      </c>
      <c r="J119" s="97">
        <f t="shared" si="6"/>
        <v>0</v>
      </c>
    </row>
    <row r="120" spans="1:10" x14ac:dyDescent="0.2">
      <c r="A120" s="98">
        <f t="shared" ref="A120:B120" si="16">A119</f>
        <v>2025</v>
      </c>
      <c r="B120" s="98">
        <f t="shared" si="16"/>
        <v>1</v>
      </c>
      <c r="C120" s="109">
        <v>106</v>
      </c>
      <c r="D120" s="98" t="s">
        <v>36</v>
      </c>
      <c r="E120" s="101">
        <v>1</v>
      </c>
      <c r="F120" s="101" t="s">
        <v>256</v>
      </c>
      <c r="G120" s="137" t="s">
        <v>2653</v>
      </c>
      <c r="H120" s="131">
        <v>3</v>
      </c>
      <c r="I120" s="100" t="str">
        <f>IF(Paramétrage!B4&lt;Anomalies!H120,"Pas de contrôle",IF(Tableau1!R50=0,"Le nombre dans la cellule 'M30' du tableau 1 peut être différent de 0, merci de bien vouloir vérifier cette donnée égale à zéro.","OK"))</f>
        <v>Pas de contrôle</v>
      </c>
      <c r="J120" s="97">
        <f t="shared" si="6"/>
        <v>0</v>
      </c>
    </row>
    <row r="121" spans="1:10" x14ac:dyDescent="0.2">
      <c r="A121" s="98">
        <f t="shared" ref="A121:B121" si="17">A120</f>
        <v>2025</v>
      </c>
      <c r="B121" s="98">
        <f t="shared" si="17"/>
        <v>1</v>
      </c>
      <c r="C121" s="109">
        <v>107</v>
      </c>
      <c r="D121" s="98" t="s">
        <v>36</v>
      </c>
      <c r="E121" s="101">
        <v>1</v>
      </c>
      <c r="F121" s="101" t="s">
        <v>581</v>
      </c>
      <c r="G121" s="137" t="s">
        <v>2696</v>
      </c>
      <c r="H121" s="131">
        <v>4</v>
      </c>
      <c r="I121" s="100" t="str">
        <f>IF(Paramétrage!B4&lt;Anomalies!H121,"Pas de contrôle",IF(Tableau1!V50=0,"Le nombre dans la cellule 'Q30' du tableau 1 peut être différent de 0, merci de bien vouloir vérifier cette donnée égale à zéro.","OK"))</f>
        <v>Pas de contrôle</v>
      </c>
      <c r="J121" s="97">
        <f t="shared" si="6"/>
        <v>0</v>
      </c>
    </row>
    <row r="122" spans="1:10" x14ac:dyDescent="0.2">
      <c r="A122" s="98">
        <f t="shared" ref="A122:B122" si="18">A121</f>
        <v>2025</v>
      </c>
      <c r="B122" s="98">
        <f t="shared" si="18"/>
        <v>1</v>
      </c>
      <c r="C122" s="109">
        <v>108</v>
      </c>
      <c r="D122" s="98" t="s">
        <v>36</v>
      </c>
      <c r="E122" s="101">
        <v>1</v>
      </c>
      <c r="F122" s="101" t="s">
        <v>434</v>
      </c>
      <c r="G122" s="137" t="s">
        <v>2697</v>
      </c>
      <c r="H122" s="131">
        <v>4</v>
      </c>
      <c r="I122" s="100" t="str">
        <f>IF(Paramétrage!B4&lt;Anomalies!H122,"Pas de contrôle",IF(Tableau1!W50=0,"Le nombre dans la cellule 'R30' du tableau 1 peut être différent de 0, merci de bien vouloir vérifier cette donnée égale à zéro.","OK"))</f>
        <v>Pas de contrôle</v>
      </c>
      <c r="J122" s="97">
        <f t="shared" si="6"/>
        <v>0</v>
      </c>
    </row>
    <row r="123" spans="1:10" x14ac:dyDescent="0.2">
      <c r="A123" s="98">
        <f t="shared" ref="A123:B123" si="19">A122</f>
        <v>2025</v>
      </c>
      <c r="B123" s="98">
        <f t="shared" si="19"/>
        <v>1</v>
      </c>
      <c r="C123" s="109">
        <v>109</v>
      </c>
      <c r="D123" s="98" t="s">
        <v>36</v>
      </c>
      <c r="E123" s="101">
        <v>1</v>
      </c>
      <c r="F123" s="101" t="s">
        <v>445</v>
      </c>
      <c r="G123" s="137" t="s">
        <v>589</v>
      </c>
      <c r="H123" s="131">
        <v>1</v>
      </c>
      <c r="I123" s="100" t="str">
        <f>IF(Paramétrage!B4&lt;Anomalies!H123,"Pas de contrôle",IF(Tableau1!M51=0,"Le nombre dans la cellule 'H31' du tableau 1 peut être différent de 0, merci de bien vouloir vérifier cette donnée égale à zéro.","OK"))</f>
        <v>OK</v>
      </c>
      <c r="J123" s="97">
        <f t="shared" si="6"/>
        <v>0</v>
      </c>
    </row>
    <row r="124" spans="1:10" x14ac:dyDescent="0.2">
      <c r="A124" s="98">
        <f t="shared" ref="A124:B124" si="20">A123</f>
        <v>2025</v>
      </c>
      <c r="B124" s="98">
        <f t="shared" si="20"/>
        <v>1</v>
      </c>
      <c r="C124" s="109">
        <v>110</v>
      </c>
      <c r="D124" s="98" t="s">
        <v>36</v>
      </c>
      <c r="E124" s="101">
        <v>1</v>
      </c>
      <c r="F124" s="101" t="s">
        <v>446</v>
      </c>
      <c r="G124" s="137" t="s">
        <v>591</v>
      </c>
      <c r="H124" s="131">
        <v>1</v>
      </c>
      <c r="I124" s="100" t="str">
        <f>IF(Paramétrage!B4&lt;Anomalies!H124,"Pas de contrôle",IF(Tableau1!R51=0,"Le nombre dans la cellule 'M31' du tableau 1 peut être différent de 0, merci de bien vouloir vérifier cette donnée égale à zéro.","OK"))</f>
        <v>OK</v>
      </c>
      <c r="J124" s="97">
        <f t="shared" si="6"/>
        <v>0</v>
      </c>
    </row>
    <row r="125" spans="1:10" x14ac:dyDescent="0.2">
      <c r="A125" s="98">
        <f t="shared" ref="A125:B125" si="21">A124</f>
        <v>2025</v>
      </c>
      <c r="B125" s="98">
        <f t="shared" si="21"/>
        <v>1</v>
      </c>
      <c r="C125" s="109">
        <v>111</v>
      </c>
      <c r="D125" s="98" t="s">
        <v>36</v>
      </c>
      <c r="E125" s="101">
        <v>1</v>
      </c>
      <c r="F125" s="101" t="s">
        <v>593</v>
      </c>
      <c r="G125" s="137" t="s">
        <v>594</v>
      </c>
      <c r="H125" s="131">
        <v>1</v>
      </c>
      <c r="I125" s="100" t="str">
        <f>IF(Paramétrage!B4&lt;Anomalies!H125,"Pas de contrôle",IF(Tableau1!V51=0,"Le nombre dans la cellule 'Q31' du tableau 1 peut être différent de 0, merci de bien vouloir vérifier cette donnée égale à zéro.","OK"))</f>
        <v>OK</v>
      </c>
      <c r="J125" s="97">
        <f t="shared" si="6"/>
        <v>0</v>
      </c>
    </row>
    <row r="126" spans="1:10" x14ac:dyDescent="0.2">
      <c r="A126" s="98">
        <f t="shared" ref="A126:B126" si="22">A125</f>
        <v>2025</v>
      </c>
      <c r="B126" s="98">
        <f t="shared" si="22"/>
        <v>1</v>
      </c>
      <c r="C126" s="109">
        <v>112</v>
      </c>
      <c r="D126" s="98" t="s">
        <v>36</v>
      </c>
      <c r="E126" s="101">
        <v>1</v>
      </c>
      <c r="F126" s="101" t="s">
        <v>268</v>
      </c>
      <c r="G126" s="137" t="s">
        <v>596</v>
      </c>
      <c r="H126" s="131">
        <v>1</v>
      </c>
      <c r="I126" s="100" t="str">
        <f>IF(Paramétrage!B4&lt;Anomalies!H126,"Pas de contrôle",IF(Tableau1!W51=0,"Le nombre dans la cellule 'R31' du tableau 1 peut être différent de 0, merci de bien vouloir vérifier cette donnée égale à zéro.","OK"))</f>
        <v>OK</v>
      </c>
      <c r="J126" s="97">
        <f t="shared" si="6"/>
        <v>0</v>
      </c>
    </row>
    <row r="127" spans="1:10" x14ac:dyDescent="0.2">
      <c r="A127" s="98">
        <f t="shared" ref="A127:B127" si="23">A126</f>
        <v>2025</v>
      </c>
      <c r="B127" s="98">
        <f t="shared" si="23"/>
        <v>1</v>
      </c>
      <c r="C127" s="109">
        <v>113</v>
      </c>
      <c r="D127" s="98" t="s">
        <v>36</v>
      </c>
      <c r="E127" s="101">
        <v>1</v>
      </c>
      <c r="F127" s="101" t="s">
        <v>598</v>
      </c>
      <c r="G127" s="137" t="s">
        <v>599</v>
      </c>
      <c r="H127" s="131">
        <v>1</v>
      </c>
      <c r="I127" s="100" t="str">
        <f>IF(Paramétrage!B4&lt;Anomalies!H127,"Pas de contrôle",IF(Tableau1!G52=0,"Le nombre dans la cellule 'B32' du tableau 1 peut être différent de 0, merci de bien vouloir vérifier cette donnée égale à zéro.","OK"))</f>
        <v>OK</v>
      </c>
      <c r="J127" s="97">
        <f t="shared" si="6"/>
        <v>0</v>
      </c>
    </row>
    <row r="128" spans="1:10" x14ac:dyDescent="0.2">
      <c r="A128" s="98">
        <f t="shared" ref="A128:B128" si="24">A127</f>
        <v>2025</v>
      </c>
      <c r="B128" s="98">
        <f t="shared" si="24"/>
        <v>1</v>
      </c>
      <c r="C128" s="109">
        <v>114</v>
      </c>
      <c r="D128" s="98" t="s">
        <v>36</v>
      </c>
      <c r="E128" s="101">
        <v>1</v>
      </c>
      <c r="F128" s="101" t="s">
        <v>601</v>
      </c>
      <c r="G128" s="137" t="s">
        <v>602</v>
      </c>
      <c r="H128" s="131">
        <v>1</v>
      </c>
      <c r="I128" s="100" t="str">
        <f>IF(Paramétrage!B4&lt;Anomalies!H128,"Pas de contrôle",IF(Tableau1!H52=0,"Le nombre dans la cellule 'C32' du tableau 1 peut être différent de 0, merci de bien vouloir vérifier cette donnée égale à zéro.","OK"))</f>
        <v>OK</v>
      </c>
      <c r="J128" s="97">
        <f t="shared" si="6"/>
        <v>0</v>
      </c>
    </row>
    <row r="129" spans="1:10" x14ac:dyDescent="0.2">
      <c r="A129" s="98">
        <f t="shared" ref="A129:B129" si="25">A128</f>
        <v>2025</v>
      </c>
      <c r="B129" s="98">
        <f t="shared" si="25"/>
        <v>1</v>
      </c>
      <c r="C129" s="109">
        <v>115</v>
      </c>
      <c r="D129" s="98" t="s">
        <v>36</v>
      </c>
      <c r="E129" s="101">
        <v>1</v>
      </c>
      <c r="F129" s="101" t="s">
        <v>2464</v>
      </c>
      <c r="G129" s="137" t="s">
        <v>2513</v>
      </c>
      <c r="H129" s="131">
        <v>2</v>
      </c>
      <c r="I129" s="100" t="str">
        <f>IF(Paramétrage!B4&lt;Anomalies!H129,"Pas de contrôle",IF(Tableau1!M52=0,"Le nombre dans la cellule 'H32' du tableau 1 peut être différent de 0, merci de bien vouloir vérifier cette donnée égale à zéro.","OK"))</f>
        <v>Pas de contrôle</v>
      </c>
      <c r="J129" s="97">
        <f t="shared" si="6"/>
        <v>0</v>
      </c>
    </row>
    <row r="130" spans="1:10" x14ac:dyDescent="0.2">
      <c r="A130" s="98">
        <f t="shared" ref="A130:B130" si="26">A129</f>
        <v>2025</v>
      </c>
      <c r="B130" s="98">
        <f t="shared" si="26"/>
        <v>1</v>
      </c>
      <c r="C130" s="109">
        <v>116</v>
      </c>
      <c r="D130" s="98" t="s">
        <v>36</v>
      </c>
      <c r="E130" s="101">
        <v>1</v>
      </c>
      <c r="F130" s="101" t="s">
        <v>2466</v>
      </c>
      <c r="G130" s="137" t="s">
        <v>2514</v>
      </c>
      <c r="H130" s="131">
        <v>2</v>
      </c>
      <c r="I130" s="100" t="str">
        <f>IF(Paramétrage!B4&lt;Anomalies!H130,"Pas de contrôle",IF(Tableau1!R52=0,"Le nombre dans la cellule 'M32' du tableau 1 peut être différent de 0, merci de bien vouloir vérifier cette donnée égale à zéro.","OK"))</f>
        <v>Pas de contrôle</v>
      </c>
      <c r="J130" s="97">
        <f t="shared" si="6"/>
        <v>0</v>
      </c>
    </row>
    <row r="131" spans="1:10" x14ac:dyDescent="0.2">
      <c r="A131" s="98">
        <f t="shared" ref="A131:B131" si="27">A130</f>
        <v>2025</v>
      </c>
      <c r="B131" s="98">
        <f t="shared" si="27"/>
        <v>1</v>
      </c>
      <c r="C131" s="109">
        <v>117</v>
      </c>
      <c r="D131" s="98" t="s">
        <v>36</v>
      </c>
      <c r="E131" s="101">
        <v>1</v>
      </c>
      <c r="F131" s="101" t="s">
        <v>189</v>
      </c>
      <c r="G131" s="137" t="s">
        <v>2515</v>
      </c>
      <c r="H131" s="131">
        <v>2</v>
      </c>
      <c r="I131" s="100" t="str">
        <f>IF(Paramétrage!B4&lt;Anomalies!H131,"Pas de contrôle",IF(Tableau1!V52=0,"Le nombre dans la cellule 'Q32' du tableau 1 peut être différent de 0, merci de bien vouloir vérifier cette donnée égale à zéro.","OK"))</f>
        <v>Pas de contrôle</v>
      </c>
      <c r="J131" s="97">
        <f t="shared" si="6"/>
        <v>0</v>
      </c>
    </row>
    <row r="132" spans="1:10" x14ac:dyDescent="0.2">
      <c r="A132" s="98">
        <f t="shared" ref="A132:B132" si="28">A131</f>
        <v>2025</v>
      </c>
      <c r="B132" s="98">
        <f t="shared" si="28"/>
        <v>1</v>
      </c>
      <c r="C132" s="109">
        <v>118</v>
      </c>
      <c r="D132" s="98" t="s">
        <v>36</v>
      </c>
      <c r="E132" s="101">
        <v>1</v>
      </c>
      <c r="F132" s="101" t="s">
        <v>190</v>
      </c>
      <c r="G132" s="137" t="s">
        <v>2516</v>
      </c>
      <c r="H132" s="131">
        <v>2</v>
      </c>
      <c r="I132" s="100" t="str">
        <f>IF(Paramétrage!B4&lt;Anomalies!H132,"Pas de contrôle",IF(Tableau1!W52=0,"Le nombre dans la cellule 'R32' du tableau 1 peut être différent de 0, merci de bien vouloir vérifier cette donnée égale à zéro.","OK"))</f>
        <v>Pas de contrôle</v>
      </c>
      <c r="J132" s="97">
        <f t="shared" si="6"/>
        <v>0</v>
      </c>
    </row>
    <row r="133" spans="1:10" x14ac:dyDescent="0.2">
      <c r="A133" s="98">
        <f t="shared" ref="A133:B133" si="29">A132</f>
        <v>2025</v>
      </c>
      <c r="B133" s="98">
        <f t="shared" si="29"/>
        <v>1</v>
      </c>
      <c r="C133" s="109">
        <v>119</v>
      </c>
      <c r="D133" s="98" t="s">
        <v>36</v>
      </c>
      <c r="E133" s="101">
        <v>1</v>
      </c>
      <c r="F133" s="101" t="s">
        <v>2517</v>
      </c>
      <c r="G133" s="137" t="s">
        <v>2518</v>
      </c>
      <c r="H133" s="131">
        <v>2</v>
      </c>
      <c r="I133" s="100" t="str">
        <f>IF(Paramétrage!B4&lt;Anomalies!H133,"Pas de contrôle",IF(Tableau1!G53=0,"Le nombre dans la cellule 'B33' du tableau 1 peut être différent de 0, merci de bien vouloir vérifier cette donnée égale à zéro.","OK"))</f>
        <v>Pas de contrôle</v>
      </c>
      <c r="J133" s="97">
        <f t="shared" si="6"/>
        <v>0</v>
      </c>
    </row>
    <row r="134" spans="1:10" x14ac:dyDescent="0.2">
      <c r="A134" s="98">
        <f t="shared" ref="A134:B134" si="30">A133</f>
        <v>2025</v>
      </c>
      <c r="B134" s="98">
        <f t="shared" si="30"/>
        <v>1</v>
      </c>
      <c r="C134" s="109">
        <v>120</v>
      </c>
      <c r="D134" s="98" t="s">
        <v>36</v>
      </c>
      <c r="E134" s="101">
        <v>1</v>
      </c>
      <c r="F134" s="101" t="s">
        <v>2129</v>
      </c>
      <c r="G134" s="137" t="s">
        <v>2519</v>
      </c>
      <c r="H134" s="131">
        <v>2</v>
      </c>
      <c r="I134" s="100" t="str">
        <f>IF(Paramétrage!B4&lt;Anomalies!H134,"Pas de contrôle",IF(Tableau1!H53=0,"Le nombre dans la cellule 'C33' du tableau 1 peut être différent de 0, merci de bien vouloir vérifier cette donnée égale à zéro.","OK"))</f>
        <v>Pas de contrôle</v>
      </c>
      <c r="J134" s="97">
        <f t="shared" si="6"/>
        <v>0</v>
      </c>
    </row>
    <row r="135" spans="1:10" x14ac:dyDescent="0.2">
      <c r="A135" s="98">
        <f t="shared" ref="A135:B135" si="31">A134</f>
        <v>2025</v>
      </c>
      <c r="B135" s="98">
        <f t="shared" si="31"/>
        <v>1</v>
      </c>
      <c r="C135" s="109">
        <v>121</v>
      </c>
      <c r="D135" s="98" t="s">
        <v>36</v>
      </c>
      <c r="E135" s="101">
        <v>1</v>
      </c>
      <c r="F135" s="101" t="s">
        <v>191</v>
      </c>
      <c r="G135" s="137" t="s">
        <v>2520</v>
      </c>
      <c r="H135" s="131">
        <v>2</v>
      </c>
      <c r="I135" s="100" t="str">
        <f>IF(Paramétrage!B4&lt;Anomalies!H135,"Pas de contrôle",IF(Tableau1!M53=0,"Le nombre dans la cellule 'H33' du tableau 1 peut être différent de 0, merci de bien vouloir vérifier cette donnée égale à zéro.","OK"))</f>
        <v>Pas de contrôle</v>
      </c>
      <c r="J135" s="97">
        <f t="shared" si="6"/>
        <v>0</v>
      </c>
    </row>
    <row r="136" spans="1:10" x14ac:dyDescent="0.2">
      <c r="A136" s="98">
        <f t="shared" ref="A136:B136" si="32">A135</f>
        <v>2025</v>
      </c>
      <c r="B136" s="98">
        <f t="shared" si="32"/>
        <v>1</v>
      </c>
      <c r="C136" s="109">
        <v>122</v>
      </c>
      <c r="D136" s="98" t="s">
        <v>36</v>
      </c>
      <c r="E136" s="101">
        <v>1</v>
      </c>
      <c r="F136" s="101" t="s">
        <v>257</v>
      </c>
      <c r="G136" s="137" t="s">
        <v>2654</v>
      </c>
      <c r="H136" s="131">
        <v>3</v>
      </c>
      <c r="I136" s="100" t="str">
        <f>IF(Paramétrage!B4&lt;Anomalies!H136,"Pas de contrôle",IF(Tableau1!R53=0,"Le nombre dans la cellule 'M33' du tableau 1 peut être différent de 0, merci de bien vouloir vérifier cette donnée égale à zéro.","OK"))</f>
        <v>Pas de contrôle</v>
      </c>
      <c r="J136" s="97">
        <f t="shared" si="6"/>
        <v>0</v>
      </c>
    </row>
    <row r="137" spans="1:10" x14ac:dyDescent="0.2">
      <c r="A137" s="98">
        <f t="shared" ref="A137:B137" si="33">A136</f>
        <v>2025</v>
      </c>
      <c r="B137" s="98">
        <f t="shared" si="33"/>
        <v>1</v>
      </c>
      <c r="C137" s="109">
        <v>123</v>
      </c>
      <c r="D137" s="98" t="s">
        <v>36</v>
      </c>
      <c r="E137" s="101">
        <v>1</v>
      </c>
      <c r="F137" s="101" t="s">
        <v>603</v>
      </c>
      <c r="G137" s="137" t="s">
        <v>2698</v>
      </c>
      <c r="H137" s="131">
        <v>4</v>
      </c>
      <c r="I137" s="100" t="str">
        <f>IF(Paramétrage!B4&lt;Anomalies!H137,"Pas de contrôle",IF(Tableau1!V53=0,"Le nombre dans la cellule 'Q33' du tableau 1 peut être différent de 0, merci de bien vouloir vérifier cette donnée égale à zéro.","OK"))</f>
        <v>Pas de contrôle</v>
      </c>
      <c r="J137" s="97">
        <f t="shared" si="6"/>
        <v>0</v>
      </c>
    </row>
    <row r="138" spans="1:10" x14ac:dyDescent="0.2">
      <c r="A138" s="98">
        <f t="shared" ref="A138:B138" si="34">A137</f>
        <v>2025</v>
      </c>
      <c r="B138" s="98">
        <f t="shared" si="34"/>
        <v>1</v>
      </c>
      <c r="C138" s="109">
        <v>124</v>
      </c>
      <c r="D138" s="98" t="s">
        <v>36</v>
      </c>
      <c r="E138" s="101">
        <v>1</v>
      </c>
      <c r="F138" s="101" t="s">
        <v>457</v>
      </c>
      <c r="G138" s="137" t="s">
        <v>2699</v>
      </c>
      <c r="H138" s="131">
        <v>4</v>
      </c>
      <c r="I138" s="100" t="str">
        <f>IF(Paramétrage!B4&lt;Anomalies!H138,"Pas de contrôle",IF(Tableau1!W53=0,"Le nombre dans la cellule 'R33' du tableau 1 peut être différent de 0, merci de bien vouloir vérifier cette donnée égale à zéro.","OK"))</f>
        <v>Pas de contrôle</v>
      </c>
      <c r="J138" s="97">
        <f t="shared" si="6"/>
        <v>0</v>
      </c>
    </row>
    <row r="139" spans="1:10" x14ac:dyDescent="0.2">
      <c r="A139" s="98">
        <f t="shared" ref="A139:B139" si="35">A138</f>
        <v>2025</v>
      </c>
      <c r="B139" s="98">
        <f t="shared" si="35"/>
        <v>1</v>
      </c>
      <c r="C139" s="109">
        <v>125</v>
      </c>
      <c r="D139" s="98" t="s">
        <v>36</v>
      </c>
      <c r="E139" s="101">
        <v>1</v>
      </c>
      <c r="F139" s="101" t="s">
        <v>679</v>
      </c>
      <c r="G139" s="137" t="s">
        <v>716</v>
      </c>
      <c r="H139" s="131">
        <v>1</v>
      </c>
      <c r="I139" s="100" t="str">
        <f>IF(Paramétrage!B4&lt;Anomalies!H139,"Pas de contrôle",IF(Tableau1!M78=0,"Le nombre dans la cellule 'H58' du tableau 1 peut être différent de 0, merci de bien vouloir vérifier cette donnée égale à zéro.","OK"))</f>
        <v>OK</v>
      </c>
      <c r="J139" s="97">
        <f t="shared" si="6"/>
        <v>0</v>
      </c>
    </row>
    <row r="140" spans="1:10" x14ac:dyDescent="0.2">
      <c r="A140" s="98">
        <f t="shared" ref="A140:B140" si="36">A139</f>
        <v>2025</v>
      </c>
      <c r="B140" s="98">
        <f t="shared" si="36"/>
        <v>1</v>
      </c>
      <c r="C140" s="109">
        <v>126</v>
      </c>
      <c r="D140" s="98" t="s">
        <v>36</v>
      </c>
      <c r="E140" s="101">
        <v>1</v>
      </c>
      <c r="F140" s="101" t="s">
        <v>680</v>
      </c>
      <c r="G140" s="137" t="s">
        <v>718</v>
      </c>
      <c r="H140" s="131">
        <v>1</v>
      </c>
      <c r="I140" s="100" t="str">
        <f>IF(Paramétrage!B4&lt;Anomalies!H140,"Pas de contrôle",IF(Tableau1!R78=0,"Le nombre dans la cellule 'M58' du tableau 1 peut être différent de 0, merci de bien vouloir vérifier cette donnée égale à zéro.","OK"))</f>
        <v>OK</v>
      </c>
      <c r="J140" s="97">
        <f t="shared" si="6"/>
        <v>0</v>
      </c>
    </row>
    <row r="141" spans="1:10" x14ac:dyDescent="0.2">
      <c r="A141" s="98">
        <f t="shared" ref="A141:B141" si="37">A140</f>
        <v>2025</v>
      </c>
      <c r="B141" s="98">
        <f t="shared" si="37"/>
        <v>1</v>
      </c>
      <c r="C141" s="109">
        <v>127</v>
      </c>
      <c r="D141" s="98" t="s">
        <v>36</v>
      </c>
      <c r="E141" s="101">
        <v>1</v>
      </c>
      <c r="F141" s="101" t="s">
        <v>720</v>
      </c>
      <c r="G141" s="137" t="s">
        <v>721</v>
      </c>
      <c r="H141" s="131">
        <v>1</v>
      </c>
      <c r="I141" s="100" t="str">
        <f>IF(Paramétrage!B4&lt;Anomalies!H141,"Pas de contrôle",IF(Tableau1!V78=0,"Le nombre dans la cellule 'Q58' du tableau 1 peut être différent de 0, merci de bien vouloir vérifier cette donnée égale à zéro.","OK"))</f>
        <v>OK</v>
      </c>
      <c r="J141" s="97">
        <f t="shared" si="6"/>
        <v>0</v>
      </c>
    </row>
    <row r="142" spans="1:10" x14ac:dyDescent="0.2">
      <c r="A142" s="98">
        <f t="shared" ref="A142:B142" si="38">A141</f>
        <v>2025</v>
      </c>
      <c r="B142" s="98">
        <f t="shared" si="38"/>
        <v>1</v>
      </c>
      <c r="C142" s="109">
        <v>128</v>
      </c>
      <c r="D142" s="98" t="s">
        <v>36</v>
      </c>
      <c r="E142" s="101">
        <v>1</v>
      </c>
      <c r="F142" s="101" t="s">
        <v>681</v>
      </c>
      <c r="G142" s="137" t="s">
        <v>723</v>
      </c>
      <c r="H142" s="131">
        <v>1</v>
      </c>
      <c r="I142" s="100" t="str">
        <f>IF(Paramétrage!B4&lt;Anomalies!H142,"Pas de contrôle",IF(Tableau1!W78=0,"Le nombre dans la cellule 'R58' du tableau 1 peut être différent de 0, merci de bien vouloir vérifier cette donnée égale à zéro.","OK"))</f>
        <v>OK</v>
      </c>
      <c r="J142" s="97">
        <f t="shared" si="6"/>
        <v>0</v>
      </c>
    </row>
    <row r="143" spans="1:10" x14ac:dyDescent="0.2">
      <c r="A143" s="98">
        <f t="shared" ref="A143:B143" si="39">A142</f>
        <v>2025</v>
      </c>
      <c r="B143" s="98">
        <f t="shared" si="39"/>
        <v>1</v>
      </c>
      <c r="C143" s="109">
        <v>129</v>
      </c>
      <c r="D143" s="98" t="s">
        <v>36</v>
      </c>
      <c r="E143" s="101">
        <v>1</v>
      </c>
      <c r="F143" s="101" t="s">
        <v>725</v>
      </c>
      <c r="G143" s="137" t="s">
        <v>726</v>
      </c>
      <c r="H143" s="131">
        <v>1</v>
      </c>
      <c r="I143" s="100" t="str">
        <f>IF(Paramétrage!B4&lt;Anomalies!H143,"Pas de contrôle",IF(Tableau1!G79=0,"Le nombre dans la cellule 'B59' du tableau 1 peut être différent de 0, merci de bien vouloir vérifier cette donnée égale à zéro.","OK"))</f>
        <v>OK</v>
      </c>
      <c r="J143" s="97">
        <f t="shared" si="6"/>
        <v>0</v>
      </c>
    </row>
    <row r="144" spans="1:10" x14ac:dyDescent="0.2">
      <c r="A144" s="98">
        <f t="shared" ref="A144:B144" si="40">A143</f>
        <v>2025</v>
      </c>
      <c r="B144" s="98">
        <f t="shared" si="40"/>
        <v>1</v>
      </c>
      <c r="C144" s="109">
        <v>130</v>
      </c>
      <c r="D144" s="98" t="s">
        <v>36</v>
      </c>
      <c r="E144" s="101">
        <v>1</v>
      </c>
      <c r="F144" s="101" t="s">
        <v>728</v>
      </c>
      <c r="G144" s="137" t="s">
        <v>729</v>
      </c>
      <c r="H144" s="131">
        <v>1</v>
      </c>
      <c r="I144" s="100" t="str">
        <f>IF(Paramétrage!B4&lt;Anomalies!H144,"Pas de contrôle",IF(Tableau1!H79=0,"Le nombre dans la cellule 'C59' du tableau 1 peut être différent de 0, merci de bien vouloir vérifier cette donnée égale à zéro.","OK"))</f>
        <v>OK</v>
      </c>
      <c r="J144" s="97">
        <f t="shared" ref="J144:J207" si="41">IF(OR(I144="Pas de contrôle",I144 = "OK"),0,1)</f>
        <v>0</v>
      </c>
    </row>
    <row r="145" spans="1:10" x14ac:dyDescent="0.2">
      <c r="A145" s="98">
        <f t="shared" ref="A145:B145" si="42">A144</f>
        <v>2025</v>
      </c>
      <c r="B145" s="98">
        <f t="shared" si="42"/>
        <v>1</v>
      </c>
      <c r="C145" s="109">
        <v>131</v>
      </c>
      <c r="D145" s="98" t="s">
        <v>36</v>
      </c>
      <c r="E145" s="101">
        <v>1</v>
      </c>
      <c r="F145" s="101" t="s">
        <v>2552</v>
      </c>
      <c r="G145" s="137" t="s">
        <v>2561</v>
      </c>
      <c r="H145" s="131">
        <v>2</v>
      </c>
      <c r="I145" s="100" t="str">
        <f>IF(Paramétrage!B4&lt;Anomalies!H145,"Pas de contrôle",IF(Tableau1!M79=0,"Le nombre dans la cellule 'H59' du tableau 1 peut être différent de 0, merci de bien vouloir vérifier cette donnée égale à zéro.","OK"))</f>
        <v>Pas de contrôle</v>
      </c>
      <c r="J145" s="97">
        <f t="shared" si="41"/>
        <v>0</v>
      </c>
    </row>
    <row r="146" spans="1:10" x14ac:dyDescent="0.2">
      <c r="A146" s="98">
        <f t="shared" ref="A146:B146" si="43">A145</f>
        <v>2025</v>
      </c>
      <c r="B146" s="98">
        <f t="shared" si="43"/>
        <v>1</v>
      </c>
      <c r="C146" s="109">
        <v>132</v>
      </c>
      <c r="D146" s="98" t="s">
        <v>36</v>
      </c>
      <c r="E146" s="101">
        <v>1</v>
      </c>
      <c r="F146" s="101" t="s">
        <v>2553</v>
      </c>
      <c r="G146" s="137" t="s">
        <v>2562</v>
      </c>
      <c r="H146" s="131">
        <v>2</v>
      </c>
      <c r="I146" s="100" t="str">
        <f>IF(Paramétrage!B4&lt;Anomalies!H146,"Pas de contrôle",IF(Tableau1!R79=0,"Le nombre dans la cellule 'M59' du tableau 1 peut être différent de 0, merci de bien vouloir vérifier cette donnée égale à zéro.","OK"))</f>
        <v>Pas de contrôle</v>
      </c>
      <c r="J146" s="97">
        <f t="shared" si="41"/>
        <v>0</v>
      </c>
    </row>
    <row r="147" spans="1:10" x14ac:dyDescent="0.2">
      <c r="A147" s="98">
        <f t="shared" ref="A147:B147" si="44">A146</f>
        <v>2025</v>
      </c>
      <c r="B147" s="98">
        <f t="shared" si="44"/>
        <v>1</v>
      </c>
      <c r="C147" s="109">
        <v>133</v>
      </c>
      <c r="D147" s="98" t="s">
        <v>36</v>
      </c>
      <c r="E147" s="101">
        <v>1</v>
      </c>
      <c r="F147" s="101" t="s">
        <v>2563</v>
      </c>
      <c r="G147" s="137" t="s">
        <v>2564</v>
      </c>
      <c r="H147" s="131">
        <v>2</v>
      </c>
      <c r="I147" s="100" t="str">
        <f>IF(Paramétrage!B4&lt;Anomalies!H147,"Pas de contrôle",IF(Tableau1!V79=0,"Le nombre dans la cellule 'Q59' du tableau 1 peut être différent de 0, merci de bien vouloir vérifier cette donnée égale à zéro.","OK"))</f>
        <v>Pas de contrôle</v>
      </c>
      <c r="J147" s="97">
        <f t="shared" si="41"/>
        <v>0</v>
      </c>
    </row>
    <row r="148" spans="1:10" x14ac:dyDescent="0.2">
      <c r="A148" s="98">
        <f t="shared" ref="A148:B148" si="45">A147</f>
        <v>2025</v>
      </c>
      <c r="B148" s="98">
        <f t="shared" si="45"/>
        <v>1</v>
      </c>
      <c r="C148" s="109">
        <v>134</v>
      </c>
      <c r="D148" s="98" t="s">
        <v>36</v>
      </c>
      <c r="E148" s="101">
        <v>1</v>
      </c>
      <c r="F148" s="101" t="s">
        <v>2565</v>
      </c>
      <c r="G148" s="137" t="s">
        <v>2566</v>
      </c>
      <c r="H148" s="131">
        <v>2</v>
      </c>
      <c r="I148" s="100" t="str">
        <f>IF(Paramétrage!B4&lt;Anomalies!H148,"Pas de contrôle",IF(Tableau1!W79=0,"Le nombre dans la cellule 'R59' du tableau 1 peut être différent de 0, merci de bien vouloir vérifier cette donnée égale à zéro.","OK"))</f>
        <v>Pas de contrôle</v>
      </c>
      <c r="J148" s="97">
        <f t="shared" si="41"/>
        <v>0</v>
      </c>
    </row>
    <row r="149" spans="1:10" x14ac:dyDescent="0.2">
      <c r="A149" s="98">
        <f t="shared" ref="A149:B149" si="46">A148</f>
        <v>2025</v>
      </c>
      <c r="B149" s="98">
        <f t="shared" si="46"/>
        <v>1</v>
      </c>
      <c r="C149" s="109">
        <v>135</v>
      </c>
      <c r="D149" s="98" t="s">
        <v>36</v>
      </c>
      <c r="E149" s="101">
        <v>1</v>
      </c>
      <c r="F149" s="101" t="s">
        <v>2567</v>
      </c>
      <c r="G149" s="137" t="s">
        <v>2568</v>
      </c>
      <c r="H149" s="131">
        <v>2</v>
      </c>
      <c r="I149" s="100" t="str">
        <f>IF(Paramétrage!B4&lt;Anomalies!H149,"Pas de contrôle",IF(Tableau1!G80=0,"Le nombre dans la cellule 'B60' du tableau 1 peut être différent de 0, merci de bien vouloir vérifier cette donnée égale à zéro.","OK"))</f>
        <v>Pas de contrôle</v>
      </c>
      <c r="J149" s="97">
        <f t="shared" si="41"/>
        <v>0</v>
      </c>
    </row>
    <row r="150" spans="1:10" x14ac:dyDescent="0.2">
      <c r="A150" s="98">
        <f t="shared" ref="A150:B150" si="47">A149</f>
        <v>2025</v>
      </c>
      <c r="B150" s="98">
        <f t="shared" si="47"/>
        <v>1</v>
      </c>
      <c r="C150" s="109">
        <v>136</v>
      </c>
      <c r="D150" s="98" t="s">
        <v>36</v>
      </c>
      <c r="E150" s="101">
        <v>1</v>
      </c>
      <c r="F150" s="101" t="s">
        <v>2569</v>
      </c>
      <c r="G150" s="137" t="s">
        <v>2570</v>
      </c>
      <c r="H150" s="131">
        <v>2</v>
      </c>
      <c r="I150" s="100" t="str">
        <f>IF(Paramétrage!B4&lt;Anomalies!H150,"Pas de contrôle",IF(Tableau1!H80=0,"Le nombre dans la cellule 'C60' du tableau 1 peut être différent de 0, merci de bien vouloir vérifier cette donnée égale à zéro.","OK"))</f>
        <v>Pas de contrôle</v>
      </c>
      <c r="J150" s="97">
        <f t="shared" si="41"/>
        <v>0</v>
      </c>
    </row>
    <row r="151" spans="1:10" x14ac:dyDescent="0.2">
      <c r="A151" s="98">
        <f t="shared" ref="A151:B151" si="48">A150</f>
        <v>2025</v>
      </c>
      <c r="B151" s="98">
        <f t="shared" si="48"/>
        <v>1</v>
      </c>
      <c r="C151" s="109">
        <v>137</v>
      </c>
      <c r="D151" s="98" t="s">
        <v>36</v>
      </c>
      <c r="E151" s="101">
        <v>1</v>
      </c>
      <c r="F151" s="101" t="s">
        <v>2571</v>
      </c>
      <c r="G151" s="137" t="s">
        <v>2572</v>
      </c>
      <c r="H151" s="131">
        <v>2</v>
      </c>
      <c r="I151" s="100" t="str">
        <f>IF(Paramétrage!B4&lt;Anomalies!H151,"Pas de contrôle",IF(Tableau1!M80=0,"Le nombre dans la cellule 'H60' du tableau 1 peut être différent de 0, merci de bien vouloir vérifier cette donnée égale à zéro.","OK"))</f>
        <v>Pas de contrôle</v>
      </c>
      <c r="J151" s="97">
        <f t="shared" si="41"/>
        <v>0</v>
      </c>
    </row>
    <row r="152" spans="1:10" x14ac:dyDescent="0.2">
      <c r="A152" s="98">
        <f t="shared" ref="A152:B152" si="49">A151</f>
        <v>2025</v>
      </c>
      <c r="B152" s="98">
        <f t="shared" si="49"/>
        <v>1</v>
      </c>
      <c r="C152" s="109">
        <v>138</v>
      </c>
      <c r="D152" s="98" t="s">
        <v>36</v>
      </c>
      <c r="E152" s="101">
        <v>1</v>
      </c>
      <c r="F152" s="101" t="s">
        <v>2660</v>
      </c>
      <c r="G152" s="137" t="s">
        <v>2661</v>
      </c>
      <c r="H152" s="131">
        <v>3</v>
      </c>
      <c r="I152" s="100" t="str">
        <f>IF(Paramétrage!B4&lt;Anomalies!H152,"Pas de contrôle",IF(Tableau1!R80=0,"Le nombre dans la cellule 'M60' du tableau 1 peut être différent de 0, merci de bien vouloir vérifier cette donnée égale à zéro.","OK"))</f>
        <v>Pas de contrôle</v>
      </c>
      <c r="J152" s="97">
        <f t="shared" si="41"/>
        <v>0</v>
      </c>
    </row>
    <row r="153" spans="1:10" x14ac:dyDescent="0.2">
      <c r="A153" s="98">
        <f t="shared" ref="A153:B153" si="50">A152</f>
        <v>2025</v>
      </c>
      <c r="B153" s="98">
        <f t="shared" si="50"/>
        <v>1</v>
      </c>
      <c r="C153" s="109">
        <v>139</v>
      </c>
      <c r="D153" s="98" t="s">
        <v>36</v>
      </c>
      <c r="E153" s="101">
        <v>2</v>
      </c>
      <c r="F153" s="101" t="s">
        <v>168</v>
      </c>
      <c r="G153" s="137" t="s">
        <v>274</v>
      </c>
      <c r="H153" s="131">
        <v>2</v>
      </c>
      <c r="I153" s="100" t="str">
        <f>IF(Paramétrage!B4&lt;Anomalies!H153,"Pas de contrôle",IF(Tableau2!F10=0,"Le nombre dans la cellule 'A1' du tableau 2 peut être différent de 0, merci de bien vouloir vérifier cette donnée égale à zéro.","OK"))</f>
        <v>Pas de contrôle</v>
      </c>
      <c r="J153" s="97">
        <f t="shared" si="41"/>
        <v>0</v>
      </c>
    </row>
    <row r="154" spans="1:10" x14ac:dyDescent="0.2">
      <c r="A154" s="98">
        <f t="shared" ref="A154:B154" si="51">A153</f>
        <v>2025</v>
      </c>
      <c r="B154" s="98">
        <f t="shared" si="51"/>
        <v>1</v>
      </c>
      <c r="C154" s="109">
        <v>140</v>
      </c>
      <c r="D154" s="98" t="s">
        <v>36</v>
      </c>
      <c r="E154" s="101">
        <v>2</v>
      </c>
      <c r="F154" s="101" t="s">
        <v>303</v>
      </c>
      <c r="G154" s="137" t="s">
        <v>272</v>
      </c>
      <c r="H154" s="131">
        <v>1</v>
      </c>
      <c r="I154" s="100" t="str">
        <f>IF(Paramétrage!B4&lt;Anomalies!H154,"Pas de contrôle",IF(Tableau2!F11=0,"Le nombre dans la cellule 'A2' du tableau 2 peut être différent de 0, merci de bien vouloir vérifier cette donnée égale à zéro.","OK"))</f>
        <v>OK</v>
      </c>
      <c r="J154" s="97">
        <f t="shared" si="41"/>
        <v>0</v>
      </c>
    </row>
    <row r="155" spans="1:10" x14ac:dyDescent="0.2">
      <c r="A155" s="98">
        <f t="shared" ref="A155:B155" si="52">A154</f>
        <v>2025</v>
      </c>
      <c r="B155" s="98">
        <f t="shared" si="52"/>
        <v>1</v>
      </c>
      <c r="C155" s="109">
        <v>141</v>
      </c>
      <c r="D155" s="98" t="s">
        <v>36</v>
      </c>
      <c r="E155" s="101">
        <v>2</v>
      </c>
      <c r="F155" s="101" t="s">
        <v>311</v>
      </c>
      <c r="G155" s="137" t="s">
        <v>791</v>
      </c>
      <c r="H155" s="131">
        <v>1</v>
      </c>
      <c r="I155" s="100" t="str">
        <f>IF(Paramétrage!B4&lt;Anomalies!H155,"Pas de contrôle",IF(Tableau2!F18=0,"Le nombre dans la cellule 'B1' du tableau 2 peut être différent de 0, merci de bien vouloir vérifier cette donnée égale à zéro.","OK"))</f>
        <v>OK</v>
      </c>
      <c r="J155" s="97">
        <f t="shared" si="41"/>
        <v>0</v>
      </c>
    </row>
    <row r="156" spans="1:10" x14ac:dyDescent="0.2">
      <c r="A156" s="98">
        <f t="shared" ref="A156:B156" si="53">A155</f>
        <v>2025</v>
      </c>
      <c r="B156" s="98">
        <f t="shared" si="53"/>
        <v>1</v>
      </c>
      <c r="C156" s="109">
        <v>142</v>
      </c>
      <c r="D156" s="98" t="s">
        <v>36</v>
      </c>
      <c r="E156" s="101">
        <v>2</v>
      </c>
      <c r="F156" s="101" t="s">
        <v>313</v>
      </c>
      <c r="G156" s="137" t="s">
        <v>793</v>
      </c>
      <c r="H156" s="131">
        <v>1</v>
      </c>
      <c r="I156" s="100" t="str">
        <f>IF(Paramétrage!B4&lt;Anomalies!H156,"Pas de contrôle",IF(Tableau2!G18=0,"Le nombre dans la cellule 'C1' du tableau 2 peut être différent de 0, merci de bien vouloir vérifier cette donnée égale à zéro.","OK"))</f>
        <v>OK</v>
      </c>
      <c r="J156" s="97">
        <f t="shared" si="41"/>
        <v>0</v>
      </c>
    </row>
    <row r="157" spans="1:10" x14ac:dyDescent="0.2">
      <c r="A157" s="98">
        <f t="shared" ref="A157:B157" si="54">A156</f>
        <v>2025</v>
      </c>
      <c r="B157" s="98">
        <f t="shared" si="54"/>
        <v>1</v>
      </c>
      <c r="C157" s="109">
        <v>143</v>
      </c>
      <c r="D157" s="98" t="s">
        <v>36</v>
      </c>
      <c r="E157" s="101">
        <v>2</v>
      </c>
      <c r="F157" s="101" t="s">
        <v>192</v>
      </c>
      <c r="G157" s="137" t="s">
        <v>182</v>
      </c>
      <c r="H157" s="131">
        <v>2</v>
      </c>
      <c r="I157" s="100" t="str">
        <f>IF(Paramétrage!B4&lt;Anomalies!H157,"Pas de contrôle",IF(Tableau2!H18=0,"Le nombre dans la cellule 'D1' du tableau 2 peut être différent de 0, merci de bien vouloir vérifier cette donnée égale à zéro.","OK"))</f>
        <v>Pas de contrôle</v>
      </c>
      <c r="J157" s="97">
        <f t="shared" si="41"/>
        <v>0</v>
      </c>
    </row>
    <row r="158" spans="1:10" x14ac:dyDescent="0.2">
      <c r="A158" s="98">
        <f t="shared" ref="A158:B158" si="55">A157</f>
        <v>2025</v>
      </c>
      <c r="B158" s="98">
        <f t="shared" si="55"/>
        <v>1</v>
      </c>
      <c r="C158" s="109">
        <v>144</v>
      </c>
      <c r="D158" s="98" t="s">
        <v>36</v>
      </c>
      <c r="E158" s="101">
        <v>2</v>
      </c>
      <c r="F158" s="101" t="s">
        <v>193</v>
      </c>
      <c r="G158" s="137" t="s">
        <v>796</v>
      </c>
      <c r="H158" s="131">
        <v>2</v>
      </c>
      <c r="I158" s="100" t="str">
        <f>IF(Paramétrage!B4&lt;Anomalies!H158,"Pas de contrôle",IF(Tableau2!I18=0,"Le nombre dans la cellule 'E1' du tableau 2 peut être différent de 0, merci de bien vouloir vérifier cette donnée égale à zéro.","OK"))</f>
        <v>Pas de contrôle</v>
      </c>
      <c r="J158" s="97">
        <f t="shared" si="41"/>
        <v>0</v>
      </c>
    </row>
    <row r="159" spans="1:10" x14ac:dyDescent="0.2">
      <c r="A159" s="98">
        <f t="shared" ref="A159:B159" si="56">A158</f>
        <v>2025</v>
      </c>
      <c r="B159" s="98">
        <f t="shared" si="56"/>
        <v>1</v>
      </c>
      <c r="C159" s="109">
        <v>145</v>
      </c>
      <c r="D159" s="98" t="s">
        <v>36</v>
      </c>
      <c r="E159" s="101">
        <v>2</v>
      </c>
      <c r="F159" s="101" t="s">
        <v>271</v>
      </c>
      <c r="G159" s="137" t="s">
        <v>2666</v>
      </c>
      <c r="H159" s="131">
        <v>3</v>
      </c>
      <c r="I159" s="100" t="str">
        <f>IF(Paramétrage!B4&lt;Anomalies!H159,"Pas de contrôle",IF(Tableau2!J18=0,"Le nombre dans la cellule 'F1' du tableau 2 peut être différent de 0, merci de bien vouloir vérifier cette donnée égale à zéro.","OK"))</f>
        <v>Pas de contrôle</v>
      </c>
      <c r="J159" s="97">
        <f t="shared" si="41"/>
        <v>0</v>
      </c>
    </row>
    <row r="160" spans="1:10" x14ac:dyDescent="0.2">
      <c r="A160" s="98">
        <f t="shared" ref="A160:B160" si="57">A159</f>
        <v>2025</v>
      </c>
      <c r="B160" s="98">
        <f t="shared" si="57"/>
        <v>1</v>
      </c>
      <c r="C160" s="109">
        <v>146</v>
      </c>
      <c r="D160" s="98" t="s">
        <v>36</v>
      </c>
      <c r="E160" s="101">
        <v>2</v>
      </c>
      <c r="F160" s="101" t="s">
        <v>798</v>
      </c>
      <c r="G160" s="137" t="s">
        <v>799</v>
      </c>
      <c r="H160" s="131">
        <v>1</v>
      </c>
      <c r="I160" s="100" t="str">
        <f>IF(Paramétrage!B4&lt;Anomalies!H160,"Pas de contrôle",IF(Tableau2!K18=0,"Le nombre dans la cellule 'G1' du tableau 2 peut être différent de 0, merci de bien vouloir vérifier cette donnée égale à zéro.","OK"))</f>
        <v>OK</v>
      </c>
      <c r="J160" s="97">
        <f t="shared" si="41"/>
        <v>0</v>
      </c>
    </row>
    <row r="161" spans="1:10" x14ac:dyDescent="0.2">
      <c r="A161" s="98">
        <f t="shared" ref="A161:B161" si="58">A160</f>
        <v>2025</v>
      </c>
      <c r="B161" s="98">
        <f t="shared" si="58"/>
        <v>1</v>
      </c>
      <c r="C161" s="109">
        <v>147</v>
      </c>
      <c r="D161" s="98" t="s">
        <v>36</v>
      </c>
      <c r="E161" s="101">
        <v>2</v>
      </c>
      <c r="F161" s="101" t="s">
        <v>322</v>
      </c>
      <c r="G161" s="137" t="s">
        <v>2648</v>
      </c>
      <c r="H161" s="131">
        <v>4</v>
      </c>
      <c r="I161" s="100" t="str">
        <f>IF(Paramétrage!B4&lt;Anomalies!H161,"Pas de contrôle",IF(Tableau2!M18=0,"Le nombre dans la cellule 'I1' du tableau 2 peut être différent de 0, merci de bien vouloir vérifier cette donnée égale à zéro.","OK"))</f>
        <v>Pas de contrôle</v>
      </c>
      <c r="J161" s="97">
        <f t="shared" si="41"/>
        <v>0</v>
      </c>
    </row>
    <row r="162" spans="1:10" x14ac:dyDescent="0.2">
      <c r="A162" s="98">
        <f t="shared" ref="A162:B162" si="59">A161</f>
        <v>2025</v>
      </c>
      <c r="B162" s="98">
        <f t="shared" si="59"/>
        <v>1</v>
      </c>
      <c r="C162" s="109">
        <v>148</v>
      </c>
      <c r="D162" s="98" t="s">
        <v>36</v>
      </c>
      <c r="E162" s="101">
        <v>2</v>
      </c>
      <c r="F162" s="101" t="s">
        <v>2423</v>
      </c>
      <c r="G162" s="137" t="s">
        <v>519</v>
      </c>
      <c r="H162" s="131">
        <v>2</v>
      </c>
      <c r="I162" s="100" t="str">
        <f>IF(Paramétrage!B4&lt;Anomalies!H162,"Pas de contrôle",IF(Tableau2!H19=0,"Le nombre dans la cellule 'D2' du tableau 2 peut être différent de 0, merci de bien vouloir vérifier cette donnée égale à zéro.","OK"))</f>
        <v>Pas de contrôle</v>
      </c>
      <c r="J162" s="97">
        <f t="shared" si="41"/>
        <v>0</v>
      </c>
    </row>
    <row r="163" spans="1:10" x14ac:dyDescent="0.2">
      <c r="A163" s="98">
        <f t="shared" ref="A163:B163" si="60">A162</f>
        <v>2025</v>
      </c>
      <c r="B163" s="98">
        <f t="shared" si="60"/>
        <v>1</v>
      </c>
      <c r="C163" s="109">
        <v>149</v>
      </c>
      <c r="D163" s="98" t="s">
        <v>36</v>
      </c>
      <c r="E163" s="101">
        <v>2</v>
      </c>
      <c r="F163" s="101" t="s">
        <v>2424</v>
      </c>
      <c r="G163" s="137" t="s">
        <v>522</v>
      </c>
      <c r="H163" s="131">
        <v>2</v>
      </c>
      <c r="I163" s="100" t="str">
        <f>IF(Paramétrage!B4&lt;Anomalies!H163,"Pas de contrôle",IF(Tableau2!I19=0,"Le nombre dans la cellule 'E2' du tableau 2 peut être différent de 0, merci de bien vouloir vérifier cette donnée égale à zéro.","OK"))</f>
        <v>Pas de contrôle</v>
      </c>
      <c r="J163" s="97">
        <f t="shared" si="41"/>
        <v>0</v>
      </c>
    </row>
    <row r="164" spans="1:10" x14ac:dyDescent="0.2">
      <c r="A164" s="98">
        <f t="shared" ref="A164:B164" si="61">A163</f>
        <v>2025</v>
      </c>
      <c r="B164" s="98">
        <f t="shared" si="61"/>
        <v>1</v>
      </c>
      <c r="C164" s="109">
        <v>150</v>
      </c>
      <c r="D164" s="98" t="s">
        <v>36</v>
      </c>
      <c r="E164" s="101">
        <v>2</v>
      </c>
      <c r="F164" s="101" t="s">
        <v>2425</v>
      </c>
      <c r="G164" s="137" t="s">
        <v>275</v>
      </c>
      <c r="H164" s="131">
        <v>3</v>
      </c>
      <c r="I164" s="100" t="str">
        <f>IF(Paramétrage!B4&lt;Anomalies!H164,"Pas de contrôle",IF(Tableau2!J19=0,"Le nombre dans la cellule 'F2' du tableau 2 peut être différent de 0, merci de bien vouloir vérifier cette donnée égale à zéro.","OK"))</f>
        <v>Pas de contrôle</v>
      </c>
      <c r="J164" s="97">
        <f t="shared" si="41"/>
        <v>0</v>
      </c>
    </row>
    <row r="165" spans="1:10" x14ac:dyDescent="0.2">
      <c r="A165" s="98">
        <f t="shared" ref="A165:B165" si="62">A164</f>
        <v>2025</v>
      </c>
      <c r="B165" s="98">
        <f t="shared" si="62"/>
        <v>1</v>
      </c>
      <c r="C165" s="109">
        <v>151</v>
      </c>
      <c r="D165" s="98" t="s">
        <v>36</v>
      </c>
      <c r="E165" s="101">
        <v>2</v>
      </c>
      <c r="F165" s="101" t="s">
        <v>2427</v>
      </c>
      <c r="G165" s="137" t="s">
        <v>530</v>
      </c>
      <c r="H165" s="131">
        <v>4</v>
      </c>
      <c r="I165" s="100" t="str">
        <f>IF(Paramétrage!B4&lt;Anomalies!H165,"Pas de contrôle",IF(Tableau2!M19=0,"Le nombre dans la cellule 'I2' du tableau 2 peut être différent de 0, merci de bien vouloir vérifier cette donnée égale à zéro.","OK"))</f>
        <v>Pas de contrôle</v>
      </c>
      <c r="J165" s="97">
        <f t="shared" si="41"/>
        <v>0</v>
      </c>
    </row>
    <row r="166" spans="1:10" x14ac:dyDescent="0.2">
      <c r="A166" s="98">
        <f t="shared" ref="A166:B166" si="63">A165</f>
        <v>2025</v>
      </c>
      <c r="B166" s="98">
        <f t="shared" si="63"/>
        <v>1</v>
      </c>
      <c r="C166" s="109">
        <v>152</v>
      </c>
      <c r="D166" s="98" t="s">
        <v>36</v>
      </c>
      <c r="E166" s="101">
        <v>2</v>
      </c>
      <c r="F166" s="101" t="s">
        <v>170</v>
      </c>
      <c r="G166" s="137" t="s">
        <v>803</v>
      </c>
      <c r="H166" s="131">
        <v>1</v>
      </c>
      <c r="I166" s="100" t="str">
        <f>IF(Paramétrage!B4&lt;Anomalies!H166,"Pas de contrôle",IF(Tableau2!G20=0,"Le nombre dans la cellule 'C3' du tableau 2 peut être différent de 0, merci de bien vouloir vérifier cette donnée égale à zéro.","OK"))</f>
        <v>OK</v>
      </c>
      <c r="J166" s="97">
        <f t="shared" si="41"/>
        <v>0</v>
      </c>
    </row>
    <row r="167" spans="1:10" x14ac:dyDescent="0.2">
      <c r="A167" s="98">
        <f t="shared" ref="A167:B167" si="64">A166</f>
        <v>2025</v>
      </c>
      <c r="B167" s="98">
        <f t="shared" si="64"/>
        <v>1</v>
      </c>
      <c r="C167" s="109">
        <v>153</v>
      </c>
      <c r="D167" s="98" t="s">
        <v>36</v>
      </c>
      <c r="E167" s="101">
        <v>2</v>
      </c>
      <c r="F167" s="101" t="s">
        <v>2437</v>
      </c>
      <c r="G167" s="137" t="s">
        <v>183</v>
      </c>
      <c r="H167" s="131">
        <v>2</v>
      </c>
      <c r="I167" s="100" t="str">
        <f>IF(Paramétrage!B4&lt;Anomalies!H167,"Pas de contrôle",IF(Tableau2!H20=0,"Le nombre dans la cellule 'D3' du tableau 2 peut être différent de 0, merci de bien vouloir vérifier cette donnée égale à zéro.","OK"))</f>
        <v>Pas de contrôle</v>
      </c>
      <c r="J167" s="97">
        <f t="shared" si="41"/>
        <v>0</v>
      </c>
    </row>
    <row r="168" spans="1:10" x14ac:dyDescent="0.2">
      <c r="A168" s="98">
        <f t="shared" ref="A168:B168" si="65">A167</f>
        <v>2025</v>
      </c>
      <c r="B168" s="98">
        <f t="shared" si="65"/>
        <v>1</v>
      </c>
      <c r="C168" s="109">
        <v>154</v>
      </c>
      <c r="D168" s="98" t="s">
        <v>36</v>
      </c>
      <c r="E168" s="101">
        <v>2</v>
      </c>
      <c r="F168" s="101" t="s">
        <v>2438</v>
      </c>
      <c r="G168" s="137" t="s">
        <v>551</v>
      </c>
      <c r="H168" s="131">
        <v>2</v>
      </c>
      <c r="I168" s="100" t="str">
        <f>IF(Paramétrage!B4&lt;Anomalies!H168,"Pas de contrôle",IF(Tableau2!I20=0,"Le nombre dans la cellule 'E3' du tableau 2 peut être différent de 0, merci de bien vouloir vérifier cette donnée égale à zéro.","OK"))</f>
        <v>Pas de contrôle</v>
      </c>
      <c r="J168" s="97">
        <f t="shared" si="41"/>
        <v>0</v>
      </c>
    </row>
    <row r="169" spans="1:10" x14ac:dyDescent="0.2">
      <c r="A169" s="98">
        <f t="shared" ref="A169:B169" si="66">A168</f>
        <v>2025</v>
      </c>
      <c r="B169" s="98">
        <f t="shared" si="66"/>
        <v>1</v>
      </c>
      <c r="C169" s="109">
        <v>155</v>
      </c>
      <c r="D169" s="98" t="s">
        <v>36</v>
      </c>
      <c r="E169" s="101">
        <v>2</v>
      </c>
      <c r="F169" s="101" t="s">
        <v>2440</v>
      </c>
      <c r="G169" s="137" t="s">
        <v>2484</v>
      </c>
      <c r="H169" s="131">
        <v>3</v>
      </c>
      <c r="I169" s="100" t="str">
        <f>IF(Paramétrage!B4&lt;Anomalies!H169,"Pas de contrôle",IF(Tableau2!J20=0,"Le nombre dans la cellule 'F3' du tableau 2 peut être différent de 0, merci de bien vouloir vérifier cette donnée égale à zéro.","OK"))</f>
        <v>Pas de contrôle</v>
      </c>
      <c r="J169" s="97">
        <f t="shared" si="41"/>
        <v>0</v>
      </c>
    </row>
    <row r="170" spans="1:10" x14ac:dyDescent="0.2">
      <c r="A170" s="98">
        <f t="shared" ref="A170:B170" si="67">A169</f>
        <v>2025</v>
      </c>
      <c r="B170" s="98">
        <f t="shared" si="67"/>
        <v>1</v>
      </c>
      <c r="C170" s="109">
        <v>156</v>
      </c>
      <c r="D170" s="98" t="s">
        <v>36</v>
      </c>
      <c r="E170" s="101">
        <v>2</v>
      </c>
      <c r="F170" s="101" t="s">
        <v>2633</v>
      </c>
      <c r="G170" s="137" t="s">
        <v>2487</v>
      </c>
      <c r="H170" s="131">
        <v>4</v>
      </c>
      <c r="I170" s="100" t="str">
        <f>IF(Paramétrage!B4&lt;Anomalies!H170,"Pas de contrôle",IF(Tableau2!M20=0,"Le nombre dans la cellule 'I3' du tableau 2 peut être différent de 0, merci de bien vouloir vérifier cette donnée égale à zéro.","OK"))</f>
        <v>Pas de contrôle</v>
      </c>
      <c r="J170" s="97">
        <f t="shared" si="41"/>
        <v>0</v>
      </c>
    </row>
    <row r="171" spans="1:10" x14ac:dyDescent="0.2">
      <c r="A171" s="98">
        <f t="shared" ref="A171:B171" si="68">A170</f>
        <v>2025</v>
      </c>
      <c r="B171" s="98">
        <f t="shared" si="68"/>
        <v>1</v>
      </c>
      <c r="C171" s="109">
        <v>157</v>
      </c>
      <c r="D171" s="98" t="s">
        <v>36</v>
      </c>
      <c r="E171" s="101">
        <v>2</v>
      </c>
      <c r="F171" s="101" t="s">
        <v>403</v>
      </c>
      <c r="G171" s="137" t="s">
        <v>807</v>
      </c>
      <c r="H171" s="131">
        <v>1</v>
      </c>
      <c r="I171" s="100" t="str">
        <f>IF(Paramétrage!B4&lt;Anomalies!H171,"Pas de contrôle",IF(Tableau2!F22=0,"Le nombre dans la cellule 'B5' du tableau 2 peut être différent de 0, merci de bien vouloir vérifier cette donnée égale à zéro.","OK"))</f>
        <v>OK</v>
      </c>
      <c r="J171" s="97">
        <f t="shared" si="41"/>
        <v>0</v>
      </c>
    </row>
    <row r="172" spans="1:10" x14ac:dyDescent="0.2">
      <c r="A172" s="98">
        <f t="shared" ref="A172:B172" si="69">A171</f>
        <v>2025</v>
      </c>
      <c r="B172" s="98">
        <f t="shared" si="69"/>
        <v>1</v>
      </c>
      <c r="C172" s="109">
        <v>158</v>
      </c>
      <c r="D172" s="98" t="s">
        <v>36</v>
      </c>
      <c r="E172" s="101">
        <v>2</v>
      </c>
      <c r="F172" s="101" t="s">
        <v>406</v>
      </c>
      <c r="G172" s="137" t="s">
        <v>346</v>
      </c>
      <c r="H172" s="131">
        <v>1</v>
      </c>
      <c r="I172" s="100" t="str">
        <f>IF(Paramétrage!B4&lt;Anomalies!H172,"Pas de contrôle",IF(Tableau2!G22=0,"Le nombre dans la cellule 'C5' du tableau 2 peut être différent de 0, merci de bien vouloir vérifier cette donnée égale à zéro.","OK"))</f>
        <v>OK</v>
      </c>
      <c r="J172" s="97">
        <f t="shared" si="41"/>
        <v>0</v>
      </c>
    </row>
    <row r="173" spans="1:10" x14ac:dyDescent="0.2">
      <c r="A173" s="98">
        <f t="shared" ref="A173:B173" si="70">A172</f>
        <v>2025</v>
      </c>
      <c r="B173" s="98">
        <f t="shared" si="70"/>
        <v>1</v>
      </c>
      <c r="C173" s="109">
        <v>159</v>
      </c>
      <c r="D173" s="98" t="s">
        <v>36</v>
      </c>
      <c r="E173" s="101">
        <v>2</v>
      </c>
      <c r="F173" s="101" t="s">
        <v>194</v>
      </c>
      <c r="G173" s="137" t="s">
        <v>349</v>
      </c>
      <c r="H173" s="131">
        <v>2</v>
      </c>
      <c r="I173" s="100" t="str">
        <f>IF(Paramétrage!B4&lt;Anomalies!H173,"Pas de contrôle",IF(Tableau2!H22=0,"Le nombre dans la cellule 'D5' du tableau 2 peut être différent de 0, merci de bien vouloir vérifier cette donnée égale à zéro.","OK"))</f>
        <v>Pas de contrôle</v>
      </c>
      <c r="J173" s="97">
        <f t="shared" si="41"/>
        <v>0</v>
      </c>
    </row>
    <row r="174" spans="1:10" x14ac:dyDescent="0.2">
      <c r="A174" s="98">
        <f t="shared" ref="A174:B174" si="71">A173</f>
        <v>2025</v>
      </c>
      <c r="B174" s="98">
        <f t="shared" si="71"/>
        <v>1</v>
      </c>
      <c r="C174" s="109">
        <v>160</v>
      </c>
      <c r="D174" s="98" t="s">
        <v>36</v>
      </c>
      <c r="E174" s="101">
        <v>2</v>
      </c>
      <c r="F174" s="101" t="s">
        <v>195</v>
      </c>
      <c r="G174" s="137" t="s">
        <v>350</v>
      </c>
      <c r="H174" s="131">
        <v>2</v>
      </c>
      <c r="I174" s="100" t="str">
        <f>IF(Paramétrage!B4&lt;Anomalies!H174,"Pas de contrôle",IF(Tableau2!I22=0,"Le nombre dans la cellule 'E5' du tableau 2 peut être différent de 0, merci de bien vouloir vérifier cette donnée égale à zéro.","OK"))</f>
        <v>Pas de contrôle</v>
      </c>
      <c r="J174" s="97">
        <f t="shared" si="41"/>
        <v>0</v>
      </c>
    </row>
    <row r="175" spans="1:10" x14ac:dyDescent="0.2">
      <c r="A175" s="98">
        <f t="shared" ref="A175:B175" si="72">A174</f>
        <v>2025</v>
      </c>
      <c r="B175" s="98">
        <f t="shared" si="72"/>
        <v>1</v>
      </c>
      <c r="C175" s="109">
        <v>161</v>
      </c>
      <c r="D175" s="98" t="s">
        <v>36</v>
      </c>
      <c r="E175" s="101">
        <v>2</v>
      </c>
      <c r="F175" s="101" t="s">
        <v>2445</v>
      </c>
      <c r="G175" s="137" t="s">
        <v>276</v>
      </c>
      <c r="H175" s="131">
        <v>3</v>
      </c>
      <c r="I175" s="100" t="str">
        <f>IF(Paramétrage!B4&lt;Anomalies!H175,"Pas de contrôle",IF(Tableau2!J22=0,"Le nombre dans la cellule 'F5' du tableau 2 peut être différent de 0, merci de bien vouloir vérifier cette donnée égale à zéro.","OK"))</f>
        <v>Pas de contrôle</v>
      </c>
      <c r="J175" s="97">
        <f t="shared" si="41"/>
        <v>0</v>
      </c>
    </row>
    <row r="176" spans="1:10" x14ac:dyDescent="0.2">
      <c r="A176" s="98">
        <f t="shared" ref="A176:B176" si="73">A175</f>
        <v>2025</v>
      </c>
      <c r="B176" s="98">
        <f t="shared" si="73"/>
        <v>1</v>
      </c>
      <c r="C176" s="109">
        <v>162</v>
      </c>
      <c r="D176" s="98" t="s">
        <v>36</v>
      </c>
      <c r="E176" s="101">
        <v>2</v>
      </c>
      <c r="F176" s="101" t="s">
        <v>810</v>
      </c>
      <c r="G176" s="137" t="s">
        <v>351</v>
      </c>
      <c r="H176" s="131">
        <v>1</v>
      </c>
      <c r="I176" s="100" t="str">
        <f>IF(Paramétrage!B4&lt;Anomalies!H176,"Pas de contrôle",IF(Tableau2!K22=0,"Le nombre dans la cellule 'G5' du tableau 2 peut être différent de 0, merci de bien vouloir vérifier cette donnée égale à zéro.","OK"))</f>
        <v>OK</v>
      </c>
      <c r="J176" s="97">
        <f t="shared" si="41"/>
        <v>0</v>
      </c>
    </row>
    <row r="177" spans="1:10" x14ac:dyDescent="0.2">
      <c r="A177" s="98">
        <f t="shared" ref="A177:B177" si="74">A176</f>
        <v>2025</v>
      </c>
      <c r="B177" s="98">
        <f t="shared" si="74"/>
        <v>1</v>
      </c>
      <c r="C177" s="109">
        <v>163</v>
      </c>
      <c r="D177" s="98" t="s">
        <v>36</v>
      </c>
      <c r="E177" s="101">
        <v>2</v>
      </c>
      <c r="F177" s="101" t="s">
        <v>2448</v>
      </c>
      <c r="G177" s="137" t="s">
        <v>352</v>
      </c>
      <c r="H177" s="131">
        <v>4</v>
      </c>
      <c r="I177" s="100" t="str">
        <f>IF(Paramétrage!B4&lt;Anomalies!H177,"Pas de contrôle",IF(Tableau2!M22=0,"Le nombre dans la cellule 'I5' du tableau 2 peut être différent de 0, merci de bien vouloir vérifier cette donnée égale à zéro.","OK"))</f>
        <v>Pas de contrôle</v>
      </c>
      <c r="J177" s="97">
        <f t="shared" si="41"/>
        <v>0</v>
      </c>
    </row>
    <row r="178" spans="1:10" x14ac:dyDescent="0.2">
      <c r="A178" s="98">
        <f t="shared" ref="A178:B178" si="75">A177</f>
        <v>2025</v>
      </c>
      <c r="B178" s="98">
        <f t="shared" si="75"/>
        <v>1</v>
      </c>
      <c r="C178" s="109">
        <v>164</v>
      </c>
      <c r="D178" s="98" t="s">
        <v>36</v>
      </c>
      <c r="E178" s="101">
        <v>2</v>
      </c>
      <c r="F178" s="101" t="s">
        <v>2638</v>
      </c>
      <c r="G178" s="137" t="s">
        <v>2443</v>
      </c>
      <c r="H178" s="131">
        <v>4</v>
      </c>
      <c r="I178" s="100" t="str">
        <f>IF(Paramétrage!B4&lt;Anomalies!H178,"Pas de contrôle",IF(Tableau2!M23=0,"Le nombre dans la cellule 'I6' du tableau 2 peut être différent de 0, merci de bien vouloir vérifier cette donnée égale à zéro.","OK"))</f>
        <v>Pas de contrôle</v>
      </c>
      <c r="J178" s="97">
        <f t="shared" si="41"/>
        <v>0</v>
      </c>
    </row>
    <row r="179" spans="1:10" x14ac:dyDescent="0.2">
      <c r="A179" s="98">
        <f t="shared" ref="A179:B179" si="76">A178</f>
        <v>2025</v>
      </c>
      <c r="B179" s="98">
        <f t="shared" si="76"/>
        <v>1</v>
      </c>
      <c r="C179" s="109">
        <v>165</v>
      </c>
      <c r="D179" s="98" t="s">
        <v>36</v>
      </c>
      <c r="E179" s="101">
        <v>2</v>
      </c>
      <c r="F179" s="101" t="s">
        <v>196</v>
      </c>
      <c r="G179" s="137" t="s">
        <v>367</v>
      </c>
      <c r="H179" s="131">
        <v>2</v>
      </c>
      <c r="I179" s="100" t="str">
        <f>IF(Paramétrage!B4&lt;Anomalies!H179,"Pas de contrôle",IF(Tableau2!H24=0,"Le nombre dans la cellule 'D7' du tableau 2 peut être différent de 0, merci de bien vouloir vérifier cette donnée égale à zéro.","OK"))</f>
        <v>Pas de contrôle</v>
      </c>
      <c r="J179" s="97">
        <f t="shared" si="41"/>
        <v>0</v>
      </c>
    </row>
    <row r="180" spans="1:10" x14ac:dyDescent="0.2">
      <c r="A180" s="98">
        <f t="shared" ref="A180:B180" si="77">A179</f>
        <v>2025</v>
      </c>
      <c r="B180" s="98">
        <f t="shared" si="77"/>
        <v>1</v>
      </c>
      <c r="C180" s="109">
        <v>166</v>
      </c>
      <c r="D180" s="98" t="s">
        <v>36</v>
      </c>
      <c r="E180" s="101">
        <v>2</v>
      </c>
      <c r="F180" s="101" t="s">
        <v>197</v>
      </c>
      <c r="G180" s="137" t="s">
        <v>370</v>
      </c>
      <c r="H180" s="131">
        <v>2</v>
      </c>
      <c r="I180" s="100" t="str">
        <f>IF(Paramétrage!B4&lt;Anomalies!H180,"Pas de contrôle",IF(Tableau2!I24=0,"Le nombre dans la cellule 'E7' du tableau 2 peut être différent de 0, merci de bien vouloir vérifier cette donnée égale à zéro.","OK"))</f>
        <v>Pas de contrôle</v>
      </c>
      <c r="J180" s="97">
        <f t="shared" si="41"/>
        <v>0</v>
      </c>
    </row>
    <row r="181" spans="1:10" x14ac:dyDescent="0.2">
      <c r="A181" s="98">
        <f t="shared" ref="A181:B181" si="78">A180</f>
        <v>2025</v>
      </c>
      <c r="B181" s="98">
        <f t="shared" si="78"/>
        <v>1</v>
      </c>
      <c r="C181" s="109">
        <v>167</v>
      </c>
      <c r="D181" s="98" t="s">
        <v>36</v>
      </c>
      <c r="E181" s="101">
        <v>2</v>
      </c>
      <c r="F181" s="101" t="s">
        <v>2667</v>
      </c>
      <c r="G181" s="137" t="s">
        <v>277</v>
      </c>
      <c r="H181" s="131">
        <v>3</v>
      </c>
      <c r="I181" s="100" t="str">
        <f>IF(Paramétrage!B4&lt;Anomalies!H181,"Pas de contrôle",IF(Tableau2!J24=0,"Le nombre dans la cellule 'F7' du tableau 2 peut être différent de 0, merci de bien vouloir vérifier cette donnée égale à zéro.","OK"))</f>
        <v>Pas de contrôle</v>
      </c>
      <c r="J181" s="97">
        <f t="shared" si="41"/>
        <v>0</v>
      </c>
    </row>
    <row r="182" spans="1:10" x14ac:dyDescent="0.2">
      <c r="A182" s="98">
        <f t="shared" ref="A182:B182" si="79">A181</f>
        <v>2025</v>
      </c>
      <c r="B182" s="98">
        <f t="shared" si="79"/>
        <v>1</v>
      </c>
      <c r="C182" s="109">
        <v>168</v>
      </c>
      <c r="D182" s="98" t="s">
        <v>36</v>
      </c>
      <c r="E182" s="101">
        <v>2</v>
      </c>
      <c r="F182" s="101" t="s">
        <v>2725</v>
      </c>
      <c r="G182" s="137" t="s">
        <v>378</v>
      </c>
      <c r="H182" s="131">
        <v>4</v>
      </c>
      <c r="I182" s="100" t="str">
        <f>IF(Paramétrage!B4&lt;Anomalies!H182,"Pas de contrôle",IF(Tableau2!M24=0,"Le nombre dans la cellule 'I7' du tableau 2 peut être différent de 0, merci de bien vouloir vérifier cette donnée égale à zéro.","OK"))</f>
        <v>Pas de contrôle</v>
      </c>
      <c r="J182" s="97">
        <f t="shared" si="41"/>
        <v>0</v>
      </c>
    </row>
    <row r="183" spans="1:10" x14ac:dyDescent="0.2">
      <c r="A183" s="98">
        <f t="shared" ref="A183:B183" si="80">A182</f>
        <v>2025</v>
      </c>
      <c r="B183" s="98">
        <f t="shared" si="80"/>
        <v>1</v>
      </c>
      <c r="C183" s="109">
        <v>169</v>
      </c>
      <c r="D183" s="98" t="s">
        <v>36</v>
      </c>
      <c r="E183" s="101">
        <v>2</v>
      </c>
      <c r="F183" s="101" t="s">
        <v>198</v>
      </c>
      <c r="G183" s="137" t="s">
        <v>407</v>
      </c>
      <c r="H183" s="131">
        <v>2</v>
      </c>
      <c r="I183" s="100" t="str">
        <f>IF(Paramétrage!B4&lt;Anomalies!H183,"Pas de contrôle",IF(Tableau2!H25=0,"Le nombre dans la cellule 'D8' du tableau 2 peut être différent de 0, merci de bien vouloir vérifier cette donnée égale à zéro.","OK"))</f>
        <v>Pas de contrôle</v>
      </c>
      <c r="J183" s="97">
        <f t="shared" si="41"/>
        <v>0</v>
      </c>
    </row>
    <row r="184" spans="1:10" x14ac:dyDescent="0.2">
      <c r="A184" s="98">
        <f t="shared" ref="A184:B184" si="81">A183</f>
        <v>2025</v>
      </c>
      <c r="B184" s="98">
        <f t="shared" si="81"/>
        <v>1</v>
      </c>
      <c r="C184" s="109">
        <v>170</v>
      </c>
      <c r="D184" s="98" t="s">
        <v>36</v>
      </c>
      <c r="E184" s="101">
        <v>2</v>
      </c>
      <c r="F184" s="101" t="s">
        <v>442</v>
      </c>
      <c r="G184" s="137" t="s">
        <v>814</v>
      </c>
      <c r="H184" s="131">
        <v>1</v>
      </c>
      <c r="I184" s="100" t="str">
        <f>IF(Paramétrage!B4&lt;Anomalies!H184,"Pas de contrôle",IF(Tableau2!F28=0,"Le nombre dans la cellule 'B11' du tableau 2 peut être différent de 0, merci de bien vouloir vérifier cette donnée égale à zéro.","OK"))</f>
        <v>OK</v>
      </c>
      <c r="J184" s="97">
        <f t="shared" si="41"/>
        <v>0</v>
      </c>
    </row>
    <row r="185" spans="1:10" x14ac:dyDescent="0.2">
      <c r="A185" s="98">
        <f t="shared" ref="A185:B185" si="82">A184</f>
        <v>2025</v>
      </c>
      <c r="B185" s="98">
        <f t="shared" si="82"/>
        <v>1</v>
      </c>
      <c r="C185" s="109">
        <v>171</v>
      </c>
      <c r="D185" s="98" t="s">
        <v>36</v>
      </c>
      <c r="E185" s="101">
        <v>2</v>
      </c>
      <c r="F185" s="101" t="s">
        <v>310</v>
      </c>
      <c r="G185" s="137" t="s">
        <v>816</v>
      </c>
      <c r="H185" s="131">
        <v>1</v>
      </c>
      <c r="I185" s="100" t="str">
        <f>IF(Paramétrage!B4&lt;Anomalies!H185,"Pas de contrôle",IF(Tableau2!G28=0,"Le nombre dans la cellule 'C11' du tableau 2 peut être différent de 0, merci de bien vouloir vérifier cette donnée égale à zéro.","OK"))</f>
        <v>OK</v>
      </c>
      <c r="J185" s="97">
        <f t="shared" si="41"/>
        <v>0</v>
      </c>
    </row>
    <row r="186" spans="1:10" x14ac:dyDescent="0.2">
      <c r="A186" s="98">
        <f t="shared" ref="A186:B186" si="83">A185</f>
        <v>2025</v>
      </c>
      <c r="B186" s="98">
        <f t="shared" si="83"/>
        <v>1</v>
      </c>
      <c r="C186" s="109">
        <v>172</v>
      </c>
      <c r="D186" s="98" t="s">
        <v>36</v>
      </c>
      <c r="E186" s="101">
        <v>2</v>
      </c>
      <c r="F186" s="101" t="s">
        <v>2598</v>
      </c>
      <c r="G186" s="137" t="s">
        <v>817</v>
      </c>
      <c r="H186" s="131">
        <v>2</v>
      </c>
      <c r="I186" s="100" t="str">
        <f>IF(Paramétrage!B4&lt;Anomalies!H186,"Pas de contrôle",IF(Tableau2!I28=0,"Le nombre dans la cellule 'E11' du tableau 2 peut être différent de 0, merci de bien vouloir vérifier cette donnée égale à zéro.","OK"))</f>
        <v>Pas de contrôle</v>
      </c>
      <c r="J186" s="97">
        <f t="shared" si="41"/>
        <v>0</v>
      </c>
    </row>
    <row r="187" spans="1:10" x14ac:dyDescent="0.2">
      <c r="A187" s="98">
        <f t="shared" ref="A187:B187" si="84">A186</f>
        <v>2025</v>
      </c>
      <c r="B187" s="98">
        <f t="shared" si="84"/>
        <v>1</v>
      </c>
      <c r="C187" s="109">
        <v>173</v>
      </c>
      <c r="D187" s="98" t="s">
        <v>36</v>
      </c>
      <c r="E187" s="101">
        <v>2</v>
      </c>
      <c r="F187" s="101" t="s">
        <v>272</v>
      </c>
      <c r="G187" s="137" t="s">
        <v>2669</v>
      </c>
      <c r="H187" s="131">
        <v>3</v>
      </c>
      <c r="I187" s="100" t="str">
        <f>IF(Paramétrage!B4&lt;Anomalies!H187,"Pas de contrôle",IF(Tableau2!J28=0,"Le nombre dans la cellule 'F11' du tableau 2 peut être différent de 0, merci de bien vouloir vérifier cette donnée égale à zéro.","OK"))</f>
        <v>Pas de contrôle</v>
      </c>
      <c r="J187" s="97">
        <f t="shared" si="41"/>
        <v>0</v>
      </c>
    </row>
    <row r="188" spans="1:10" x14ac:dyDescent="0.2">
      <c r="A188" s="98">
        <f t="shared" ref="A188:B188" si="85">A187</f>
        <v>2025</v>
      </c>
      <c r="B188" s="98">
        <f t="shared" si="85"/>
        <v>1</v>
      </c>
      <c r="C188" s="109">
        <v>174</v>
      </c>
      <c r="D188" s="98" t="s">
        <v>36</v>
      </c>
      <c r="E188" s="101">
        <v>2</v>
      </c>
      <c r="F188" s="101" t="s">
        <v>304</v>
      </c>
      <c r="G188" s="137" t="s">
        <v>819</v>
      </c>
      <c r="H188" s="131">
        <v>1</v>
      </c>
      <c r="I188" s="100" t="str">
        <f>IF(Paramétrage!B4&lt;Anomalies!H188,"Pas de contrôle",IF(Tableau2!K28=0,"Le nombre dans la cellule 'G11' du tableau 2 peut être différent de 0, merci de bien vouloir vérifier cette donnée égale à zéro.","OK"))</f>
        <v>OK</v>
      </c>
      <c r="J188" s="97">
        <f t="shared" si="41"/>
        <v>0</v>
      </c>
    </row>
    <row r="189" spans="1:10" x14ac:dyDescent="0.2">
      <c r="A189" s="98">
        <f t="shared" ref="A189:B189" si="86">A188</f>
        <v>2025</v>
      </c>
      <c r="B189" s="98">
        <f t="shared" si="86"/>
        <v>1</v>
      </c>
      <c r="C189" s="109">
        <v>175</v>
      </c>
      <c r="D189" s="98" t="s">
        <v>36</v>
      </c>
      <c r="E189" s="101">
        <v>2</v>
      </c>
      <c r="F189" s="101" t="s">
        <v>2727</v>
      </c>
      <c r="G189" s="137" t="s">
        <v>567</v>
      </c>
      <c r="H189" s="131">
        <v>4</v>
      </c>
      <c r="I189" s="100" t="str">
        <f>IF(Paramétrage!B4&lt;Anomalies!H189,"Pas de contrôle",IF(Tableau2!M28=0,"Le nombre dans la cellule 'I11' du tableau 2 peut être différent de 0, merci de bien vouloir vérifier cette donnée égale à zéro.","OK"))</f>
        <v>Pas de contrôle</v>
      </c>
      <c r="J189" s="97">
        <f t="shared" si="41"/>
        <v>0</v>
      </c>
    </row>
    <row r="190" spans="1:10" x14ac:dyDescent="0.2">
      <c r="A190" s="98">
        <f t="shared" ref="A190:B190" si="87">A189</f>
        <v>2025</v>
      </c>
      <c r="B190" s="98">
        <f t="shared" si="87"/>
        <v>1</v>
      </c>
      <c r="C190" s="109">
        <v>176</v>
      </c>
      <c r="D190" s="98" t="s">
        <v>36</v>
      </c>
      <c r="E190" s="101">
        <v>2</v>
      </c>
      <c r="F190" s="101" t="s">
        <v>199</v>
      </c>
      <c r="G190" s="137" t="s">
        <v>2600</v>
      </c>
      <c r="H190" s="131">
        <v>2</v>
      </c>
      <c r="I190" s="100" t="str">
        <f>IF(Paramétrage!B4&lt;Anomalies!H190,"Pas de contrôle",IF(Tableau2!I30=0,"Le nombre dans la cellule 'E13' du tableau 2 peut être différent de 0, merci de bien vouloir vérifier cette donnée égale à zéro.","OK"))</f>
        <v>Pas de contrôle</v>
      </c>
      <c r="J190" s="97">
        <f t="shared" si="41"/>
        <v>0</v>
      </c>
    </row>
    <row r="191" spans="1:10" x14ac:dyDescent="0.2">
      <c r="A191" s="98">
        <f t="shared" ref="A191:B191" si="88">A190</f>
        <v>2025</v>
      </c>
      <c r="B191" s="98">
        <f t="shared" si="88"/>
        <v>1</v>
      </c>
      <c r="C191" s="109">
        <v>177</v>
      </c>
      <c r="D191" s="98" t="s">
        <v>36</v>
      </c>
      <c r="E191" s="101">
        <v>2</v>
      </c>
      <c r="F191" s="101" t="s">
        <v>2594</v>
      </c>
      <c r="G191" s="137" t="s">
        <v>2671</v>
      </c>
      <c r="H191" s="131">
        <v>3</v>
      </c>
      <c r="I191" s="100" t="str">
        <f>IF(Paramétrage!B4&lt;Anomalies!H191,"Pas de contrôle",IF(Tableau2!J30=0,"Le nombre dans la cellule 'F13' du tableau 2 peut être différent de 0, merci de bien vouloir vérifier cette donnée égale à zéro.","OK"))</f>
        <v>Pas de contrôle</v>
      </c>
      <c r="J191" s="97">
        <f t="shared" si="41"/>
        <v>0</v>
      </c>
    </row>
    <row r="192" spans="1:10" x14ac:dyDescent="0.2">
      <c r="A192" s="98">
        <f t="shared" ref="A192:B192" si="89">A191</f>
        <v>2025</v>
      </c>
      <c r="B192" s="98">
        <f t="shared" si="89"/>
        <v>1</v>
      </c>
      <c r="C192" s="109">
        <v>178</v>
      </c>
      <c r="D192" s="98" t="s">
        <v>36</v>
      </c>
      <c r="E192" s="101">
        <v>2</v>
      </c>
      <c r="F192" s="101" t="s">
        <v>2729</v>
      </c>
      <c r="G192" s="137" t="s">
        <v>256</v>
      </c>
      <c r="H192" s="131">
        <v>4</v>
      </c>
      <c r="I192" s="100" t="str">
        <f>IF(Paramétrage!B4&lt;Anomalies!H192,"Pas de contrôle",IF(Tableau2!M30=0,"Le nombre dans la cellule 'I13' du tableau 2 peut être différent de 0, merci de bien vouloir vérifier cette donnée égale à zéro.","OK"))</f>
        <v>Pas de contrôle</v>
      </c>
      <c r="J192" s="97">
        <f t="shared" si="41"/>
        <v>0</v>
      </c>
    </row>
    <row r="193" spans="1:10" x14ac:dyDescent="0.2">
      <c r="A193" s="98">
        <f t="shared" ref="A193:B193" si="90">A192</f>
        <v>2025</v>
      </c>
      <c r="B193" s="98">
        <f t="shared" si="90"/>
        <v>1</v>
      </c>
      <c r="C193" s="109">
        <v>179</v>
      </c>
      <c r="D193" s="98" t="s">
        <v>36</v>
      </c>
      <c r="E193" s="101">
        <v>2</v>
      </c>
      <c r="F193" s="101" t="s">
        <v>370</v>
      </c>
      <c r="G193" s="137" t="s">
        <v>2500</v>
      </c>
      <c r="H193" s="131">
        <v>4</v>
      </c>
      <c r="I193" s="100" t="str">
        <f>IF(Paramétrage!B4&lt;Anomalies!H193,"Pas de contrôle",IF(Tableau2!M41=0,"Le nombre dans la cellule 'I24' du tableau 2 peut être différent de 0, merci de bien vouloir vérifier cette donnée égale à zéro.","OK"))</f>
        <v>Pas de contrôle</v>
      </c>
      <c r="J193" s="97">
        <f t="shared" si="41"/>
        <v>0</v>
      </c>
    </row>
    <row r="194" spans="1:10" x14ac:dyDescent="0.2">
      <c r="A194" s="98">
        <f t="shared" ref="A194:B194" si="91">A193</f>
        <v>2025</v>
      </c>
      <c r="B194" s="98">
        <f t="shared" si="91"/>
        <v>1</v>
      </c>
      <c r="C194" s="109">
        <v>180</v>
      </c>
      <c r="D194" s="98" t="s">
        <v>36</v>
      </c>
      <c r="E194" s="101">
        <v>2</v>
      </c>
      <c r="F194" s="101" t="s">
        <v>800</v>
      </c>
      <c r="G194" s="137" t="s">
        <v>854</v>
      </c>
      <c r="H194" s="131">
        <v>1</v>
      </c>
      <c r="I194" s="100" t="str">
        <f>IF(Paramétrage!B4&lt;Anomalies!H194,"Pas de contrôle",IF(Tableau2!G44=0,"Le nombre dans la cellule 'C27' du tableau 2 peut être différent de 0, merci de bien vouloir vérifier cette donnée égale à zéro.","OK"))</f>
        <v>OK</v>
      </c>
      <c r="J194" s="97">
        <f t="shared" si="41"/>
        <v>0</v>
      </c>
    </row>
    <row r="195" spans="1:10" x14ac:dyDescent="0.2">
      <c r="A195" s="98">
        <f t="shared" ref="A195:B195" si="92">A194</f>
        <v>2025</v>
      </c>
      <c r="B195" s="98">
        <f t="shared" si="92"/>
        <v>1</v>
      </c>
      <c r="C195" s="109">
        <v>181</v>
      </c>
      <c r="D195" s="98" t="s">
        <v>36</v>
      </c>
      <c r="E195" s="101">
        <v>2</v>
      </c>
      <c r="F195" s="101" t="s">
        <v>2607</v>
      </c>
      <c r="G195" s="137" t="s">
        <v>2608</v>
      </c>
      <c r="H195" s="131">
        <v>2</v>
      </c>
      <c r="I195" s="100" t="str">
        <f>IF(Paramétrage!B4&lt;Anomalies!H195,"Pas de contrôle",IF(Tableau2!H44=0,"Le nombre dans la cellule 'D27' du tableau 2 peut être différent de 0, merci de bien vouloir vérifier cette donnée égale à zéro.","OK"))</f>
        <v>Pas de contrôle</v>
      </c>
      <c r="J195" s="97">
        <f t="shared" si="41"/>
        <v>0</v>
      </c>
    </row>
    <row r="196" spans="1:10" x14ac:dyDescent="0.2">
      <c r="A196" s="98">
        <f t="shared" ref="A196:B196" si="93">A195</f>
        <v>2025</v>
      </c>
      <c r="B196" s="98">
        <f t="shared" si="93"/>
        <v>1</v>
      </c>
      <c r="C196" s="109">
        <v>182</v>
      </c>
      <c r="D196" s="98" t="s">
        <v>36</v>
      </c>
      <c r="E196" s="101">
        <v>2</v>
      </c>
      <c r="F196" s="101" t="s">
        <v>200</v>
      </c>
      <c r="G196" s="137" t="s">
        <v>2609</v>
      </c>
      <c r="H196" s="131">
        <v>2</v>
      </c>
      <c r="I196" s="100" t="str">
        <f>IF(Paramétrage!B4&lt;Anomalies!H196,"Pas de contrôle",IF(Tableau2!I44=0,"Le nombre dans la cellule 'E27' du tableau 2 peut être différent de 0, merci de bien vouloir vérifier cette donnée égale à zéro.","OK"))</f>
        <v>Pas de contrôle</v>
      </c>
      <c r="J196" s="97">
        <f t="shared" si="41"/>
        <v>0</v>
      </c>
    </row>
    <row r="197" spans="1:10" x14ac:dyDescent="0.2">
      <c r="A197" s="98">
        <f t="shared" ref="A197:B197" si="94">A196</f>
        <v>2025</v>
      </c>
      <c r="B197" s="98">
        <f t="shared" si="94"/>
        <v>1</v>
      </c>
      <c r="C197" s="109">
        <v>183</v>
      </c>
      <c r="D197" s="98" t="s">
        <v>36</v>
      </c>
      <c r="E197" s="101">
        <v>2</v>
      </c>
      <c r="F197" s="101" t="s">
        <v>273</v>
      </c>
      <c r="G197" s="137" t="s">
        <v>2675</v>
      </c>
      <c r="H197" s="131">
        <v>3</v>
      </c>
      <c r="I197" s="100" t="str">
        <f>IF(Paramétrage!B4&lt;Anomalies!H197,"Pas de contrôle",IF(Tableau2!J44=0,"Le nombre dans la cellule 'F27' du tableau 2 peut être différent de 0, merci de bien vouloir vérifier cette donnée égale à zéro.","OK"))</f>
        <v>Pas de contrôle</v>
      </c>
      <c r="J197" s="97">
        <f t="shared" si="41"/>
        <v>0</v>
      </c>
    </row>
    <row r="198" spans="1:10" x14ac:dyDescent="0.2">
      <c r="A198" s="98">
        <f t="shared" ref="A198:B198" si="95">A197</f>
        <v>2025</v>
      </c>
      <c r="B198" s="98">
        <f t="shared" si="95"/>
        <v>1</v>
      </c>
      <c r="C198" s="109">
        <v>184</v>
      </c>
      <c r="D198" s="98" t="s">
        <v>36</v>
      </c>
      <c r="E198" s="101">
        <v>2</v>
      </c>
      <c r="F198" s="101" t="s">
        <v>856</v>
      </c>
      <c r="G198" s="137" t="s">
        <v>857</v>
      </c>
      <c r="H198" s="131">
        <v>1</v>
      </c>
      <c r="I198" s="100" t="str">
        <f>IF(Paramétrage!B4&lt;Anomalies!H198,"Pas de contrôle",IF(Tableau2!K44=0,"Le nombre dans la cellule 'G27' du tableau 2 peut être différent de 0, merci de bien vouloir vérifier cette donnée égale à zéro.","OK"))</f>
        <v>OK</v>
      </c>
      <c r="J198" s="97">
        <f t="shared" si="41"/>
        <v>0</v>
      </c>
    </row>
    <row r="199" spans="1:10" x14ac:dyDescent="0.2">
      <c r="A199" s="98">
        <f t="shared" ref="A199:B199" si="96">A198</f>
        <v>2025</v>
      </c>
      <c r="B199" s="98">
        <f t="shared" si="96"/>
        <v>1</v>
      </c>
      <c r="C199" s="109">
        <v>185</v>
      </c>
      <c r="D199" s="98" t="s">
        <v>36</v>
      </c>
      <c r="E199" s="101">
        <v>2</v>
      </c>
      <c r="F199" s="101" t="s">
        <v>859</v>
      </c>
      <c r="G199" s="137" t="s">
        <v>2732</v>
      </c>
      <c r="H199" s="131">
        <v>4</v>
      </c>
      <c r="I199" s="100" t="str">
        <f>IF(Paramétrage!B4&lt;Anomalies!H199,"Pas de contrôle",IF(Tableau2!M44=0,"Le nombre dans la cellule 'I27' du tableau 2 peut être différent de 0, merci de bien vouloir vérifier cette donnée égale à zéro.","OK"))</f>
        <v>Pas de contrôle</v>
      </c>
      <c r="J199" s="97">
        <f t="shared" si="41"/>
        <v>0</v>
      </c>
    </row>
    <row r="200" spans="1:10" x14ac:dyDescent="0.2">
      <c r="A200" s="98">
        <f t="shared" ref="A200:B200" si="97">A199</f>
        <v>2025</v>
      </c>
      <c r="B200" s="98">
        <f t="shared" si="97"/>
        <v>1</v>
      </c>
      <c r="C200" s="109">
        <v>186</v>
      </c>
      <c r="D200" s="98" t="s">
        <v>36</v>
      </c>
      <c r="E200" s="101">
        <v>3</v>
      </c>
      <c r="F200" s="101" t="s">
        <v>201</v>
      </c>
      <c r="G200" s="137" t="s">
        <v>1098</v>
      </c>
      <c r="H200" s="131">
        <v>1</v>
      </c>
      <c r="I200" s="100" t="str">
        <f>IF(Paramétrage!B4&lt;Anomalies!H200,"Pas de contrôle",IF(Tableau3!E16=0,"Le nombre dans la cellule 'A4' du tableau 3 peut être différent de 0, merci de bien vouloir vérifier cette donnée égale à zéro.","OK"))</f>
        <v>OK</v>
      </c>
      <c r="J200" s="97">
        <f t="shared" si="41"/>
        <v>0</v>
      </c>
    </row>
    <row r="201" spans="1:10" x14ac:dyDescent="0.2">
      <c r="A201" s="98">
        <f t="shared" ref="A201:B201" si="98">A200</f>
        <v>2025</v>
      </c>
      <c r="B201" s="98">
        <f t="shared" si="98"/>
        <v>1</v>
      </c>
      <c r="C201" s="109">
        <v>187</v>
      </c>
      <c r="D201" s="98" t="s">
        <v>36</v>
      </c>
      <c r="E201" s="101">
        <v>3</v>
      </c>
      <c r="F201" s="101" t="s">
        <v>202</v>
      </c>
      <c r="G201" s="137" t="s">
        <v>278</v>
      </c>
      <c r="H201" s="131">
        <v>1</v>
      </c>
      <c r="I201" s="100" t="str">
        <f>IF(Paramétrage!B4&lt;Anomalies!H201,"Pas de contrôle",IF(Tableau3!AA16=0,"Le nombre dans la cellule 'W4' du tableau 3 peut être différent de 0, merci de bien vouloir vérifier cette donnée égale à zéro.","OK"))</f>
        <v>OK</v>
      </c>
      <c r="J201" s="97">
        <f t="shared" si="41"/>
        <v>0</v>
      </c>
    </row>
    <row r="202" spans="1:10" x14ac:dyDescent="0.2">
      <c r="A202" s="98">
        <f t="shared" ref="A202:B202" si="99">A201</f>
        <v>2025</v>
      </c>
      <c r="B202" s="98">
        <f t="shared" si="99"/>
        <v>1</v>
      </c>
      <c r="C202" s="109">
        <v>188</v>
      </c>
      <c r="D202" s="98" t="s">
        <v>36</v>
      </c>
      <c r="E202" s="101">
        <v>3</v>
      </c>
      <c r="F202" s="101" t="s">
        <v>203</v>
      </c>
      <c r="G202" s="137" t="s">
        <v>1112</v>
      </c>
      <c r="H202" s="131">
        <v>1</v>
      </c>
      <c r="I202" s="100" t="str">
        <f>IF(Paramétrage!B4&lt;Anomalies!H202,"Pas de contrôle",IF(Tableau3!E17=0,"Le nombre dans la cellule 'A5' du tableau 3 peut être différent de 0, merci de bien vouloir vérifier cette donnée égale à zéro.","OK"))</f>
        <v>OK</v>
      </c>
      <c r="J202" s="97">
        <f t="shared" si="41"/>
        <v>0</v>
      </c>
    </row>
    <row r="203" spans="1:10" x14ac:dyDescent="0.2">
      <c r="A203" s="98">
        <f t="shared" ref="A203:B203" si="100">A202</f>
        <v>2025</v>
      </c>
      <c r="B203" s="98">
        <f t="shared" si="100"/>
        <v>1</v>
      </c>
      <c r="C203" s="109">
        <v>189</v>
      </c>
      <c r="D203" s="98" t="s">
        <v>36</v>
      </c>
      <c r="E203" s="101">
        <v>3</v>
      </c>
      <c r="F203" s="101" t="s">
        <v>204</v>
      </c>
      <c r="G203" s="137" t="s">
        <v>279</v>
      </c>
      <c r="H203" s="131">
        <v>1</v>
      </c>
      <c r="I203" s="100" t="str">
        <f>IF(Paramétrage!B4&lt;Anomalies!H203,"Pas de contrôle",IF(Tableau3!AA17=0,"Le nombre dans la cellule 'W5' du tableau 3 peut être différent de 0, merci de bien vouloir vérifier cette donnée égale à zéro.","OK"))</f>
        <v>OK</v>
      </c>
      <c r="J203" s="97">
        <f t="shared" si="41"/>
        <v>0</v>
      </c>
    </row>
    <row r="204" spans="1:10" x14ac:dyDescent="0.2">
      <c r="A204" s="98">
        <f t="shared" ref="A204:B204" si="101">A203</f>
        <v>2025</v>
      </c>
      <c r="B204" s="98">
        <f t="shared" si="101"/>
        <v>1</v>
      </c>
      <c r="C204" s="109">
        <v>190</v>
      </c>
      <c r="D204" s="98" t="s">
        <v>36</v>
      </c>
      <c r="E204" s="101">
        <v>3</v>
      </c>
      <c r="F204" s="101" t="s">
        <v>205</v>
      </c>
      <c r="G204" s="137" t="s">
        <v>1125</v>
      </c>
      <c r="H204" s="131">
        <v>1</v>
      </c>
      <c r="I204" s="100" t="str">
        <f>IF(Paramétrage!B4&lt;Anomalies!H204,"Pas de contrôle",IF(Tableau3!E18=0,"Le nombre dans la cellule 'A6' du tableau 3 peut être différent de 0, merci de bien vouloir vérifier cette donnée égale à zéro.","OK"))</f>
        <v>OK</v>
      </c>
      <c r="J204" s="97">
        <f t="shared" si="41"/>
        <v>0</v>
      </c>
    </row>
    <row r="205" spans="1:10" x14ac:dyDescent="0.2">
      <c r="A205" s="98">
        <f t="shared" ref="A205:B205" si="102">A204</f>
        <v>2025</v>
      </c>
      <c r="B205" s="98">
        <f t="shared" si="102"/>
        <v>1</v>
      </c>
      <c r="C205" s="109">
        <v>191</v>
      </c>
      <c r="D205" s="98" t="s">
        <v>36</v>
      </c>
      <c r="E205" s="101">
        <v>3</v>
      </c>
      <c r="F205" s="101" t="s">
        <v>206</v>
      </c>
      <c r="G205" s="137" t="s">
        <v>280</v>
      </c>
      <c r="H205" s="131">
        <v>1</v>
      </c>
      <c r="I205" s="100" t="str">
        <f>IF(Paramétrage!B4&lt;Anomalies!H205,"Pas de contrôle",IF(Tableau3!AA18=0,"Le nombre dans la cellule 'W6' du tableau 3 peut être différent de 0, merci de bien vouloir vérifier cette donnée égale à zéro.","OK"))</f>
        <v>OK</v>
      </c>
      <c r="J205" s="97">
        <f t="shared" si="41"/>
        <v>0</v>
      </c>
    </row>
    <row r="206" spans="1:10" x14ac:dyDescent="0.2">
      <c r="A206" s="98">
        <f t="shared" ref="A206:B206" si="103">A205</f>
        <v>2025</v>
      </c>
      <c r="B206" s="98">
        <f t="shared" si="103"/>
        <v>1</v>
      </c>
      <c r="C206" s="109">
        <v>192</v>
      </c>
      <c r="D206" s="98" t="s">
        <v>36</v>
      </c>
      <c r="E206" s="101">
        <v>3</v>
      </c>
      <c r="F206" s="101" t="s">
        <v>1133</v>
      </c>
      <c r="G206" s="137" t="s">
        <v>513</v>
      </c>
      <c r="H206" s="131">
        <v>1</v>
      </c>
      <c r="I206" s="100" t="str">
        <f>IF(Paramétrage!B4&lt;Anomalies!H206,"Pas de contrôle",IF(Tableau3!E19=0,"Le nombre dans la cellule 'A7' du tableau 3 peut être différent de 0, merci de bien vouloir vérifier cette donnée égale à zéro.","OK"))</f>
        <v>OK</v>
      </c>
      <c r="J206" s="97">
        <f t="shared" si="41"/>
        <v>0</v>
      </c>
    </row>
    <row r="207" spans="1:10" x14ac:dyDescent="0.2">
      <c r="A207" s="98">
        <f t="shared" ref="A207:B207" si="104">A206</f>
        <v>2025</v>
      </c>
      <c r="B207" s="98">
        <f t="shared" si="104"/>
        <v>1</v>
      </c>
      <c r="C207" s="109">
        <v>193</v>
      </c>
      <c r="D207" s="98" t="s">
        <v>36</v>
      </c>
      <c r="E207" s="101">
        <v>3</v>
      </c>
      <c r="F207" s="101" t="s">
        <v>207</v>
      </c>
      <c r="G207" s="137" t="s">
        <v>281</v>
      </c>
      <c r="H207" s="131">
        <v>1</v>
      </c>
      <c r="I207" s="100" t="str">
        <f>IF(Paramétrage!B4&lt;Anomalies!H207,"Pas de contrôle",IF(Tableau3!AA19=0,"Le nombre dans la cellule 'W7' du tableau 3 peut être différent de 0, merci de bien vouloir vérifier cette donnée égale à zéro.","OK"))</f>
        <v>OK</v>
      </c>
      <c r="J207" s="97">
        <f t="shared" si="41"/>
        <v>0</v>
      </c>
    </row>
    <row r="208" spans="1:10" x14ac:dyDescent="0.2">
      <c r="A208" s="98">
        <f t="shared" ref="A208:B208" si="105">A207</f>
        <v>2025</v>
      </c>
      <c r="B208" s="98">
        <f t="shared" si="105"/>
        <v>1</v>
      </c>
      <c r="C208" s="109">
        <v>194</v>
      </c>
      <c r="D208" s="98" t="s">
        <v>36</v>
      </c>
      <c r="E208" s="101">
        <v>3</v>
      </c>
      <c r="F208" s="101" t="s">
        <v>208</v>
      </c>
      <c r="G208" s="137" t="s">
        <v>282</v>
      </c>
      <c r="H208" s="131">
        <v>1</v>
      </c>
      <c r="I208" s="100" t="str">
        <f>IF(Paramétrage!B4&lt;Anomalies!H208,"Pas de contrôle",IF(Tableau3!E20=0,"Le nombre dans la cellule 'A8' du tableau 3 peut être différent de 0, merci de bien vouloir vérifier cette donnée égale à zéro.","OK"))</f>
        <v>OK</v>
      </c>
      <c r="J208" s="97">
        <f t="shared" ref="J208:J233" si="106">IF(OR(I208="Pas de contrôle",I208 = "OK"),0,1)</f>
        <v>0</v>
      </c>
    </row>
    <row r="209" spans="1:10" x14ac:dyDescent="0.2">
      <c r="A209" s="98">
        <f t="shared" ref="A209:B209" si="107">A208</f>
        <v>2025</v>
      </c>
      <c r="B209" s="98">
        <f t="shared" si="107"/>
        <v>1</v>
      </c>
      <c r="C209" s="109">
        <v>195</v>
      </c>
      <c r="D209" s="98" t="s">
        <v>36</v>
      </c>
      <c r="E209" s="101">
        <v>3</v>
      </c>
      <c r="F209" s="101" t="s">
        <v>209</v>
      </c>
      <c r="G209" s="137" t="s">
        <v>283</v>
      </c>
      <c r="H209" s="131">
        <v>1</v>
      </c>
      <c r="I209" s="100" t="str">
        <f>IF(Paramétrage!B4&lt;Anomalies!H209,"Pas de contrôle",IF(Tableau3!AA20=0,"Le nombre dans la cellule 'W8' du tableau 3 peut être différent de 0, merci de bien vouloir vérifier cette donnée égale à zéro.","OK"))</f>
        <v>OK</v>
      </c>
      <c r="J209" s="97">
        <f t="shared" si="106"/>
        <v>0</v>
      </c>
    </row>
    <row r="210" spans="1:10" x14ac:dyDescent="0.2">
      <c r="A210" s="98">
        <f t="shared" ref="A210:B210" si="108">A209</f>
        <v>2025</v>
      </c>
      <c r="B210" s="98">
        <f t="shared" si="108"/>
        <v>1</v>
      </c>
      <c r="C210" s="109">
        <v>196</v>
      </c>
      <c r="D210" s="98" t="s">
        <v>36</v>
      </c>
      <c r="E210" s="101">
        <v>3</v>
      </c>
      <c r="F210" s="101" t="s">
        <v>210</v>
      </c>
      <c r="G210" s="137" t="s">
        <v>284</v>
      </c>
      <c r="H210" s="131">
        <v>1</v>
      </c>
      <c r="I210" s="100" t="str">
        <f>IF(Paramétrage!B4&lt;Anomalies!H210,"Pas de contrôle",IF(Tableau3!E21=0,"Le nombre dans la cellule 'A9' du tableau 3 peut être différent de 0, merci de bien vouloir vérifier cette donnée égale à zéro.","OK"))</f>
        <v>OK</v>
      </c>
      <c r="J210" s="97">
        <f t="shared" si="106"/>
        <v>0</v>
      </c>
    </row>
    <row r="211" spans="1:10" x14ac:dyDescent="0.2">
      <c r="A211" s="98">
        <f t="shared" ref="A211:B211" si="109">A210</f>
        <v>2025</v>
      </c>
      <c r="B211" s="98">
        <f t="shared" si="109"/>
        <v>1</v>
      </c>
      <c r="C211" s="109">
        <v>197</v>
      </c>
      <c r="D211" s="98" t="s">
        <v>36</v>
      </c>
      <c r="E211" s="101">
        <v>3</v>
      </c>
      <c r="F211" s="101" t="s">
        <v>211</v>
      </c>
      <c r="G211" s="137" t="s">
        <v>285</v>
      </c>
      <c r="H211" s="131">
        <v>1</v>
      </c>
      <c r="I211" s="100" t="str">
        <f>IF(Paramétrage!B4&lt;Anomalies!H211,"Pas de contrôle",IF(Tableau3!AA21=0,"Le nombre dans la cellule 'W9' du tableau 3 peut être différent de 0, merci de bien vouloir vérifier cette donnée égale à zéro.","OK"))</f>
        <v>OK</v>
      </c>
      <c r="J211" s="97">
        <f t="shared" si="106"/>
        <v>0</v>
      </c>
    </row>
    <row r="212" spans="1:10" x14ac:dyDescent="0.2">
      <c r="A212" s="98">
        <f t="shared" ref="A212:B212" si="110">A211</f>
        <v>2025</v>
      </c>
      <c r="B212" s="98">
        <f t="shared" si="110"/>
        <v>1</v>
      </c>
      <c r="C212" s="109">
        <v>198</v>
      </c>
      <c r="D212" s="98" t="s">
        <v>36</v>
      </c>
      <c r="E212" s="101">
        <v>3</v>
      </c>
      <c r="F212" s="101" t="s">
        <v>1172</v>
      </c>
      <c r="G212" s="137" t="s">
        <v>1173</v>
      </c>
      <c r="H212" s="131">
        <v>1</v>
      </c>
      <c r="I212" s="100" t="str">
        <f>IF(Paramétrage!B4&lt;Anomalies!H212,"Pas de contrôle",IF(Tableau3!E24=0,"Le nombre dans la cellule 'A12' du tableau 3 peut être différent de 0, merci de bien vouloir vérifier cette donnée égale à zéro.","OK"))</f>
        <v>OK</v>
      </c>
      <c r="J212" s="97">
        <f t="shared" si="106"/>
        <v>0</v>
      </c>
    </row>
    <row r="213" spans="1:10" x14ac:dyDescent="0.2">
      <c r="A213" s="98">
        <f t="shared" ref="A213:B213" si="111">A212</f>
        <v>2025</v>
      </c>
      <c r="B213" s="98">
        <f t="shared" si="111"/>
        <v>1</v>
      </c>
      <c r="C213" s="109">
        <v>199</v>
      </c>
      <c r="D213" s="98" t="s">
        <v>36</v>
      </c>
      <c r="E213" s="101">
        <v>3</v>
      </c>
      <c r="F213" s="101" t="s">
        <v>212</v>
      </c>
      <c r="G213" s="137" t="s">
        <v>286</v>
      </c>
      <c r="H213" s="131">
        <v>1</v>
      </c>
      <c r="I213" s="100" t="str">
        <f>IF(Paramétrage!B4&lt;Anomalies!H213,"Pas de contrôle",IF(Tableau3!AA24=0,"Le nombre dans la cellule 'W12' du tableau 3 peut être différent de 0, merci de bien vouloir vérifier cette donnée égale à zéro.","OK"))</f>
        <v>OK</v>
      </c>
      <c r="J213" s="97">
        <f t="shared" si="106"/>
        <v>0</v>
      </c>
    </row>
    <row r="214" spans="1:10" x14ac:dyDescent="0.2">
      <c r="A214" s="98">
        <f t="shared" ref="A214:B214" si="112">A213</f>
        <v>2025</v>
      </c>
      <c r="B214" s="98">
        <f t="shared" si="112"/>
        <v>1</v>
      </c>
      <c r="C214" s="109">
        <v>200</v>
      </c>
      <c r="D214" s="98" t="s">
        <v>36</v>
      </c>
      <c r="E214" s="101">
        <v>3</v>
      </c>
      <c r="F214" s="101" t="s">
        <v>1182</v>
      </c>
      <c r="G214" s="137" t="s">
        <v>1183</v>
      </c>
      <c r="H214" s="131">
        <v>1</v>
      </c>
      <c r="I214" s="100" t="str">
        <f>IF(Paramétrage!B4&lt;Anomalies!H214,"Pas de contrôle",IF(Tableau3!E25=0,"Le nombre dans la cellule 'A13' du tableau 3 peut être différent de 0, merci de bien vouloir vérifier cette donnée égale à zéro.","OK"))</f>
        <v>OK</v>
      </c>
      <c r="J214" s="97">
        <f t="shared" si="106"/>
        <v>0</v>
      </c>
    </row>
    <row r="215" spans="1:10" x14ac:dyDescent="0.2">
      <c r="A215" s="98">
        <f t="shared" ref="A215:B215" si="113">A214</f>
        <v>2025</v>
      </c>
      <c r="B215" s="98">
        <f t="shared" si="113"/>
        <v>1</v>
      </c>
      <c r="C215" s="109">
        <v>201</v>
      </c>
      <c r="D215" s="98" t="s">
        <v>36</v>
      </c>
      <c r="E215" s="101">
        <v>3</v>
      </c>
      <c r="F215" s="101" t="s">
        <v>213</v>
      </c>
      <c r="G215" s="137" t="s">
        <v>287</v>
      </c>
      <c r="H215" s="131">
        <v>1</v>
      </c>
      <c r="I215" s="100" t="str">
        <f>IF(Paramétrage!B4&lt;Anomalies!H215,"Pas de contrôle",IF(Tableau3!AA25=0,"Le nombre dans la cellule 'W13' du tableau 3 peut être différent de 0, merci de bien vouloir vérifier cette donnée égale à zéro.","OK"))</f>
        <v>OK</v>
      </c>
      <c r="J215" s="97">
        <f t="shared" si="106"/>
        <v>0</v>
      </c>
    </row>
    <row r="216" spans="1:10" x14ac:dyDescent="0.2">
      <c r="A216" s="98">
        <f t="shared" ref="A216:B216" si="114">A215</f>
        <v>2025</v>
      </c>
      <c r="B216" s="98">
        <f t="shared" si="114"/>
        <v>1</v>
      </c>
      <c r="C216" s="109">
        <v>202</v>
      </c>
      <c r="D216" s="98" t="s">
        <v>36</v>
      </c>
      <c r="E216" s="101">
        <v>3</v>
      </c>
      <c r="F216" s="101" t="s">
        <v>1192</v>
      </c>
      <c r="G216" s="137" t="s">
        <v>846</v>
      </c>
      <c r="H216" s="131">
        <v>1</v>
      </c>
      <c r="I216" s="100" t="str">
        <f>IF(Paramétrage!B4&lt;Anomalies!H216,"Pas de contrôle",IF(Tableau3!E26=0,"Le nombre dans la cellule 'A14' du tableau 3 peut être différent de 0, merci de bien vouloir vérifier cette donnée égale à zéro.","OK"))</f>
        <v>OK</v>
      </c>
      <c r="J216" s="97">
        <f t="shared" si="106"/>
        <v>0</v>
      </c>
    </row>
    <row r="217" spans="1:10" x14ac:dyDescent="0.2">
      <c r="A217" s="98">
        <f t="shared" ref="A217:B217" si="115">A216</f>
        <v>2025</v>
      </c>
      <c r="B217" s="98">
        <f t="shared" si="115"/>
        <v>1</v>
      </c>
      <c r="C217" s="109">
        <v>203</v>
      </c>
      <c r="D217" s="98" t="s">
        <v>36</v>
      </c>
      <c r="E217" s="101">
        <v>3</v>
      </c>
      <c r="F217" s="101" t="s">
        <v>214</v>
      </c>
      <c r="G217" s="137" t="s">
        <v>288</v>
      </c>
      <c r="H217" s="131">
        <v>1</v>
      </c>
      <c r="I217" s="100" t="str">
        <f>IF(Paramétrage!B4&lt;Anomalies!H217,"Pas de contrôle",IF(Tableau3!AA26=0,"Le nombre dans la cellule 'W14' du tableau 3 peut être différent de 0, merci de bien vouloir vérifier cette donnée égale à zéro.","OK"))</f>
        <v>OK</v>
      </c>
      <c r="J217" s="97">
        <f t="shared" si="106"/>
        <v>0</v>
      </c>
    </row>
    <row r="218" spans="1:10" x14ac:dyDescent="0.2">
      <c r="A218" s="98">
        <f t="shared" ref="A218:B218" si="116">A217</f>
        <v>2025</v>
      </c>
      <c r="B218" s="98">
        <f t="shared" si="116"/>
        <v>1</v>
      </c>
      <c r="C218" s="109">
        <v>204</v>
      </c>
      <c r="D218" s="98" t="s">
        <v>36</v>
      </c>
      <c r="E218" s="101">
        <v>3</v>
      </c>
      <c r="F218" s="101" t="s">
        <v>1197</v>
      </c>
      <c r="G218" s="137" t="s">
        <v>200</v>
      </c>
      <c r="H218" s="131">
        <v>1</v>
      </c>
      <c r="I218" s="100" t="str">
        <f>IF(Paramétrage!B4&lt;Anomalies!H218,"Pas de contrôle",IF(Tableau3!E27=0,"Le nombre dans la cellule 'A15' du tableau 3 peut être différent de 0, merci de bien vouloir vérifier cette donnée égale à zéro.","OK"))</f>
        <v>OK</v>
      </c>
      <c r="J218" s="97">
        <f t="shared" si="106"/>
        <v>0</v>
      </c>
    </row>
    <row r="219" spans="1:10" x14ac:dyDescent="0.2">
      <c r="A219" s="98">
        <f t="shared" ref="A219:B219" si="117">A218</f>
        <v>2025</v>
      </c>
      <c r="B219" s="98">
        <f t="shared" si="117"/>
        <v>1</v>
      </c>
      <c r="C219" s="109">
        <v>205</v>
      </c>
      <c r="D219" s="98" t="s">
        <v>36</v>
      </c>
      <c r="E219" s="101">
        <v>3</v>
      </c>
      <c r="F219" s="101" t="s">
        <v>215</v>
      </c>
      <c r="G219" s="137" t="s">
        <v>289</v>
      </c>
      <c r="H219" s="131">
        <v>1</v>
      </c>
      <c r="I219" s="100" t="str">
        <f>IF(Paramétrage!B4&lt;Anomalies!H219,"Pas de contrôle",IF(Tableau3!AA27=0,"Le nombre dans la cellule 'W15' du tableau 3 peut être différent de 0, merci de bien vouloir vérifier cette donnée égale à zéro.","OK"))</f>
        <v>OK</v>
      </c>
      <c r="J219" s="97">
        <f t="shared" si="106"/>
        <v>0</v>
      </c>
    </row>
    <row r="220" spans="1:10" x14ac:dyDescent="0.2">
      <c r="A220" s="98">
        <f t="shared" ref="A220:B220" si="118">A219</f>
        <v>2025</v>
      </c>
      <c r="B220" s="98">
        <f t="shared" si="118"/>
        <v>1</v>
      </c>
      <c r="C220" s="109">
        <v>206</v>
      </c>
      <c r="D220" s="98" t="s">
        <v>36</v>
      </c>
      <c r="E220" s="101">
        <v>3</v>
      </c>
      <c r="F220" s="101" t="s">
        <v>1210</v>
      </c>
      <c r="G220" s="137" t="s">
        <v>1211</v>
      </c>
      <c r="H220" s="131">
        <v>1</v>
      </c>
      <c r="I220" s="100" t="str">
        <f>IF(Paramétrage!B4&lt;Anomalies!H220,"Pas de contrôle",IF(Tableau3!E28=0,"Le nombre dans la cellule 'A16' du tableau 3 peut être différent de 0, merci de bien vouloir vérifier cette donnée égale à zéro.","OK"))</f>
        <v>OK</v>
      </c>
      <c r="J220" s="97">
        <f t="shared" si="106"/>
        <v>0</v>
      </c>
    </row>
    <row r="221" spans="1:10" x14ac:dyDescent="0.2">
      <c r="A221" s="98">
        <f t="shared" ref="A221:B221" si="119">A220</f>
        <v>2025</v>
      </c>
      <c r="B221" s="98">
        <f t="shared" si="119"/>
        <v>1</v>
      </c>
      <c r="C221" s="109">
        <v>207</v>
      </c>
      <c r="D221" s="98" t="s">
        <v>36</v>
      </c>
      <c r="E221" s="101">
        <v>3</v>
      </c>
      <c r="F221" s="101" t="s">
        <v>216</v>
      </c>
      <c r="G221" s="137" t="s">
        <v>290</v>
      </c>
      <c r="H221" s="131">
        <v>1</v>
      </c>
      <c r="I221" s="100" t="str">
        <f>IF(Paramétrage!B4&lt;Anomalies!H221,"Pas de contrôle",IF(Tableau3!AA28=0,"Le nombre dans la cellule 'W16' du tableau 3 peut être différent de 0, merci de bien vouloir vérifier cette donnée égale à zéro.","OK"))</f>
        <v>OK</v>
      </c>
      <c r="J221" s="97">
        <f t="shared" si="106"/>
        <v>0</v>
      </c>
    </row>
    <row r="222" spans="1:10" x14ac:dyDescent="0.2">
      <c r="A222" s="98">
        <f t="shared" ref="A222:B222" si="120">A221</f>
        <v>2025</v>
      </c>
      <c r="B222" s="98">
        <f t="shared" si="120"/>
        <v>1</v>
      </c>
      <c r="C222" s="109">
        <v>208</v>
      </c>
      <c r="D222" s="98" t="s">
        <v>36</v>
      </c>
      <c r="E222" s="101">
        <v>3</v>
      </c>
      <c r="F222" s="101" t="s">
        <v>1220</v>
      </c>
      <c r="G222" s="137" t="s">
        <v>1221</v>
      </c>
      <c r="H222" s="131">
        <v>1</v>
      </c>
      <c r="I222" s="100" t="str">
        <f>IF(Paramétrage!B4&lt;Anomalies!H222,"Pas de contrôle",IF(Tableau3!E29=0,"Le nombre dans la cellule 'A17' du tableau 3 peut être différent de 0, merci de bien vouloir vérifier cette donnée égale à zéro.","OK"))</f>
        <v>OK</v>
      </c>
      <c r="J222" s="97">
        <f t="shared" si="106"/>
        <v>0</v>
      </c>
    </row>
    <row r="223" spans="1:10" x14ac:dyDescent="0.2">
      <c r="A223" s="98">
        <f t="shared" ref="A223:B223" si="121">A222</f>
        <v>2025</v>
      </c>
      <c r="B223" s="98">
        <f t="shared" si="121"/>
        <v>1</v>
      </c>
      <c r="C223" s="109">
        <v>209</v>
      </c>
      <c r="D223" s="98" t="s">
        <v>36</v>
      </c>
      <c r="E223" s="101">
        <v>3</v>
      </c>
      <c r="F223" s="101" t="s">
        <v>217</v>
      </c>
      <c r="G223" s="137" t="s">
        <v>291</v>
      </c>
      <c r="H223" s="131">
        <v>1</v>
      </c>
      <c r="I223" s="100" t="str">
        <f>IF(Paramétrage!B4&lt;Anomalies!H223,"Pas de contrôle",IF(Tableau3!AA29=0,"Le nombre dans la cellule 'W17' du tableau 3 peut être différent de 0, merci de bien vouloir vérifier cette donnée égale à zéro.","OK"))</f>
        <v>OK</v>
      </c>
      <c r="J223" s="97">
        <f t="shared" si="106"/>
        <v>0</v>
      </c>
    </row>
    <row r="224" spans="1:10" x14ac:dyDescent="0.2">
      <c r="A224" s="98">
        <f t="shared" ref="A224:B224" si="122">A223</f>
        <v>2025</v>
      </c>
      <c r="B224" s="98">
        <f t="shared" si="122"/>
        <v>1</v>
      </c>
      <c r="C224" s="109">
        <v>210</v>
      </c>
      <c r="D224" s="98" t="s">
        <v>36</v>
      </c>
      <c r="E224" s="101">
        <v>3</v>
      </c>
      <c r="F224" s="101" t="s">
        <v>1233</v>
      </c>
      <c r="G224" s="137" t="s">
        <v>1234</v>
      </c>
      <c r="H224" s="131">
        <v>1</v>
      </c>
      <c r="I224" s="100" t="str">
        <f>IF(Paramétrage!B4&lt;Anomalies!H224,"Pas de contrôle",IF(Tableau3!E33=0,"Le nombre dans la cellule 'A21' du tableau 3 peut être différent de 0, merci de bien vouloir vérifier cette donnée égale à zéro.","OK"))</f>
        <v>OK</v>
      </c>
      <c r="J224" s="97">
        <f t="shared" si="106"/>
        <v>0</v>
      </c>
    </row>
    <row r="225" spans="1:14" x14ac:dyDescent="0.2">
      <c r="A225" s="98">
        <f t="shared" ref="A225:B225" si="123">A224</f>
        <v>2025</v>
      </c>
      <c r="B225" s="98">
        <f t="shared" si="123"/>
        <v>1</v>
      </c>
      <c r="C225" s="109">
        <v>211</v>
      </c>
      <c r="D225" s="98" t="s">
        <v>36</v>
      </c>
      <c r="E225" s="101">
        <v>3</v>
      </c>
      <c r="F225" s="101" t="s">
        <v>218</v>
      </c>
      <c r="G225" s="137" t="s">
        <v>292</v>
      </c>
      <c r="H225" s="131">
        <v>1</v>
      </c>
      <c r="I225" s="100" t="str">
        <f>IF(Paramétrage!B4&lt;Anomalies!H225,"Pas de contrôle",IF(Tableau3!AA33=0,"Le nombre dans la cellule 'W21' du tableau 3 peut être différent de 0, merci de bien vouloir vérifier cette donnée égale à zéro.","OK"))</f>
        <v>OK</v>
      </c>
      <c r="J225" s="97">
        <f t="shared" si="106"/>
        <v>0</v>
      </c>
    </row>
    <row r="226" spans="1:14" x14ac:dyDescent="0.2">
      <c r="A226" s="98">
        <f t="shared" ref="A226:B226" si="124">A225</f>
        <v>2025</v>
      </c>
      <c r="B226" s="98">
        <f t="shared" si="124"/>
        <v>1</v>
      </c>
      <c r="C226" s="109">
        <v>212</v>
      </c>
      <c r="D226" s="98" t="s">
        <v>36</v>
      </c>
      <c r="E226" s="101">
        <v>3</v>
      </c>
      <c r="F226" s="101" t="s">
        <v>1248</v>
      </c>
      <c r="G226" s="137" t="s">
        <v>614</v>
      </c>
      <c r="H226" s="131">
        <v>1</v>
      </c>
      <c r="I226" s="100" t="str">
        <f>IF(Paramétrage!B4&lt;Anomalies!H226,"Pas de contrôle",IF(Tableau3!E34=0,"Le nombre dans la cellule 'A22' du tableau 3 peut être différent de 0, merci de bien vouloir vérifier cette donnée égale à zéro.","OK"))</f>
        <v>OK</v>
      </c>
      <c r="J226" s="97">
        <f t="shared" si="106"/>
        <v>0</v>
      </c>
    </row>
    <row r="227" spans="1:14" x14ac:dyDescent="0.2">
      <c r="A227" s="98">
        <f t="shared" ref="A227:B227" si="125">A226</f>
        <v>2025</v>
      </c>
      <c r="B227" s="98">
        <f t="shared" si="125"/>
        <v>1</v>
      </c>
      <c r="C227" s="109">
        <v>213</v>
      </c>
      <c r="D227" s="98" t="s">
        <v>36</v>
      </c>
      <c r="E227" s="101">
        <v>3</v>
      </c>
      <c r="F227" s="101" t="s">
        <v>219</v>
      </c>
      <c r="G227" s="137" t="s">
        <v>293</v>
      </c>
      <c r="H227" s="131">
        <v>1</v>
      </c>
      <c r="I227" s="100" t="str">
        <f>IF(Paramétrage!B4&lt;Anomalies!H227,"Pas de contrôle",IF(Tableau3!AA34=0,"Le nombre dans la cellule 'W22' du tableau 3 peut être différent de 0, merci de bien vouloir vérifier cette donnée égale à zéro.","OK"))</f>
        <v>OK</v>
      </c>
      <c r="J227" s="97">
        <f t="shared" si="106"/>
        <v>0</v>
      </c>
    </row>
    <row r="228" spans="1:14" x14ac:dyDescent="0.2">
      <c r="A228" s="98">
        <f t="shared" ref="A228:B228" si="126">A227</f>
        <v>2025</v>
      </c>
      <c r="B228" s="98">
        <f t="shared" si="126"/>
        <v>1</v>
      </c>
      <c r="C228" s="109">
        <v>214</v>
      </c>
      <c r="D228" s="98" t="s">
        <v>36</v>
      </c>
      <c r="E228" s="101">
        <v>3</v>
      </c>
      <c r="F228" s="101" t="s">
        <v>1265</v>
      </c>
      <c r="G228" s="137" t="s">
        <v>655</v>
      </c>
      <c r="H228" s="131">
        <v>1</v>
      </c>
      <c r="I228" s="100" t="str">
        <f>IF(Paramétrage!B4&lt;Anomalies!H228,"Pas de contrôle",IF(Tableau3!E36=0,"Le nombre dans la cellule 'A24' du tableau 3 peut être différent de 0, merci de bien vouloir vérifier cette donnée égale à zéro.","OK"))</f>
        <v>OK</v>
      </c>
      <c r="J228" s="97">
        <f t="shared" si="106"/>
        <v>0</v>
      </c>
    </row>
    <row r="229" spans="1:14" x14ac:dyDescent="0.2">
      <c r="A229" s="98">
        <f t="shared" ref="A229:B229" si="127">A228</f>
        <v>2025</v>
      </c>
      <c r="B229" s="98">
        <f t="shared" si="127"/>
        <v>1</v>
      </c>
      <c r="C229" s="109">
        <v>215</v>
      </c>
      <c r="D229" s="98" t="s">
        <v>36</v>
      </c>
      <c r="E229" s="101">
        <v>3</v>
      </c>
      <c r="F229" s="101" t="s">
        <v>220</v>
      </c>
      <c r="G229" s="137" t="s">
        <v>294</v>
      </c>
      <c r="H229" s="131">
        <v>1</v>
      </c>
      <c r="I229" s="100" t="str">
        <f>IF(Paramétrage!B4&lt;Anomalies!H229,"Pas de contrôle",IF(Tableau3!AA36=0,"Le nombre dans la cellule 'W24' du tableau 3 peut être différent de 0, merci de bien vouloir vérifier cette donnée égale à zéro.","OK"))</f>
        <v>OK</v>
      </c>
      <c r="J229" s="97">
        <f t="shared" si="106"/>
        <v>0</v>
      </c>
    </row>
    <row r="230" spans="1:14" x14ac:dyDescent="0.2">
      <c r="A230" s="98">
        <f t="shared" ref="A230:B230" si="128">A229</f>
        <v>2025</v>
      </c>
      <c r="B230" s="98">
        <f t="shared" si="128"/>
        <v>1</v>
      </c>
      <c r="C230" s="109">
        <v>216</v>
      </c>
      <c r="D230" s="98" t="s">
        <v>36</v>
      </c>
      <c r="E230" s="101">
        <v>3</v>
      </c>
      <c r="F230" s="101" t="s">
        <v>1271</v>
      </c>
      <c r="G230" s="137" t="s">
        <v>1274</v>
      </c>
      <c r="H230" s="131">
        <v>1</v>
      </c>
      <c r="I230" s="100" t="str">
        <f>IF(Paramétrage!B4&lt;Anomalies!H230,"Pas de contrôle",IF(Tableau3!E37=0,"Le nombre dans la cellule 'A25' du tableau 3 peut être différent de 0, merci de bien vouloir vérifier cette donnée égale à zéro.","OK"))</f>
        <v>OK</v>
      </c>
      <c r="J230" s="97">
        <f t="shared" si="106"/>
        <v>0</v>
      </c>
    </row>
    <row r="231" spans="1:14" x14ac:dyDescent="0.2">
      <c r="A231" s="98">
        <f t="shared" ref="A231:B231" si="129">A230</f>
        <v>2025</v>
      </c>
      <c r="B231" s="98">
        <f t="shared" si="129"/>
        <v>1</v>
      </c>
      <c r="C231" s="109">
        <v>217</v>
      </c>
      <c r="D231" s="98" t="s">
        <v>36</v>
      </c>
      <c r="E231" s="101">
        <v>3</v>
      </c>
      <c r="F231" s="101" t="s">
        <v>221</v>
      </c>
      <c r="G231" s="137" t="s">
        <v>295</v>
      </c>
      <c r="H231" s="131">
        <v>1</v>
      </c>
      <c r="I231" s="100" t="str">
        <f>IF(Paramétrage!B4&lt;Anomalies!H231,"Pas de contrôle",IF(Tableau3!AA37=0,"Le nombre dans la cellule 'W25' du tableau 3 peut être différent de 0, merci de bien vouloir vérifier cette donnée égale à zéro.","OK"))</f>
        <v>OK</v>
      </c>
      <c r="J231" s="97">
        <f t="shared" si="106"/>
        <v>0</v>
      </c>
    </row>
    <row r="232" spans="1:14" x14ac:dyDescent="0.2">
      <c r="A232" s="98">
        <f t="shared" ref="A232:B232" si="130">A231</f>
        <v>2025</v>
      </c>
      <c r="B232" s="98">
        <f t="shared" si="130"/>
        <v>1</v>
      </c>
      <c r="C232" s="109">
        <v>218</v>
      </c>
      <c r="D232" s="98" t="s">
        <v>36</v>
      </c>
      <c r="E232" s="101">
        <v>3</v>
      </c>
      <c r="F232" s="101" t="s">
        <v>222</v>
      </c>
      <c r="G232" s="137" t="s">
        <v>296</v>
      </c>
      <c r="H232" s="131">
        <v>1</v>
      </c>
      <c r="I232" s="100" t="str">
        <f>IF(Paramétrage!B4&lt;Anomalies!H232,"Pas de contrôle",IF(Tableau3!S42=0,"Le nombre dans la cellule 'O30' du tableau 3 peut être différent de 0, merci de bien vouloir vérifier cette donnée égale à zéro.","OK"))</f>
        <v>OK</v>
      </c>
      <c r="J232" s="97">
        <f t="shared" si="106"/>
        <v>0</v>
      </c>
    </row>
    <row r="233" spans="1:14" x14ac:dyDescent="0.2">
      <c r="A233" s="98">
        <f t="shared" ref="A233:B233" si="131">A232</f>
        <v>2025</v>
      </c>
      <c r="B233" s="98">
        <f t="shared" si="131"/>
        <v>1</v>
      </c>
      <c r="C233" s="109">
        <v>219</v>
      </c>
      <c r="D233" s="98" t="s">
        <v>36</v>
      </c>
      <c r="E233" s="101">
        <v>3</v>
      </c>
      <c r="F233" s="101" t="s">
        <v>223</v>
      </c>
      <c r="G233" s="137" t="s">
        <v>297</v>
      </c>
      <c r="H233" s="131">
        <v>1</v>
      </c>
      <c r="I233" s="100" t="str">
        <f>IF(Paramétrage!B4&lt;Anomalies!H233,"Pas de contrôle",IF(Tableau3!S43=0,"Le nombre dans la cellule 'O31' du tableau 3 peut être différent de 0, merci de bien vouloir vérifier cette donnée égale à zéro.","OK"))</f>
        <v>OK</v>
      </c>
      <c r="J233" s="97">
        <f t="shared" si="106"/>
        <v>0</v>
      </c>
    </row>
    <row r="234" spans="1:14" ht="25.5" x14ac:dyDescent="0.2">
      <c r="A234" s="98">
        <f>A233</f>
        <v>2025</v>
      </c>
      <c r="B234" s="133">
        <f>B233</f>
        <v>1</v>
      </c>
      <c r="C234" s="109">
        <v>220</v>
      </c>
      <c r="D234" s="133" t="s">
        <v>36</v>
      </c>
      <c r="E234" s="133" t="s">
        <v>230</v>
      </c>
      <c r="F234" s="139" t="s">
        <v>2611</v>
      </c>
      <c r="G234" s="133" t="s">
        <v>2612</v>
      </c>
      <c r="H234" s="145" t="s">
        <v>2788</v>
      </c>
      <c r="I234" s="104" t="str">
        <f>IF(Paramétrage!B4&lt;&gt;VALUE(RIGHT(LEFT(H234,Paramétrage!B4),1)),"Pas de contrôle",IF(Tableau1!G12 &gt; Tableau1!G10,"N° 1-T1 : Le nombre d'emplois sous plafond Etat voté par le CA ne doit pas être supérieur au plafond d'emplois Etat notifié. Il conviendrait que A3 ≤ A1. ","OK"))</f>
        <v>Pas de contrôle</v>
      </c>
      <c r="J234" s="97">
        <f>IF(OR(I234="Pas de contrôle",I234 = "OK"),0,1)</f>
        <v>0</v>
      </c>
      <c r="N234" s="14">
        <f>Paramétrage!B4</f>
        <v>1</v>
      </c>
    </row>
    <row r="235" spans="1:14" ht="25.5" x14ac:dyDescent="0.2">
      <c r="A235" s="98">
        <f t="shared" ref="A235:A254" si="132">A234</f>
        <v>2025</v>
      </c>
      <c r="B235" s="138">
        <f t="shared" ref="B235:B254" si="133">B234</f>
        <v>1</v>
      </c>
      <c r="C235" s="109">
        <v>221</v>
      </c>
      <c r="D235" s="133" t="s">
        <v>36</v>
      </c>
      <c r="E235" s="133" t="s">
        <v>230</v>
      </c>
      <c r="F235" s="139" t="s">
        <v>2613</v>
      </c>
      <c r="G235" s="133" t="s">
        <v>2614</v>
      </c>
      <c r="H235" s="145" t="s">
        <v>2788</v>
      </c>
      <c r="I235" s="104" t="str">
        <f>IF(Paramétrage!B4&lt;&gt;VALUE(RIGHT(LEFT(H235,Paramétrage!B4),1)),"Pas de contrôle",IF(Tableau1!G15 &gt; Tableau1!G10,"N° 2-T1 : Le nombre d'emplois sous plafond Etat voté par le CA (après BR) ne doit pas être supérieur au plafond Etat notifié. Il conviendrait que A6 ≤ A1. ","OK"))</f>
        <v>Pas de contrôle</v>
      </c>
      <c r="J235" s="97">
        <f>IF(OR(I235="Pas de contrôle",I235 = "OK"),0,1)</f>
        <v>0</v>
      </c>
    </row>
    <row r="236" spans="1:14" ht="25.5" x14ac:dyDescent="0.2">
      <c r="A236" s="98">
        <f t="shared" si="132"/>
        <v>2025</v>
      </c>
      <c r="B236" s="138">
        <f t="shared" si="133"/>
        <v>1</v>
      </c>
      <c r="C236" s="109">
        <v>222</v>
      </c>
      <c r="D236" s="133" t="s">
        <v>37</v>
      </c>
      <c r="E236" s="133" t="s">
        <v>230</v>
      </c>
      <c r="F236" s="139" t="s">
        <v>2615</v>
      </c>
      <c r="G236" s="133" t="s">
        <v>2616</v>
      </c>
      <c r="H236" s="145" t="s">
        <v>2788</v>
      </c>
      <c r="I236" s="104" t="str">
        <f>IF(Paramétrage!B4&lt;&gt;VALUE(RIGHT(LEFT(H236,Paramétrage!B4),1)),"Pas de contrôle",IF(Tableau1!W45 &gt; Tableau1!G10,"N° 3-T1 : La moyenne prévisionnelle annuelle (initiale) des personnels sous plafond Etat en ETPT ne doit pas excéder le plafond des emplois notifié par l'Etat. Il conviendrait que R25 ≤ A1.","OK"))</f>
        <v>Pas de contrôle</v>
      </c>
      <c r="J236" s="97"/>
      <c r="K236" s="14">
        <f>IF(OR(I236="Pas de contrôle",I236 = "OK"),0,1)</f>
        <v>0</v>
      </c>
    </row>
    <row r="237" spans="1:14" ht="25.5" x14ac:dyDescent="0.2">
      <c r="A237" s="98">
        <f t="shared" si="132"/>
        <v>2025</v>
      </c>
      <c r="B237" s="138">
        <f t="shared" si="133"/>
        <v>1</v>
      </c>
      <c r="C237" s="109">
        <v>223</v>
      </c>
      <c r="D237" s="133" t="s">
        <v>36</v>
      </c>
      <c r="E237" s="133" t="s">
        <v>230</v>
      </c>
      <c r="F237" s="137" t="s">
        <v>2617</v>
      </c>
      <c r="G237" s="133" t="s">
        <v>2618</v>
      </c>
      <c r="H237" s="145" t="s">
        <v>2788</v>
      </c>
      <c r="I237" s="104" t="str">
        <f>IF(Paramétrage!B4&lt;&gt;VALUE(RIGHT(LEFT(H237,Paramétrage!B4),1)),"Pas de contrôle",IF(Tableau1!W46 &gt; Tableau1!G10,"N° 4-T1 : La moyenne prévisionnelle annuelle (en reprévision) des personnels sous plafond Etat en ETPT ne doit pas exéder le plafond des emplois notifié par l'Etat. Il conviendrait que R26 ≤ A1.","OK"))</f>
        <v>Pas de contrôle</v>
      </c>
      <c r="J237" s="97">
        <f t="shared" ref="J237:J256" si="134">IF(OR(I237="Pas de contrôle",I237 = "OK"),0,1)</f>
        <v>0</v>
      </c>
    </row>
    <row r="238" spans="1:14" ht="25.5" x14ac:dyDescent="0.2">
      <c r="A238" s="98">
        <f t="shared" si="132"/>
        <v>2025</v>
      </c>
      <c r="B238" s="138">
        <f t="shared" si="133"/>
        <v>1</v>
      </c>
      <c r="C238" s="109">
        <v>224</v>
      </c>
      <c r="D238" s="133" t="s">
        <v>37</v>
      </c>
      <c r="E238" s="133" t="s">
        <v>230</v>
      </c>
      <c r="F238" s="137" t="s">
        <v>2619</v>
      </c>
      <c r="G238" s="133" t="s">
        <v>2620</v>
      </c>
      <c r="H238" s="145" t="s">
        <v>2788</v>
      </c>
      <c r="I238" s="104" t="str">
        <f>IF(Paramétrage!B4&lt;&gt;VALUE(RIGHT(LEFT(H238,Paramétrage!B4),1)),"Pas de contrôle",IF(Tableau1!W47 &gt; Tableau1!G10,"N° 5-T1 : L'exécution moyenne annuelle des personnels sous plafond Etat en ETPT ne doit pas exéder le plafond des emplois notifié par l'Etat. Il conviendrait que R27 ≤ A1.","OK"))</f>
        <v>Pas de contrôle</v>
      </c>
      <c r="J238" s="97"/>
      <c r="K238" s="14">
        <f t="shared" ref="K238:K256" si="135">IF(OR(I238="Pas de contrôle",I238 = "OK"),0,1)</f>
        <v>0</v>
      </c>
    </row>
    <row r="239" spans="1:14" ht="25.5" x14ac:dyDescent="0.2">
      <c r="A239" s="98">
        <f t="shared" si="132"/>
        <v>2025</v>
      </c>
      <c r="B239" s="138">
        <f t="shared" si="133"/>
        <v>1</v>
      </c>
      <c r="C239" s="109">
        <v>225</v>
      </c>
      <c r="D239" s="98" t="s">
        <v>37</v>
      </c>
      <c r="E239" s="133" t="s">
        <v>230</v>
      </c>
      <c r="F239" s="137" t="s">
        <v>224</v>
      </c>
      <c r="G239" s="133" t="s">
        <v>1337</v>
      </c>
      <c r="H239" s="145">
        <v>1234</v>
      </c>
      <c r="I239" s="104" t="str">
        <f>IF(Paramétrage!B4&lt;&gt;VALUE(RIGHT(LEFT(H239,Paramétrage!B4),1)),"Pas de contrôle",IF(Tableau1!W72 &gt; Tableau1!G11,"N° 6-T1 : La moyenne prévisionnelle annuelle (initiale) en ETPT de l'ensemble des emplois rémunérés par l'opérateur ne doit pas excéder le plafond global des emplois voté au BI. Il conviendrait que R52 ≤ A2.","OK"))</f>
        <v>OK</v>
      </c>
      <c r="J239" s="97"/>
      <c r="K239" s="14">
        <f t="shared" si="135"/>
        <v>0</v>
      </c>
    </row>
    <row r="240" spans="1:14" ht="25.5" x14ac:dyDescent="0.2">
      <c r="A240" s="98">
        <f t="shared" si="132"/>
        <v>2025</v>
      </c>
      <c r="B240" s="138">
        <f t="shared" si="133"/>
        <v>1</v>
      </c>
      <c r="C240" s="109">
        <v>226</v>
      </c>
      <c r="D240" s="133" t="s">
        <v>36</v>
      </c>
      <c r="E240" s="133" t="s">
        <v>230</v>
      </c>
      <c r="F240" s="137" t="s">
        <v>2621</v>
      </c>
      <c r="G240" s="133" t="s">
        <v>2622</v>
      </c>
      <c r="H240" s="145" t="s">
        <v>2788</v>
      </c>
      <c r="I240" s="104" t="str">
        <f>IF(Paramétrage!B4&lt;&gt;VALUE(RIGHT(LEFT(H240,Paramétrage!B4),1)),"Pas de contrôle",IF(Tableau1!G13=0,IF(Tableau1!W73 &gt; Tableau1!G11,"N° 7-T1 : La reprévision annuelle dépasse le plafond d'emplois voté. Cette prévision doit être fondée sur une notification d'emplois ou des ressources propres complémentaires et actée lors du prochain budget rectificatif. Il conviendrait que R53 ≤ A2. ","OK"),"Pas de contrôle"))</f>
        <v>Pas de contrôle</v>
      </c>
      <c r="J240" s="97">
        <f t="shared" si="134"/>
        <v>0</v>
      </c>
    </row>
    <row r="241" spans="1:11" ht="25.5" x14ac:dyDescent="0.2">
      <c r="A241" s="98">
        <f t="shared" si="132"/>
        <v>2025</v>
      </c>
      <c r="B241" s="138">
        <f t="shared" si="133"/>
        <v>1</v>
      </c>
      <c r="C241" s="109">
        <v>227</v>
      </c>
      <c r="D241" s="133" t="s">
        <v>36</v>
      </c>
      <c r="E241" s="133" t="s">
        <v>230</v>
      </c>
      <c r="F241" s="137" t="s">
        <v>2623</v>
      </c>
      <c r="G241" s="133" t="s">
        <v>2624</v>
      </c>
      <c r="H241" s="145" t="s">
        <v>2788</v>
      </c>
      <c r="I241" s="104" t="str">
        <f>IF(Paramétrage!B4&lt;&gt;VALUE(RIGHT(LEFT(H241,Paramétrage!B4),1)),"Pas de contrôle",IF(Tableau1!G13&lt;&gt;0,IF(Tableau1!W73 &gt; Tableau1!G13,"N° 8-T1 : La reprévision annuelle dépasse le plafond d'emplois voté. Cette prévision doit être fondée sur une notification d'emplois ou des ressources propres complémentaires et actée lors du prochain budget rectificatif. Il conviendrait que R53 ≤ A4. ","OK"),"Pas de contrôle"))</f>
        <v>Pas de contrôle</v>
      </c>
      <c r="J241" s="97">
        <f t="shared" si="134"/>
        <v>0</v>
      </c>
    </row>
    <row r="242" spans="1:11" ht="25.5" x14ac:dyDescent="0.2">
      <c r="A242" s="98">
        <f t="shared" si="132"/>
        <v>2025</v>
      </c>
      <c r="B242" s="138">
        <f t="shared" si="133"/>
        <v>1</v>
      </c>
      <c r="C242" s="109">
        <v>228</v>
      </c>
      <c r="D242" s="133" t="s">
        <v>37</v>
      </c>
      <c r="E242" s="133">
        <v>1</v>
      </c>
      <c r="F242" s="137" t="s">
        <v>2733</v>
      </c>
      <c r="G242" s="133" t="s">
        <v>2734</v>
      </c>
      <c r="H242" s="145" t="s">
        <v>2789</v>
      </c>
      <c r="I242" s="104" t="str">
        <f>IF(Paramétrage!B4&lt;&gt;VALUE(RIGHT(LEFT(H242,Paramétrage!B4),1)),"Pas de contrôle",IF(Tableau1!G13=0,IF(Tableau1!W74 &gt; Tableau1!G11,"N° 9-T1 : L'exécution annuelle en ETPT de l'ensemble des emplois rémunérés par l'opérateur ne doit pas exéder le plafond global des emplois voté (au BI ou BR).Il conviendrait que R54 ≤  A2.","OK"),"Pas de contrôle"))</f>
        <v>Pas de contrôle</v>
      </c>
      <c r="J242" s="97"/>
      <c r="K242" s="14">
        <f t="shared" si="135"/>
        <v>0</v>
      </c>
    </row>
    <row r="243" spans="1:11" ht="25.5" x14ac:dyDescent="0.2">
      <c r="A243" s="98">
        <f t="shared" si="132"/>
        <v>2025</v>
      </c>
      <c r="B243" s="138">
        <f t="shared" si="133"/>
        <v>1</v>
      </c>
      <c r="C243" s="109">
        <v>229</v>
      </c>
      <c r="D243" s="133" t="s">
        <v>37</v>
      </c>
      <c r="E243" s="133">
        <v>1</v>
      </c>
      <c r="F243" s="137" t="s">
        <v>2735</v>
      </c>
      <c r="G243" s="133" t="s">
        <v>2736</v>
      </c>
      <c r="H243" s="145" t="s">
        <v>2789</v>
      </c>
      <c r="I243" s="102" t="str">
        <f>IF(Paramétrage!B4&lt;&gt;VALUE(RIGHT(LEFT(H243,Paramétrage!B4),1)),"Pas de contrôle",IF(Tableau1!G13&lt;&gt;0,IF(Tableau1!W74 &gt; Tableau1!G13,"N° 10-T1 : L'exécution annuelle en ETPT de l'ensemble des emplois rémunérés par l'opérateur ne doit pas exéder le plafond global des emplois voté (au BI ou BR). Il conviendrait que R54 ≤ A4. ","OK"),"Pas de contrôle"))</f>
        <v>Pas de contrôle</v>
      </c>
      <c r="J243" s="97"/>
      <c r="K243" s="14">
        <f t="shared" si="135"/>
        <v>0</v>
      </c>
    </row>
    <row r="244" spans="1:11" ht="25.5" x14ac:dyDescent="0.2">
      <c r="A244" s="98">
        <f t="shared" si="132"/>
        <v>2025</v>
      </c>
      <c r="B244" s="138">
        <f t="shared" si="133"/>
        <v>1</v>
      </c>
      <c r="C244" s="109">
        <v>230</v>
      </c>
      <c r="D244" s="98" t="s">
        <v>37</v>
      </c>
      <c r="E244" s="133" t="s">
        <v>161</v>
      </c>
      <c r="F244" s="137" t="s">
        <v>225</v>
      </c>
      <c r="G244" s="133" t="s">
        <v>298</v>
      </c>
      <c r="H244" s="145">
        <v>1234</v>
      </c>
      <c r="I244" s="104" t="str">
        <f>IF(Paramétrage!B4&lt;&gt;VALUE(RIGHT(LEFT(H244,Paramétrage!B4),1)),"Pas de contrôle",IF(Tableau2!K42 &gt; Tableau2!F11,"N° 11-T2 : Le montant prévisionnel initial annuel (colonne BI /cumul au 31 décembre N du tableau 2) ne doit pas dépasser le montant global de masse salariale voté au budget de l'établissement. Il conviendrait que G25 ≤ A2.","OK"))</f>
        <v>OK</v>
      </c>
      <c r="J244" s="97"/>
      <c r="K244" s="14">
        <f t="shared" si="135"/>
        <v>0</v>
      </c>
    </row>
    <row r="245" spans="1:11" ht="25.5" x14ac:dyDescent="0.2">
      <c r="A245" s="98">
        <f t="shared" si="132"/>
        <v>2025</v>
      </c>
      <c r="B245" s="138">
        <f t="shared" si="133"/>
        <v>1</v>
      </c>
      <c r="C245" s="109">
        <v>231</v>
      </c>
      <c r="D245" s="133" t="s">
        <v>36</v>
      </c>
      <c r="E245" s="133" t="s">
        <v>161</v>
      </c>
      <c r="F245" s="137" t="s">
        <v>2625</v>
      </c>
      <c r="G245" s="133" t="s">
        <v>2626</v>
      </c>
      <c r="H245" s="145" t="s">
        <v>2788</v>
      </c>
      <c r="I245" s="104" t="str">
        <f>IF(Paramétrage!B4&lt;&gt;VALUE(RIGHT(LEFT(H245,Paramétrage!B4),1)),"Pas de contrôle",IF(Tableau2!F12=0,IF(Tableau2!L42 &gt; Tableau2!F11,"N° 12-T2 : La reprévision dépasse l'enveloppe de masse salariale votée. Elle doit être fondée sur une prévision certaine de recettes complémentaires et autorisées lors du prochain budget rectificatif. Il conviendrait que H25 ≤ A2. ","OK"),"Pas de contrôle"))</f>
        <v>Pas de contrôle</v>
      </c>
      <c r="J245" s="97">
        <f t="shared" si="134"/>
        <v>0</v>
      </c>
    </row>
    <row r="246" spans="1:11" ht="25.5" x14ac:dyDescent="0.2">
      <c r="A246" s="98">
        <f t="shared" si="132"/>
        <v>2025</v>
      </c>
      <c r="B246" s="138">
        <f t="shared" si="133"/>
        <v>1</v>
      </c>
      <c r="C246" s="109">
        <v>232</v>
      </c>
      <c r="D246" s="133" t="s">
        <v>36</v>
      </c>
      <c r="E246" s="133" t="s">
        <v>161</v>
      </c>
      <c r="F246" s="137" t="s">
        <v>2627</v>
      </c>
      <c r="G246" s="133" t="s">
        <v>2628</v>
      </c>
      <c r="H246" s="145" t="s">
        <v>2788</v>
      </c>
      <c r="I246" s="104" t="str">
        <f>IF(Paramétrage!B4&lt;&gt;VALUE(RIGHT(LEFT(H246,Paramétrage!B4),1)),"Pas de contrôle",IF(Tableau2!F12&lt;&gt;0,IF(Tableau2!L42&gt;Tableau2!F12,"N° 13-T2 : La reprévision dépasse l'enveloppe de masse salariale votée. Elle doit être fondée sur une prévision certaine de recettes complémentaires et autorisées lors du prochain budget rectificatif. Il conviendrait que H25 ≤ A3. ","OK"),"Pas de contrôle"))</f>
        <v>Pas de contrôle</v>
      </c>
      <c r="J246" s="97">
        <f t="shared" si="134"/>
        <v>0</v>
      </c>
    </row>
    <row r="247" spans="1:11" ht="25.5" x14ac:dyDescent="0.2">
      <c r="A247" s="98">
        <f t="shared" si="132"/>
        <v>2025</v>
      </c>
      <c r="B247" s="138">
        <f t="shared" si="133"/>
        <v>1</v>
      </c>
      <c r="C247" s="109">
        <v>233</v>
      </c>
      <c r="D247" s="133" t="s">
        <v>37</v>
      </c>
      <c r="E247" s="133">
        <v>2</v>
      </c>
      <c r="F247" s="137" t="s">
        <v>2737</v>
      </c>
      <c r="G247" s="133" t="s">
        <v>2738</v>
      </c>
      <c r="H247" s="145" t="s">
        <v>2789</v>
      </c>
      <c r="I247" s="102" t="str">
        <f>IF(Paramétrage!B4&lt;&gt;VALUE(RIGHT(LEFT(H247,Paramétrage!B4),1)),"Pas de contrôle",IF(Tableau2!F12=0,IF(Tableau2!M42&gt;Tableau2!F11,"N° 14-T2 : L'exécution annuelle de masse salariale ne peut dépasser le montant global de masse salariale voté au budget de l'établissement éventuellement modifié. Il conviendrait que I25 ≤ A2.","OK"),"Pas de contrôle"))</f>
        <v>Pas de contrôle</v>
      </c>
      <c r="J247" s="97"/>
      <c r="K247" s="14">
        <f t="shared" si="135"/>
        <v>0</v>
      </c>
    </row>
    <row r="248" spans="1:11" ht="25.5" x14ac:dyDescent="0.2">
      <c r="A248" s="98">
        <f t="shared" si="132"/>
        <v>2025</v>
      </c>
      <c r="B248" s="138">
        <f t="shared" si="133"/>
        <v>1</v>
      </c>
      <c r="C248" s="109">
        <v>234</v>
      </c>
      <c r="D248" s="133" t="s">
        <v>37</v>
      </c>
      <c r="E248" s="133">
        <v>2</v>
      </c>
      <c r="F248" s="137" t="s">
        <v>2739</v>
      </c>
      <c r="G248" s="133" t="s">
        <v>2740</v>
      </c>
      <c r="H248" s="145" t="s">
        <v>2789</v>
      </c>
      <c r="I248" s="102" t="str">
        <f>IF(Paramétrage!B4&lt;&gt;VALUE(RIGHT(LEFT(H248,Paramétrage!B4),1)),"Pas de contrôle",IF(Tableau2!F12&lt;&gt;0,IF(Tableau2!M42&gt;Tableau2!F12,"N° 15-T2 : L'exécution annuelle de masse salariale ne peut dépasser le montant global de masse salariale voté au budget de l'établissement éventuellement modifié. Il conviendrait que I25 ≤ A3.","OK"),"Pas de contrôle"))</f>
        <v>Pas de contrôle</v>
      </c>
      <c r="J248" s="97"/>
      <c r="K248" s="14">
        <f t="shared" si="135"/>
        <v>0</v>
      </c>
    </row>
    <row r="249" spans="1:11" ht="25.5" x14ac:dyDescent="0.2">
      <c r="A249" s="98">
        <f t="shared" si="132"/>
        <v>2025</v>
      </c>
      <c r="B249" s="138">
        <f t="shared" si="133"/>
        <v>1</v>
      </c>
      <c r="C249" s="109">
        <v>235</v>
      </c>
      <c r="D249" s="133" t="s">
        <v>37</v>
      </c>
      <c r="E249" s="132" t="s">
        <v>226</v>
      </c>
      <c r="F249" s="137" t="s">
        <v>2629</v>
      </c>
      <c r="G249" s="133" t="s">
        <v>2630</v>
      </c>
      <c r="H249" s="145" t="s">
        <v>2788</v>
      </c>
      <c r="I249" s="104" t="str">
        <f>IF(Paramétrage!B4&lt;&gt;VALUE(RIGHT(LEFT(H249,Paramétrage!B4),1)),"Pas de contrôle",IF(Tableau2!H42 &lt;&gt; Tableau3!E38,"N° 16-T2 et T3 : Le montant total de l'exécution budgétaire N-1 du tableau 2 doit être égal au montant de l'exécution N-1 du tableau 3 (colonne A). Il conviendrait que D25 (T2) = A26 (T3).","OK"))</f>
        <v>Pas de contrôle</v>
      </c>
      <c r="J249" s="97"/>
      <c r="K249" s="14">
        <f t="shared" si="135"/>
        <v>0</v>
      </c>
    </row>
    <row r="250" spans="1:11" ht="25.5" x14ac:dyDescent="0.2">
      <c r="A250" s="98">
        <f t="shared" si="132"/>
        <v>2025</v>
      </c>
      <c r="B250" s="138">
        <f t="shared" si="133"/>
        <v>1</v>
      </c>
      <c r="C250" s="109">
        <v>236</v>
      </c>
      <c r="D250" s="98" t="s">
        <v>37</v>
      </c>
      <c r="E250" s="133" t="s">
        <v>226</v>
      </c>
      <c r="F250" s="137" t="s">
        <v>1334</v>
      </c>
      <c r="G250" s="133" t="s">
        <v>1335</v>
      </c>
      <c r="H250" s="145" t="s">
        <v>2790</v>
      </c>
      <c r="I250" s="104" t="str">
        <f>IF(Paramétrage!B4&lt;&gt;VALUE(RIGHT(LEFT(H250,Paramétrage!B4),1)),"Pas de contrôle",IF(Tableau2!G42 &lt;&gt; Tableau3!E38,"N° 17-T2 et T3 : Le montant total de la dernière reprévision N-1 doit être le même sur les tableaux 2 et 3. Il conviendrait que C25 (T2) = A26 (T3).","OK"))</f>
        <v>OK</v>
      </c>
      <c r="J250" s="97"/>
      <c r="K250" s="14">
        <f t="shared" si="135"/>
        <v>0</v>
      </c>
    </row>
    <row r="251" spans="1:11" ht="25.5" x14ac:dyDescent="0.2">
      <c r="A251" s="98">
        <f t="shared" si="132"/>
        <v>2025</v>
      </c>
      <c r="B251" s="138">
        <f t="shared" si="133"/>
        <v>1</v>
      </c>
      <c r="C251" s="109">
        <v>237</v>
      </c>
      <c r="D251" s="98" t="s">
        <v>37</v>
      </c>
      <c r="E251" s="133" t="s">
        <v>226</v>
      </c>
      <c r="F251" s="137" t="s">
        <v>227</v>
      </c>
      <c r="G251" s="133" t="s">
        <v>1336</v>
      </c>
      <c r="H251" s="145" t="s">
        <v>2790</v>
      </c>
      <c r="I251" s="104" t="str">
        <f>IF(Paramétrage!B4&lt;&gt;VALUE(RIGHT(LEFT(H251,Paramétrage!B4),1)),"Pas de contrôle",IF(Tableau2!K42 &lt;&gt; Tableau3!Z38,"N° 18-T2 et T3 : Le montant prévisionnel annuel (colonne cumul au 31 décembre N) du tableau 2 doit correspondre au montant prévisionnel annuel de masse salariale du tableau 3  (colonne V). Il conviendrait que G25 (T2) = V26 (T3).","OK"))</f>
        <v>OK</v>
      </c>
      <c r="J251" s="97"/>
      <c r="K251" s="14">
        <f t="shared" si="135"/>
        <v>0</v>
      </c>
    </row>
    <row r="252" spans="1:11" ht="25.5" x14ac:dyDescent="0.2">
      <c r="A252" s="98">
        <f t="shared" si="132"/>
        <v>2025</v>
      </c>
      <c r="B252" s="138">
        <f t="shared" si="133"/>
        <v>1</v>
      </c>
      <c r="C252" s="109">
        <v>238</v>
      </c>
      <c r="D252" s="133" t="s">
        <v>37</v>
      </c>
      <c r="E252" s="133" t="s">
        <v>226</v>
      </c>
      <c r="F252" s="137" t="s">
        <v>2631</v>
      </c>
      <c r="G252" s="133" t="s">
        <v>2632</v>
      </c>
      <c r="H252" s="145" t="s">
        <v>2791</v>
      </c>
      <c r="I252" s="104" t="str">
        <f>IF(Paramétrage!B4&lt;&gt;VALUE(RIGHT(LEFT(H252,Paramétrage!B4),1)),"Pas de contrôle",IF(Tableau2!L42&lt;&gt;0,IF(Tableau2!L42&lt;&gt;Tableau3!Z38,"N° 19-T2 et T3 : La nouvelle prévision d'exécution annuelle (colonne cumul au 31 décembre N) du tableau 2 doit correspondre à celle du tableau 3  (colonne V). Il conviendrait que H25 (T2) = V26 (T3)","OK"),"Pas de contrôle"))</f>
        <v>Pas de contrôle</v>
      </c>
      <c r="J252" s="97"/>
      <c r="K252" s="14">
        <f t="shared" si="135"/>
        <v>0</v>
      </c>
    </row>
    <row r="253" spans="1:11" ht="25.5" x14ac:dyDescent="0.2">
      <c r="A253" s="98">
        <f t="shared" si="132"/>
        <v>2025</v>
      </c>
      <c r="B253" s="138">
        <f t="shared" si="133"/>
        <v>1</v>
      </c>
      <c r="C253" s="109">
        <v>239</v>
      </c>
      <c r="D253" s="133" t="s">
        <v>37</v>
      </c>
      <c r="E253" s="133" t="s">
        <v>226</v>
      </c>
      <c r="F253" s="137" t="s">
        <v>227</v>
      </c>
      <c r="G253" s="133" t="s">
        <v>1336</v>
      </c>
      <c r="H253" s="145" t="s">
        <v>2791</v>
      </c>
      <c r="I253" s="104" t="str">
        <f>IF(Paramétrage!B4&lt;&gt;VALUE(RIGHT(LEFT(H253,Paramétrage!B4),1)),"Pas de contrôle",IF(Tableau2!L42=0,IF(Tableau2!K42&lt;&gt;Tableau3!Z38,"N° 19bis-T2 et T3 : En cas de reprévision annuelle sur N, celle-ci doit être renseignée à égal montant total sur les tableaux 2 et 3. Il conviendrait que G25 (T2) = V26 (T3)","OK"),"Pas de contrôle"))</f>
        <v>Pas de contrôle</v>
      </c>
      <c r="J253" s="97"/>
      <c r="K253" s="14">
        <f t="shared" si="135"/>
        <v>0</v>
      </c>
    </row>
    <row r="254" spans="1:11" ht="25.5" x14ac:dyDescent="0.2">
      <c r="A254" s="98">
        <f t="shared" si="132"/>
        <v>2025</v>
      </c>
      <c r="B254" s="138">
        <f t="shared" si="133"/>
        <v>1</v>
      </c>
      <c r="C254" s="109">
        <v>240</v>
      </c>
      <c r="D254" s="133" t="s">
        <v>37</v>
      </c>
      <c r="E254" s="132" t="s">
        <v>226</v>
      </c>
      <c r="F254" s="137" t="s">
        <v>2741</v>
      </c>
      <c r="G254" s="133" t="s">
        <v>2742</v>
      </c>
      <c r="H254" s="145" t="s">
        <v>2789</v>
      </c>
      <c r="I254" s="102" t="str">
        <f>IF(Paramétrage!B4&lt;&gt;VALUE(RIGHT(LEFT(H254,Paramétrage!B4),1)),"Pas de contrôle",IF(Tableau2!M42 &lt;&gt; Tableau3!Z38,"N° 20-T2 et T3 : L'exécution annuelle (colonne cumul au 31 décembre N) du tableau 2 doit correspondre à l'exécution annuelle de masse salariale (colonne V) du tableau 3.Il conviendrait que  I25 (T2) = V26 (T3).","OK"))</f>
        <v>Pas de contrôle</v>
      </c>
      <c r="J254" s="97"/>
      <c r="K254" s="14">
        <f t="shared" si="135"/>
        <v>0</v>
      </c>
    </row>
    <row r="255" spans="1:11" ht="25.5" customHeight="1" x14ac:dyDescent="0.2">
      <c r="A255" s="98">
        <f>A251</f>
        <v>2025</v>
      </c>
      <c r="B255" s="98">
        <f>B251</f>
        <v>1</v>
      </c>
      <c r="C255" s="140"/>
      <c r="D255" s="135"/>
      <c r="E255" s="134"/>
      <c r="F255" s="141"/>
      <c r="G255" s="134"/>
      <c r="H255" s="142"/>
      <c r="I255" s="143">
        <f>IF(Tableau3!Z24 + Tableau3!Z25 &lt;&gt; Tableau3!Z23,1,0)</f>
        <v>0</v>
      </c>
      <c r="J255" s="144"/>
    </row>
    <row r="256" spans="1:11" x14ac:dyDescent="0.2">
      <c r="A256" s="327">
        <f>A255</f>
        <v>2025</v>
      </c>
      <c r="B256" s="329">
        <f>B255</f>
        <v>1</v>
      </c>
      <c r="C256" s="331">
        <v>241</v>
      </c>
      <c r="D256" s="329" t="s">
        <v>37</v>
      </c>
      <c r="E256" s="329" t="s">
        <v>229</v>
      </c>
      <c r="F256" s="333" t="s">
        <v>228</v>
      </c>
      <c r="G256" s="329" t="s">
        <v>299</v>
      </c>
      <c r="H256" s="335">
        <v>1234</v>
      </c>
      <c r="I256" s="104" t="s">
        <v>300</v>
      </c>
      <c r="J256" s="146">
        <f t="shared" si="134"/>
        <v>0</v>
      </c>
      <c r="K256" s="14">
        <f t="shared" si="135"/>
        <v>0</v>
      </c>
    </row>
    <row r="257" spans="1:11" ht="54.75" customHeight="1" x14ac:dyDescent="0.2">
      <c r="A257" s="328"/>
      <c r="B257" s="330"/>
      <c r="C257" s="332"/>
      <c r="D257" s="330"/>
      <c r="E257" s="330"/>
      <c r="F257" s="334"/>
      <c r="G257" s="330"/>
      <c r="H257" s="336"/>
      <c r="I257" s="104" t="s">
        <v>166</v>
      </c>
      <c r="J257" s="146"/>
      <c r="K257" s="14">
        <f>IF(I255=0,0,1)</f>
        <v>0</v>
      </c>
    </row>
  </sheetData>
  <sheetProtection algorithmName="SHA-512" hashValue="LAgAkexLJu9m4cshSMcuv2Ir3wm8JlEuLldNYg1tgV0hShpekju5AHkkBS2oAYZtEjtho0ukzDaoCTruo6wtWw==" saltValue="/a4BP5BgtkVhQIeM0a+zqw==" spinCount="100000" sheet="1" formatColumns="0" formatRows="0"/>
  <mergeCells count="27">
    <mergeCell ref="A13:I13"/>
    <mergeCell ref="A256:A257"/>
    <mergeCell ref="B256:B257"/>
    <mergeCell ref="C256:C257"/>
    <mergeCell ref="D256:D257"/>
    <mergeCell ref="E256:E257"/>
    <mergeCell ref="F256:F257"/>
    <mergeCell ref="G256:G257"/>
    <mergeCell ref="H256:H257"/>
    <mergeCell ref="A9:I9"/>
    <mergeCell ref="A1:I1"/>
    <mergeCell ref="A2:I2"/>
    <mergeCell ref="A3:K3"/>
    <mergeCell ref="A4:C4"/>
    <mergeCell ref="D4:I4"/>
    <mergeCell ref="A5:C5"/>
    <mergeCell ref="D5:I5"/>
    <mergeCell ref="A6:C6"/>
    <mergeCell ref="D6:I6"/>
    <mergeCell ref="A7:C7"/>
    <mergeCell ref="D7:I7"/>
    <mergeCell ref="A8:I8"/>
    <mergeCell ref="A11:C11"/>
    <mergeCell ref="A10:I10"/>
    <mergeCell ref="E11:I11"/>
    <mergeCell ref="E12:I12"/>
    <mergeCell ref="A12:C12"/>
  </mergeCells>
  <conditionalFormatting sqref="C270">
    <cfRule type="expression" dxfId="12" priority="25">
      <formula xml:space="preserve"> C269 = OK</formula>
    </cfRule>
    <cfRule type="expression" dxfId="11" priority="26">
      <formula xml:space="preserve"> C269 = OK</formula>
    </cfRule>
    <cfRule type="expression" dxfId="10" priority="27">
      <formula xml:space="preserve"> C269 = 1</formula>
    </cfRule>
  </conditionalFormatting>
  <conditionalFormatting sqref="I15:I235 I237 I240:I241 I245:I246">
    <cfRule type="cellIs" dxfId="9" priority="8" operator="equal">
      <formula>"Pas de contrôle"</formula>
    </cfRule>
  </conditionalFormatting>
  <conditionalFormatting sqref="I15:I235 I237 I240:I241 I245:I246">
    <cfRule type="cellIs" dxfId="8" priority="9" operator="equal">
      <formula>"OK"</formula>
    </cfRule>
  </conditionalFormatting>
  <conditionalFormatting sqref="I15:I235 I237 I240:I241 I245:I246">
    <cfRule type="cellIs" dxfId="7" priority="10" operator="notEqual">
      <formula>"OK"</formula>
    </cfRule>
  </conditionalFormatting>
  <conditionalFormatting sqref="I236 I238:I239 I242:I244 I247:I254">
    <cfRule type="cellIs" dxfId="6" priority="5" operator="equal">
      <formula>"Pas de contrôle"</formula>
    </cfRule>
  </conditionalFormatting>
  <conditionalFormatting sqref="I236 I238:I239 I242:I244 I247:I254">
    <cfRule type="cellIs" dxfId="5" priority="6" operator="equal">
      <formula>"OK"</formula>
    </cfRule>
  </conditionalFormatting>
  <conditionalFormatting sqref="I236 I238:I239 I242:I244 I247:I254">
    <cfRule type="cellIs" dxfId="4" priority="7" operator="notEqual">
      <formula>"OK"</formula>
    </cfRule>
  </conditionalFormatting>
  <conditionalFormatting sqref="I256">
    <cfRule type="expression" dxfId="3" priority="3">
      <formula>$I$255=0</formula>
    </cfRule>
    <cfRule type="expression" dxfId="2" priority="4">
      <formula>$I$255=1</formula>
    </cfRule>
  </conditionalFormatting>
  <conditionalFormatting sqref="I257">
    <cfRule type="expression" dxfId="1" priority="1">
      <formula>$I$255=0</formula>
    </cfRule>
    <cfRule type="expression" dxfId="0" priority="2">
      <formula>$I$255=1</formula>
    </cfRule>
  </conditionalFormatting>
  <pageMargins left="0.70866141732283472" right="0.70866141732283472" top="0.74803149606299213" bottom="0.74803149606299213" header="0.31496062992125984" footer="0.31496062992125984"/>
  <pageSetup paperSize="9" scale="72" fitToHeight="0" orientation="landscape" r:id="rId1"/>
  <ignoredErrors>
    <ignoredError sqref="H234:H25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B4" sqref="B4"/>
    </sheetView>
  </sheetViews>
  <sheetFormatPr baseColWidth="10" defaultColWidth="11.42578125" defaultRowHeight="12.75" x14ac:dyDescent="0.2"/>
  <cols>
    <col min="1" max="1" width="18.42578125" style="14" bestFit="1" customWidth="1"/>
    <col min="2" max="2" width="29.85546875" style="14" bestFit="1" customWidth="1"/>
    <col min="3" max="3" width="5.140625" style="14" customWidth="1"/>
    <col min="4" max="4" width="21.28515625" style="14" bestFit="1" customWidth="1"/>
    <col min="5" max="16384" width="11.42578125" style="14"/>
  </cols>
  <sheetData>
    <row r="1" spans="1:4" x14ac:dyDescent="0.2">
      <c r="A1" s="105" t="s">
        <v>2745</v>
      </c>
    </row>
    <row r="3" spans="1:4" x14ac:dyDescent="0.2">
      <c r="A3" s="14" t="s">
        <v>0</v>
      </c>
      <c r="B3" s="106">
        <v>2025</v>
      </c>
      <c r="D3" s="14" t="s">
        <v>2879</v>
      </c>
    </row>
    <row r="4" spans="1:4" x14ac:dyDescent="0.2">
      <c r="A4" s="14" t="s">
        <v>2744</v>
      </c>
      <c r="B4" s="106">
        <v>1</v>
      </c>
      <c r="D4" s="14" t="s">
        <v>2785</v>
      </c>
    </row>
    <row r="5" spans="1:4" x14ac:dyDescent="0.2">
      <c r="A5" s="14" t="s">
        <v>1</v>
      </c>
      <c r="B5" s="14" t="str">
        <f>"Phase "&amp;B4</f>
        <v>Phase 1</v>
      </c>
    </row>
    <row r="6" spans="1:4" x14ac:dyDescent="0.2">
      <c r="A6" s="14" t="s">
        <v>1</v>
      </c>
      <c r="B6" s="14" t="str">
        <f>VLOOKUP(B4,A11:B15,2)&amp;" "&amp;B3</f>
        <v>dans le cadre du budget initial 2025</v>
      </c>
    </row>
    <row r="7" spans="1:4" x14ac:dyDescent="0.2">
      <c r="A7" s="14" t="s">
        <v>2</v>
      </c>
      <c r="B7" s="14" t="s">
        <v>2908</v>
      </c>
      <c r="D7" s="14" t="s">
        <v>2784</v>
      </c>
    </row>
    <row r="8" spans="1:4" x14ac:dyDescent="0.2">
      <c r="A8" s="14" t="s">
        <v>3</v>
      </c>
      <c r="B8" s="14" t="s">
        <v>2909</v>
      </c>
      <c r="D8" s="14" t="s">
        <v>2784</v>
      </c>
    </row>
    <row r="11" spans="1:4" x14ac:dyDescent="0.2">
      <c r="A11" s="14" t="s">
        <v>2786</v>
      </c>
      <c r="B11" s="14" t="s">
        <v>2787</v>
      </c>
    </row>
    <row r="12" spans="1:4" x14ac:dyDescent="0.2">
      <c r="A12" s="14">
        <v>1</v>
      </c>
      <c r="B12" s="14" t="s">
        <v>2743</v>
      </c>
    </row>
    <row r="13" spans="1:4" x14ac:dyDescent="0.2">
      <c r="A13" s="14">
        <v>2</v>
      </c>
      <c r="B13" s="14" t="s">
        <v>2781</v>
      </c>
    </row>
    <row r="14" spans="1:4" x14ac:dyDescent="0.2">
      <c r="A14" s="14">
        <v>3</v>
      </c>
      <c r="B14" s="14" t="s">
        <v>2782</v>
      </c>
    </row>
    <row r="15" spans="1:4" x14ac:dyDescent="0.2">
      <c r="A15" s="14">
        <v>4</v>
      </c>
      <c r="B15" s="14" t="s">
        <v>2783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54"/>
  <sheetViews>
    <sheetView workbookViewId="0"/>
  </sheetViews>
  <sheetFormatPr baseColWidth="10" defaultColWidth="11.42578125" defaultRowHeight="12.75" x14ac:dyDescent="0.2"/>
  <cols>
    <col min="1" max="6" width="11.42578125" style="30"/>
    <col min="7" max="7" width="24.28515625" style="30" bestFit="1" customWidth="1"/>
    <col min="8" max="16384" width="11.42578125" style="30"/>
  </cols>
  <sheetData>
    <row r="1" spans="1:9" x14ac:dyDescent="0.2">
      <c r="A1" s="37" t="s">
        <v>1331</v>
      </c>
      <c r="B1" s="37" t="s">
        <v>1346</v>
      </c>
      <c r="C1" s="37" t="s">
        <v>1332</v>
      </c>
      <c r="D1" s="37" t="s">
        <v>1347</v>
      </c>
      <c r="E1" s="37" t="s">
        <v>1373</v>
      </c>
      <c r="F1" s="37" t="s">
        <v>1374</v>
      </c>
      <c r="G1" s="37" t="s">
        <v>1375</v>
      </c>
    </row>
    <row r="2" spans="1:9" x14ac:dyDescent="0.2">
      <c r="A2" s="42">
        <f>Paramétrage!B3</f>
        <v>2025</v>
      </c>
      <c r="B2" s="43" t="s">
        <v>230</v>
      </c>
      <c r="C2" s="43">
        <f>Paramétrage!B4</f>
        <v>1</v>
      </c>
      <c r="D2" s="42" t="str">
        <f>Paramétrage!B7</f>
        <v>0691775E</v>
      </c>
      <c r="E2" s="42" t="s">
        <v>231</v>
      </c>
      <c r="F2" s="45">
        <f>Tableau1!G10</f>
        <v>1571</v>
      </c>
      <c r="G2" s="42" t="str">
        <f ca="1">TEXT(NOW(),"aaaa-mm-jj-hh.mm.ss")&amp;".000000"</f>
        <v>2024-12-09-09.06.57.000000</v>
      </c>
      <c r="H2" s="44"/>
    </row>
    <row r="3" spans="1:9" x14ac:dyDescent="0.2">
      <c r="A3" s="42">
        <f>A2</f>
        <v>2025</v>
      </c>
      <c r="B3" s="43" t="s">
        <v>230</v>
      </c>
      <c r="C3" s="43">
        <f>C2</f>
        <v>1</v>
      </c>
      <c r="D3" s="42" t="str">
        <f>D2</f>
        <v>0691775E</v>
      </c>
      <c r="E3" s="42" t="s">
        <v>302</v>
      </c>
      <c r="F3" s="45">
        <f>Tableau1!G11</f>
        <v>1896</v>
      </c>
      <c r="G3" s="42" t="str">
        <f t="shared" ref="G3:G7" ca="1" si="0">TEXT(NOW(),"aaaa-mm-jj-hh.mm.ss")&amp;".000000"</f>
        <v>2024-12-09-09.06.57.000000</v>
      </c>
      <c r="H3" s="44"/>
    </row>
    <row r="4" spans="1:9" x14ac:dyDescent="0.2">
      <c r="A4" s="42">
        <f t="shared" ref="A4:A67" si="1">A3</f>
        <v>2025</v>
      </c>
      <c r="B4" s="43" t="s">
        <v>230</v>
      </c>
      <c r="C4" s="43">
        <f t="shared" ref="C4:D19" si="2">C3</f>
        <v>1</v>
      </c>
      <c r="D4" s="42" t="str">
        <f t="shared" si="2"/>
        <v>0691775E</v>
      </c>
      <c r="E4" s="42" t="s">
        <v>254</v>
      </c>
      <c r="F4" s="45">
        <f>Tableau1!G12</f>
        <v>1571</v>
      </c>
      <c r="G4" s="42" t="str">
        <f t="shared" ca="1" si="0"/>
        <v>2024-12-09-09.06.57.000000</v>
      </c>
      <c r="H4" s="44"/>
    </row>
    <row r="5" spans="1:9" x14ac:dyDescent="0.2">
      <c r="A5" s="42">
        <f t="shared" si="1"/>
        <v>2025</v>
      </c>
      <c r="B5" s="43" t="s">
        <v>230</v>
      </c>
      <c r="C5" s="43">
        <f t="shared" si="2"/>
        <v>1</v>
      </c>
      <c r="D5" s="42" t="str">
        <f t="shared" si="2"/>
        <v>0691775E</v>
      </c>
      <c r="E5" s="42" t="s">
        <v>1389</v>
      </c>
      <c r="F5" s="45">
        <f>Tableau1!G13</f>
        <v>0</v>
      </c>
      <c r="G5" s="42" t="str">
        <f t="shared" ca="1" si="0"/>
        <v>2024-12-09-09.06.57.000000</v>
      </c>
      <c r="H5" s="44"/>
    </row>
    <row r="6" spans="1:9" x14ac:dyDescent="0.2">
      <c r="A6" s="42">
        <f t="shared" si="1"/>
        <v>2025</v>
      </c>
      <c r="B6" s="43" t="s">
        <v>230</v>
      </c>
      <c r="C6" s="43">
        <f t="shared" si="2"/>
        <v>1</v>
      </c>
      <c r="D6" s="42" t="str">
        <f t="shared" si="2"/>
        <v>0691775E</v>
      </c>
      <c r="E6" s="42" t="s">
        <v>1390</v>
      </c>
      <c r="F6" s="45">
        <f>Tableau1!G14</f>
        <v>0</v>
      </c>
      <c r="G6" s="42" t="str">
        <f t="shared" ca="1" si="0"/>
        <v>2024-12-09-09.06.57.000000</v>
      </c>
      <c r="H6" s="44"/>
    </row>
    <row r="7" spans="1:9" x14ac:dyDescent="0.2">
      <c r="A7" s="42">
        <f t="shared" si="1"/>
        <v>2025</v>
      </c>
      <c r="B7" s="43" t="s">
        <v>230</v>
      </c>
      <c r="C7" s="43">
        <f t="shared" si="2"/>
        <v>1</v>
      </c>
      <c r="D7" s="42" t="str">
        <f t="shared" si="2"/>
        <v>0691775E</v>
      </c>
      <c r="E7" s="42" t="s">
        <v>1391</v>
      </c>
      <c r="F7" s="45">
        <f>Tableau1!G15</f>
        <v>0</v>
      </c>
      <c r="G7" s="42" t="str">
        <f t="shared" ca="1" si="0"/>
        <v>2024-12-09-09.06.57.000000</v>
      </c>
      <c r="H7" s="44"/>
    </row>
    <row r="8" spans="1:9" x14ac:dyDescent="0.2">
      <c r="A8" s="42">
        <f t="shared" si="1"/>
        <v>2025</v>
      </c>
      <c r="B8" s="43" t="s">
        <v>230</v>
      </c>
      <c r="C8" s="43">
        <f t="shared" si="2"/>
        <v>1</v>
      </c>
      <c r="D8" s="38" t="str">
        <f>Tableau1!G6</f>
        <v>0691775E</v>
      </c>
      <c r="E8" s="38" t="s">
        <v>310</v>
      </c>
      <c r="F8" s="46">
        <f>Tableau1!G21</f>
        <v>665.5</v>
      </c>
      <c r="G8" s="38" t="str">
        <f ca="1">TEXT(NOW(),"aaaa-mm-jj-hh.mm.ss")&amp;".000000"</f>
        <v>2024-12-09-09.06.57.000000</v>
      </c>
    </row>
    <row r="9" spans="1:9" x14ac:dyDescent="0.2">
      <c r="A9" s="42">
        <f t="shared" si="1"/>
        <v>2025</v>
      </c>
      <c r="B9" s="43" t="s">
        <v>230</v>
      </c>
      <c r="C9" s="43">
        <f t="shared" si="2"/>
        <v>1</v>
      </c>
      <c r="D9" s="14" t="str">
        <f>D8</f>
        <v>0691775E</v>
      </c>
      <c r="E9" s="30" t="s">
        <v>344</v>
      </c>
      <c r="F9" s="46">
        <f>Tableau1!G22</f>
        <v>673.09999999999991</v>
      </c>
      <c r="G9" s="38" t="str">
        <f t="shared" ref="G9:G72" ca="1" si="3">TEXT(NOW(),"aaaa-mm-jj-hh.mm.ss")&amp;".000000"</f>
        <v>2024-12-09-09.06.57.000000</v>
      </c>
    </row>
    <row r="10" spans="1:9" x14ac:dyDescent="0.2">
      <c r="A10" s="42">
        <f t="shared" si="1"/>
        <v>2025</v>
      </c>
      <c r="B10" s="43" t="s">
        <v>230</v>
      </c>
      <c r="C10" s="43">
        <f t="shared" si="2"/>
        <v>1</v>
      </c>
      <c r="D10" s="14" t="str">
        <f t="shared" si="2"/>
        <v>0691775E</v>
      </c>
      <c r="E10" s="30" t="s">
        <v>1409</v>
      </c>
      <c r="F10" s="46">
        <f>Tableau1!G23</f>
        <v>0</v>
      </c>
      <c r="G10" s="38" t="str">
        <f t="shared" ca="1" si="3"/>
        <v>2024-12-09-09.06.57.000000</v>
      </c>
    </row>
    <row r="11" spans="1:9" x14ac:dyDescent="0.2">
      <c r="A11" s="42">
        <f t="shared" si="1"/>
        <v>2025</v>
      </c>
      <c r="B11" s="43" t="s">
        <v>230</v>
      </c>
      <c r="C11" s="43">
        <f t="shared" si="2"/>
        <v>1</v>
      </c>
      <c r="D11" s="14" t="str">
        <f t="shared" si="2"/>
        <v>0691775E</v>
      </c>
      <c r="E11" s="30" t="s">
        <v>362</v>
      </c>
      <c r="F11" s="46">
        <f>Tableau1!G24</f>
        <v>540</v>
      </c>
      <c r="G11" s="38" t="str">
        <f t="shared" ca="1" si="3"/>
        <v>2024-12-09-09.06.57.000000</v>
      </c>
      <c r="I11" s="39"/>
    </row>
    <row r="12" spans="1:9" x14ac:dyDescent="0.2">
      <c r="A12" s="42">
        <f t="shared" si="1"/>
        <v>2025</v>
      </c>
      <c r="B12" s="30" t="s">
        <v>230</v>
      </c>
      <c r="C12" s="43">
        <f t="shared" si="2"/>
        <v>1</v>
      </c>
      <c r="D12" s="14" t="str">
        <f t="shared" si="2"/>
        <v>0691775E</v>
      </c>
      <c r="E12" s="30" t="s">
        <v>402</v>
      </c>
      <c r="F12" s="46">
        <f>Tableau1!G25</f>
        <v>546.4000000000002</v>
      </c>
      <c r="G12" s="38" t="str">
        <f t="shared" ca="1" si="3"/>
        <v>2024-12-09-09.06.57.000000</v>
      </c>
      <c r="I12" s="39"/>
    </row>
    <row r="13" spans="1:9" x14ac:dyDescent="0.2">
      <c r="A13" s="42">
        <f t="shared" si="1"/>
        <v>2025</v>
      </c>
      <c r="B13" s="30" t="s">
        <v>230</v>
      </c>
      <c r="C13" s="43">
        <f t="shared" si="2"/>
        <v>1</v>
      </c>
      <c r="D13" s="14" t="str">
        <f t="shared" si="2"/>
        <v>0691775E</v>
      </c>
      <c r="E13" s="30" t="s">
        <v>1444</v>
      </c>
      <c r="F13" s="46">
        <f>Tableau1!G26</f>
        <v>0</v>
      </c>
      <c r="G13" s="38" t="str">
        <f t="shared" ca="1" si="3"/>
        <v>2024-12-09-09.06.57.000000</v>
      </c>
      <c r="I13" s="41"/>
    </row>
    <row r="14" spans="1:9" x14ac:dyDescent="0.2">
      <c r="A14" s="42">
        <f t="shared" si="1"/>
        <v>2025</v>
      </c>
      <c r="B14" s="30" t="s">
        <v>230</v>
      </c>
      <c r="C14" s="43">
        <f t="shared" si="2"/>
        <v>1</v>
      </c>
      <c r="D14" s="14" t="str">
        <f t="shared" si="2"/>
        <v>0691775E</v>
      </c>
      <c r="E14" s="30" t="s">
        <v>1461</v>
      </c>
      <c r="F14" s="46">
        <f>Tableau1!G27</f>
        <v>1205.5</v>
      </c>
      <c r="G14" s="38" t="str">
        <f t="shared" ca="1" si="3"/>
        <v>2024-12-09-09.06.57.000000</v>
      </c>
      <c r="I14" s="40"/>
    </row>
    <row r="15" spans="1:9" x14ac:dyDescent="0.2">
      <c r="A15" s="42">
        <f t="shared" si="1"/>
        <v>2025</v>
      </c>
      <c r="B15" s="30" t="s">
        <v>230</v>
      </c>
      <c r="C15" s="43">
        <f t="shared" si="2"/>
        <v>1</v>
      </c>
      <c r="D15" s="14" t="str">
        <f t="shared" si="2"/>
        <v>0691775E</v>
      </c>
      <c r="E15" s="30" t="s">
        <v>1478</v>
      </c>
      <c r="F15" s="46">
        <f>Tableau1!G28</f>
        <v>1219.5</v>
      </c>
      <c r="G15" s="38" t="str">
        <f t="shared" ca="1" si="3"/>
        <v>2024-12-09-09.06.57.000000</v>
      </c>
      <c r="I15" s="40"/>
    </row>
    <row r="16" spans="1:9" x14ac:dyDescent="0.2">
      <c r="A16" s="42">
        <f t="shared" si="1"/>
        <v>2025</v>
      </c>
      <c r="B16" s="30" t="s">
        <v>230</v>
      </c>
      <c r="C16" s="43">
        <f t="shared" si="2"/>
        <v>1</v>
      </c>
      <c r="D16" s="14" t="str">
        <f t="shared" si="2"/>
        <v>0691775E</v>
      </c>
      <c r="E16" s="30" t="s">
        <v>1495</v>
      </c>
      <c r="F16" s="46">
        <f>Tableau1!G29</f>
        <v>0</v>
      </c>
      <c r="G16" s="38" t="str">
        <f t="shared" ca="1" si="3"/>
        <v>2024-12-09-09.06.57.000000</v>
      </c>
      <c r="I16" s="40"/>
    </row>
    <row r="17" spans="1:9" x14ac:dyDescent="0.2">
      <c r="A17" s="42">
        <f t="shared" si="1"/>
        <v>2025</v>
      </c>
      <c r="B17" s="30" t="s">
        <v>230</v>
      </c>
      <c r="C17" s="43">
        <f t="shared" si="2"/>
        <v>1</v>
      </c>
      <c r="D17" s="14" t="str">
        <f t="shared" si="2"/>
        <v>0691775E</v>
      </c>
      <c r="E17" s="30" t="s">
        <v>425</v>
      </c>
      <c r="F17" s="46">
        <f>Tableau1!G30</f>
        <v>265.5</v>
      </c>
      <c r="G17" s="38" t="str">
        <f t="shared" ca="1" si="3"/>
        <v>2024-12-09-09.06.57.000000</v>
      </c>
      <c r="I17" s="40"/>
    </row>
    <row r="18" spans="1:9" x14ac:dyDescent="0.2">
      <c r="A18" s="42">
        <f t="shared" si="1"/>
        <v>2025</v>
      </c>
      <c r="B18" s="30" t="s">
        <v>230</v>
      </c>
      <c r="C18" s="43">
        <f t="shared" si="2"/>
        <v>1</v>
      </c>
      <c r="D18" s="14" t="str">
        <f t="shared" si="2"/>
        <v>0691775E</v>
      </c>
      <c r="E18" s="30" t="s">
        <v>441</v>
      </c>
      <c r="F18" s="46">
        <f>Tableau1!G31</f>
        <v>269</v>
      </c>
      <c r="G18" s="38" t="str">
        <f t="shared" ca="1" si="3"/>
        <v>2024-12-09-09.06.57.000000</v>
      </c>
      <c r="I18" s="40"/>
    </row>
    <row r="19" spans="1:9" x14ac:dyDescent="0.2">
      <c r="A19" s="42">
        <f t="shared" si="1"/>
        <v>2025</v>
      </c>
      <c r="B19" s="30" t="s">
        <v>230</v>
      </c>
      <c r="C19" s="43">
        <f t="shared" si="2"/>
        <v>1</v>
      </c>
      <c r="D19" s="14" t="str">
        <f t="shared" si="2"/>
        <v>0691775E</v>
      </c>
      <c r="E19" s="30" t="s">
        <v>1516</v>
      </c>
      <c r="F19" s="46">
        <f>Tableau1!G32</f>
        <v>0</v>
      </c>
      <c r="G19" s="38" t="str">
        <f t="shared" ca="1" si="3"/>
        <v>2024-12-09-09.06.57.000000</v>
      </c>
      <c r="I19" s="40"/>
    </row>
    <row r="20" spans="1:9" x14ac:dyDescent="0.2">
      <c r="A20" s="42">
        <f t="shared" si="1"/>
        <v>2025</v>
      </c>
      <c r="B20" s="30" t="s">
        <v>230</v>
      </c>
      <c r="C20" s="43">
        <f t="shared" ref="C20:D35" si="4">C19</f>
        <v>1</v>
      </c>
      <c r="D20" s="14" t="str">
        <f t="shared" si="4"/>
        <v>0691775E</v>
      </c>
      <c r="E20" s="30" t="s">
        <v>449</v>
      </c>
      <c r="F20" s="46">
        <f>Tableau1!G33</f>
        <v>188</v>
      </c>
      <c r="G20" s="38" t="str">
        <f t="shared" ca="1" si="3"/>
        <v>2024-12-09-09.06.57.000000</v>
      </c>
      <c r="I20" s="40"/>
    </row>
    <row r="21" spans="1:9" x14ac:dyDescent="0.2">
      <c r="A21" s="42">
        <f t="shared" si="1"/>
        <v>2025</v>
      </c>
      <c r="B21" s="30" t="s">
        <v>230</v>
      </c>
      <c r="C21" s="43">
        <f t="shared" si="4"/>
        <v>1</v>
      </c>
      <c r="D21" s="14" t="str">
        <f t="shared" si="4"/>
        <v>0691775E</v>
      </c>
      <c r="E21" s="30" t="s">
        <v>464</v>
      </c>
      <c r="F21" s="46">
        <f>Tableau1!G34</f>
        <v>186</v>
      </c>
      <c r="G21" s="38" t="str">
        <f t="shared" ca="1" si="3"/>
        <v>2024-12-09-09.06.57.000000</v>
      </c>
      <c r="I21" s="40"/>
    </row>
    <row r="22" spans="1:9" x14ac:dyDescent="0.2">
      <c r="A22" s="42">
        <f t="shared" si="1"/>
        <v>2025</v>
      </c>
      <c r="B22" s="30" t="s">
        <v>230</v>
      </c>
      <c r="C22" s="43">
        <f t="shared" si="4"/>
        <v>1</v>
      </c>
      <c r="D22" s="14" t="str">
        <f t="shared" si="4"/>
        <v>0691775E</v>
      </c>
      <c r="E22" s="30" t="s">
        <v>1526</v>
      </c>
      <c r="F22" s="46">
        <f>Tableau1!G35</f>
        <v>0</v>
      </c>
      <c r="G22" s="38" t="str">
        <f t="shared" ca="1" si="3"/>
        <v>2024-12-09-09.06.57.000000</v>
      </c>
      <c r="I22" s="40"/>
    </row>
    <row r="23" spans="1:9" x14ac:dyDescent="0.2">
      <c r="A23" s="42">
        <f t="shared" si="1"/>
        <v>2025</v>
      </c>
      <c r="B23" s="30" t="s">
        <v>230</v>
      </c>
      <c r="C23" s="43">
        <f t="shared" si="4"/>
        <v>1</v>
      </c>
      <c r="D23" s="14" t="str">
        <f t="shared" si="4"/>
        <v>0691775E</v>
      </c>
      <c r="E23" s="30" t="s">
        <v>480</v>
      </c>
      <c r="F23" s="46">
        <f>Tableau1!G36</f>
        <v>89</v>
      </c>
      <c r="G23" s="38" t="str">
        <f t="shared" ca="1" si="3"/>
        <v>2024-12-09-09.06.57.000000</v>
      </c>
      <c r="I23" s="40"/>
    </row>
    <row r="24" spans="1:9" x14ac:dyDescent="0.2">
      <c r="A24" s="42">
        <f t="shared" si="1"/>
        <v>2025</v>
      </c>
      <c r="B24" s="30" t="s">
        <v>230</v>
      </c>
      <c r="C24" s="43">
        <f t="shared" si="4"/>
        <v>1</v>
      </c>
      <c r="D24" s="14" t="str">
        <f t="shared" si="4"/>
        <v>0691775E</v>
      </c>
      <c r="E24" s="30" t="s">
        <v>498</v>
      </c>
      <c r="F24" s="46">
        <f>Tableau1!G37</f>
        <v>95.83</v>
      </c>
      <c r="G24" s="38" t="str">
        <f t="shared" ca="1" si="3"/>
        <v>2024-12-09-09.06.57.000000</v>
      </c>
      <c r="I24" s="40"/>
    </row>
    <row r="25" spans="1:9" x14ac:dyDescent="0.2">
      <c r="A25" s="42">
        <f t="shared" si="1"/>
        <v>2025</v>
      </c>
      <c r="B25" s="30" t="s">
        <v>230</v>
      </c>
      <c r="C25" s="43">
        <f t="shared" si="4"/>
        <v>1</v>
      </c>
      <c r="D25" s="14" t="str">
        <f t="shared" si="4"/>
        <v>0691775E</v>
      </c>
      <c r="E25" s="30" t="s">
        <v>1536</v>
      </c>
      <c r="F25" s="46">
        <f>Tableau1!G38</f>
        <v>0</v>
      </c>
      <c r="G25" s="38" t="str">
        <f t="shared" ca="1" si="3"/>
        <v>2024-12-09-09.06.57.000000</v>
      </c>
      <c r="I25" s="40"/>
    </row>
    <row r="26" spans="1:9" x14ac:dyDescent="0.2">
      <c r="A26" s="42">
        <f t="shared" si="1"/>
        <v>2025</v>
      </c>
      <c r="B26" s="30" t="s">
        <v>230</v>
      </c>
      <c r="C26" s="43">
        <f t="shared" si="4"/>
        <v>1</v>
      </c>
      <c r="D26" s="14" t="str">
        <f t="shared" si="4"/>
        <v>0691775E</v>
      </c>
      <c r="E26" s="30" t="s">
        <v>504</v>
      </c>
      <c r="F26" s="46">
        <f>Tableau1!G39</f>
        <v>80</v>
      </c>
      <c r="G26" s="38" t="str">
        <f t="shared" ca="1" si="3"/>
        <v>2024-12-09-09.06.57.000000</v>
      </c>
      <c r="I26" s="40"/>
    </row>
    <row r="27" spans="1:9" x14ac:dyDescent="0.2">
      <c r="A27" s="42">
        <f t="shared" si="1"/>
        <v>2025</v>
      </c>
      <c r="B27" s="30" t="s">
        <v>230</v>
      </c>
      <c r="C27" s="43">
        <f t="shared" si="4"/>
        <v>1</v>
      </c>
      <c r="D27" s="14" t="str">
        <f t="shared" si="4"/>
        <v>0691775E</v>
      </c>
      <c r="E27" s="30" t="s">
        <v>544</v>
      </c>
      <c r="F27" s="46">
        <f>Tableau1!G40</f>
        <v>87.799999999999983</v>
      </c>
      <c r="G27" s="38" t="str">
        <f t="shared" ca="1" si="3"/>
        <v>2024-12-09-09.06.57.000000</v>
      </c>
      <c r="I27" s="40"/>
    </row>
    <row r="28" spans="1:9" x14ac:dyDescent="0.2">
      <c r="A28" s="42">
        <f t="shared" si="1"/>
        <v>2025</v>
      </c>
      <c r="B28" s="30" t="s">
        <v>230</v>
      </c>
      <c r="C28" s="43">
        <f t="shared" si="4"/>
        <v>1</v>
      </c>
      <c r="D28" s="14" t="str">
        <f t="shared" si="4"/>
        <v>0691775E</v>
      </c>
      <c r="E28" s="30" t="s">
        <v>1560</v>
      </c>
      <c r="F28" s="46">
        <f>Tableau1!G41</f>
        <v>0</v>
      </c>
      <c r="G28" s="38" t="str">
        <f t="shared" ca="1" si="3"/>
        <v>2024-12-09-09.06.57.000000</v>
      </c>
      <c r="I28" s="40"/>
    </row>
    <row r="29" spans="1:9" x14ac:dyDescent="0.2">
      <c r="A29" s="42">
        <f t="shared" si="1"/>
        <v>2025</v>
      </c>
      <c r="B29" s="30" t="s">
        <v>230</v>
      </c>
      <c r="C29" s="43">
        <f t="shared" si="4"/>
        <v>1</v>
      </c>
      <c r="D29" s="14" t="str">
        <f t="shared" si="4"/>
        <v>0691775E</v>
      </c>
      <c r="E29" s="30" t="s">
        <v>1577</v>
      </c>
      <c r="F29" s="46">
        <f>Tableau1!G42</f>
        <v>354.5</v>
      </c>
      <c r="G29" s="38" t="str">
        <f t="shared" ca="1" si="3"/>
        <v>2024-12-09-09.06.57.000000</v>
      </c>
      <c r="I29" s="40"/>
    </row>
    <row r="30" spans="1:9" x14ac:dyDescent="0.2">
      <c r="A30" s="42">
        <f t="shared" si="1"/>
        <v>2025</v>
      </c>
      <c r="B30" s="30" t="s">
        <v>230</v>
      </c>
      <c r="C30" s="43">
        <f t="shared" si="4"/>
        <v>1</v>
      </c>
      <c r="D30" s="14" t="str">
        <f t="shared" si="4"/>
        <v>0691775E</v>
      </c>
      <c r="E30" s="30" t="s">
        <v>1583</v>
      </c>
      <c r="F30" s="46">
        <f>Tableau1!G43</f>
        <v>364.83</v>
      </c>
      <c r="G30" s="38" t="str">
        <f t="shared" ca="1" si="3"/>
        <v>2024-12-09-09.06.57.000000</v>
      </c>
      <c r="I30" s="40"/>
    </row>
    <row r="31" spans="1:9" x14ac:dyDescent="0.2">
      <c r="A31" s="42">
        <f t="shared" si="1"/>
        <v>2025</v>
      </c>
      <c r="B31" s="30" t="s">
        <v>230</v>
      </c>
      <c r="C31" s="43">
        <f t="shared" si="4"/>
        <v>1</v>
      </c>
      <c r="D31" s="14" t="str">
        <f t="shared" si="4"/>
        <v>0691775E</v>
      </c>
      <c r="E31" s="30" t="s">
        <v>1589</v>
      </c>
      <c r="F31" s="46">
        <f>Tableau1!G44</f>
        <v>0</v>
      </c>
      <c r="G31" s="38" t="str">
        <f t="shared" ca="1" si="3"/>
        <v>2024-12-09-09.06.57.000000</v>
      </c>
      <c r="I31" s="40"/>
    </row>
    <row r="32" spans="1:9" x14ac:dyDescent="0.2">
      <c r="A32" s="42">
        <f t="shared" si="1"/>
        <v>2025</v>
      </c>
      <c r="B32" s="30" t="s">
        <v>230</v>
      </c>
      <c r="C32" s="43">
        <f t="shared" si="4"/>
        <v>1</v>
      </c>
      <c r="D32" s="14" t="str">
        <f t="shared" si="4"/>
        <v>0691775E</v>
      </c>
      <c r="E32" s="30" t="s">
        <v>1595</v>
      </c>
      <c r="F32" s="46">
        <f>Tableau1!G45</f>
        <v>1560</v>
      </c>
      <c r="G32" s="38" t="str">
        <f t="shared" ca="1" si="3"/>
        <v>2024-12-09-09.06.57.000000</v>
      </c>
      <c r="I32" s="40"/>
    </row>
    <row r="33" spans="1:9" x14ac:dyDescent="0.2">
      <c r="A33" s="42">
        <f t="shared" si="1"/>
        <v>2025</v>
      </c>
      <c r="B33" s="30" t="s">
        <v>230</v>
      </c>
      <c r="C33" s="43">
        <f t="shared" si="4"/>
        <v>1</v>
      </c>
      <c r="D33" s="14" t="str">
        <f t="shared" si="4"/>
        <v>0691775E</v>
      </c>
      <c r="E33" s="30" t="s">
        <v>1601</v>
      </c>
      <c r="F33" s="46">
        <f>Tableau1!G46</f>
        <v>1584.33</v>
      </c>
      <c r="G33" s="38" t="str">
        <f t="shared" ca="1" si="3"/>
        <v>2024-12-09-09.06.57.000000</v>
      </c>
      <c r="I33" s="40"/>
    </row>
    <row r="34" spans="1:9" x14ac:dyDescent="0.2">
      <c r="A34" s="42">
        <f t="shared" si="1"/>
        <v>2025</v>
      </c>
      <c r="B34" s="30" t="s">
        <v>230</v>
      </c>
      <c r="C34" s="43">
        <f t="shared" si="4"/>
        <v>1</v>
      </c>
      <c r="D34" s="14" t="str">
        <f t="shared" si="4"/>
        <v>0691775E</v>
      </c>
      <c r="E34" s="30" t="s">
        <v>1607</v>
      </c>
      <c r="F34" s="46">
        <f>Tableau1!G47</f>
        <v>0</v>
      </c>
      <c r="G34" s="38" t="str">
        <f t="shared" ca="1" si="3"/>
        <v>2024-12-09-09.06.57.000000</v>
      </c>
      <c r="I34" s="40"/>
    </row>
    <row r="35" spans="1:9" x14ac:dyDescent="0.2">
      <c r="A35" s="42">
        <f t="shared" si="1"/>
        <v>2025</v>
      </c>
      <c r="B35" s="30" t="s">
        <v>230</v>
      </c>
      <c r="C35" s="43">
        <f t="shared" si="4"/>
        <v>1</v>
      </c>
      <c r="D35" s="14" t="str">
        <f t="shared" si="4"/>
        <v>0691775E</v>
      </c>
      <c r="E35" s="30" t="s">
        <v>557</v>
      </c>
      <c r="F35" s="46">
        <f>Tableau1!G48</f>
        <v>37.08</v>
      </c>
      <c r="G35" s="38" t="str">
        <f t="shared" ca="1" si="3"/>
        <v>2024-12-09-09.06.57.000000</v>
      </c>
      <c r="I35" s="40"/>
    </row>
    <row r="36" spans="1:9" x14ac:dyDescent="0.2">
      <c r="A36" s="42">
        <f t="shared" si="1"/>
        <v>2025</v>
      </c>
      <c r="B36" s="30" t="s">
        <v>230</v>
      </c>
      <c r="C36" s="43">
        <f t="shared" ref="C36:D51" si="5">C35</f>
        <v>1</v>
      </c>
      <c r="D36" s="14" t="str">
        <f t="shared" si="5"/>
        <v>0691775E</v>
      </c>
      <c r="E36" s="30" t="s">
        <v>575</v>
      </c>
      <c r="F36" s="46">
        <f>Tableau1!G49</f>
        <v>53</v>
      </c>
      <c r="G36" s="38" t="str">
        <f t="shared" ca="1" si="3"/>
        <v>2024-12-09-09.06.57.000000</v>
      </c>
      <c r="I36" s="40"/>
    </row>
    <row r="37" spans="1:9" x14ac:dyDescent="0.2">
      <c r="A37" s="42">
        <f t="shared" si="1"/>
        <v>2025</v>
      </c>
      <c r="B37" s="30" t="s">
        <v>230</v>
      </c>
      <c r="C37" s="43">
        <f t="shared" si="5"/>
        <v>1</v>
      </c>
      <c r="D37" s="14" t="str">
        <f t="shared" si="5"/>
        <v>0691775E</v>
      </c>
      <c r="E37" s="30" t="s">
        <v>1617</v>
      </c>
      <c r="F37" s="46">
        <f>Tableau1!G50</f>
        <v>0</v>
      </c>
      <c r="G37" s="38" t="str">
        <f t="shared" ca="1" si="3"/>
        <v>2024-12-09-09.06.57.000000</v>
      </c>
      <c r="I37" s="40"/>
    </row>
    <row r="38" spans="1:9" x14ac:dyDescent="0.2">
      <c r="A38" s="42">
        <f t="shared" si="1"/>
        <v>2025</v>
      </c>
      <c r="B38" s="30" t="s">
        <v>230</v>
      </c>
      <c r="C38" s="43">
        <f t="shared" si="5"/>
        <v>1</v>
      </c>
      <c r="D38" s="14" t="str">
        <f t="shared" si="5"/>
        <v>0691775E</v>
      </c>
      <c r="E38" s="30" t="s">
        <v>582</v>
      </c>
      <c r="F38" s="46">
        <f>Tableau1!G51</f>
        <v>265</v>
      </c>
      <c r="G38" s="38" t="str">
        <f t="shared" ca="1" si="3"/>
        <v>2024-12-09-09.06.57.000000</v>
      </c>
      <c r="I38" s="40"/>
    </row>
    <row r="39" spans="1:9" x14ac:dyDescent="0.2">
      <c r="A39" s="42">
        <f t="shared" si="1"/>
        <v>2025</v>
      </c>
      <c r="B39" s="30" t="s">
        <v>230</v>
      </c>
      <c r="C39" s="43">
        <f t="shared" si="5"/>
        <v>1</v>
      </c>
      <c r="D39" s="14" t="str">
        <f t="shared" si="5"/>
        <v>0691775E</v>
      </c>
      <c r="E39" s="30" t="s">
        <v>597</v>
      </c>
      <c r="F39" s="46">
        <f>Tableau1!G52</f>
        <v>255.7</v>
      </c>
      <c r="G39" s="38" t="str">
        <f t="shared" ca="1" si="3"/>
        <v>2024-12-09-09.06.57.000000</v>
      </c>
      <c r="I39" s="40"/>
    </row>
    <row r="40" spans="1:9" x14ac:dyDescent="0.2">
      <c r="A40" s="42">
        <f t="shared" si="1"/>
        <v>2025</v>
      </c>
      <c r="B40" s="30" t="s">
        <v>230</v>
      </c>
      <c r="C40" s="43">
        <f t="shared" si="5"/>
        <v>1</v>
      </c>
      <c r="D40" s="14" t="str">
        <f t="shared" si="5"/>
        <v>0691775E</v>
      </c>
      <c r="E40" s="30" t="s">
        <v>1627</v>
      </c>
      <c r="F40" s="46">
        <f>Tableau1!G53</f>
        <v>0</v>
      </c>
      <c r="G40" s="38" t="str">
        <f t="shared" ca="1" si="3"/>
        <v>2024-12-09-09.06.57.000000</v>
      </c>
      <c r="I40" s="40"/>
    </row>
    <row r="41" spans="1:9" x14ac:dyDescent="0.2">
      <c r="A41" s="42">
        <f t="shared" si="1"/>
        <v>2025</v>
      </c>
      <c r="B41" s="30" t="s">
        <v>230</v>
      </c>
      <c r="C41" s="43">
        <f t="shared" si="5"/>
        <v>1</v>
      </c>
      <c r="D41" s="14" t="str">
        <f t="shared" si="5"/>
        <v>0691775E</v>
      </c>
      <c r="E41" s="30" t="s">
        <v>604</v>
      </c>
      <c r="F41" s="46">
        <f>Tableau1!G54</f>
        <v>0</v>
      </c>
      <c r="G41" s="38" t="str">
        <f t="shared" ca="1" si="3"/>
        <v>2024-12-09-09.06.57.000000</v>
      </c>
      <c r="I41" s="40"/>
    </row>
    <row r="42" spans="1:9" x14ac:dyDescent="0.2">
      <c r="A42" s="42">
        <f t="shared" si="1"/>
        <v>2025</v>
      </c>
      <c r="B42" s="30" t="s">
        <v>230</v>
      </c>
      <c r="C42" s="43">
        <f t="shared" si="5"/>
        <v>1</v>
      </c>
      <c r="D42" s="14" t="str">
        <f t="shared" si="5"/>
        <v>0691775E</v>
      </c>
      <c r="E42" s="30" t="s">
        <v>643</v>
      </c>
      <c r="F42" s="46">
        <f>Tableau1!G55</f>
        <v>0</v>
      </c>
      <c r="G42" s="38" t="str">
        <f t="shared" ca="1" si="3"/>
        <v>2024-12-09-09.06.57.000000</v>
      </c>
      <c r="I42" s="40"/>
    </row>
    <row r="43" spans="1:9" x14ac:dyDescent="0.2">
      <c r="A43" s="42">
        <f t="shared" si="1"/>
        <v>2025</v>
      </c>
      <c r="B43" s="30" t="s">
        <v>230</v>
      </c>
      <c r="C43" s="43">
        <f t="shared" si="5"/>
        <v>1</v>
      </c>
      <c r="D43" s="14" t="str">
        <f t="shared" si="5"/>
        <v>0691775E</v>
      </c>
      <c r="E43" s="30" t="s">
        <v>1651</v>
      </c>
      <c r="F43" s="46">
        <f>Tableau1!G56</f>
        <v>0</v>
      </c>
      <c r="G43" s="38" t="str">
        <f t="shared" ca="1" si="3"/>
        <v>2024-12-09-09.06.57.000000</v>
      </c>
      <c r="I43" s="40"/>
    </row>
    <row r="44" spans="1:9" x14ac:dyDescent="0.2">
      <c r="A44" s="42">
        <f t="shared" si="1"/>
        <v>2025</v>
      </c>
      <c r="B44" s="30" t="s">
        <v>230</v>
      </c>
      <c r="C44" s="43">
        <f t="shared" si="5"/>
        <v>1</v>
      </c>
      <c r="D44" s="14" t="str">
        <f t="shared" si="5"/>
        <v>0691775E</v>
      </c>
      <c r="E44" s="30" t="s">
        <v>659</v>
      </c>
      <c r="F44" s="46">
        <f>Tableau1!G57</f>
        <v>0</v>
      </c>
      <c r="G44" s="38" t="str">
        <f t="shared" ca="1" si="3"/>
        <v>2024-12-09-09.06.57.000000</v>
      </c>
      <c r="I44" s="40"/>
    </row>
    <row r="45" spans="1:9" x14ac:dyDescent="0.2">
      <c r="A45" s="42">
        <f t="shared" si="1"/>
        <v>2025</v>
      </c>
      <c r="B45" s="30" t="s">
        <v>230</v>
      </c>
      <c r="C45" s="43">
        <f t="shared" si="5"/>
        <v>1</v>
      </c>
      <c r="D45" s="14" t="str">
        <f t="shared" si="5"/>
        <v>0691775E</v>
      </c>
      <c r="E45" s="30" t="s">
        <v>674</v>
      </c>
      <c r="F45" s="46">
        <f>Tableau1!G58</f>
        <v>0</v>
      </c>
      <c r="G45" s="38" t="str">
        <f t="shared" ca="1" si="3"/>
        <v>2024-12-09-09.06.57.000000</v>
      </c>
      <c r="I45" s="40"/>
    </row>
    <row r="46" spans="1:9" x14ac:dyDescent="0.2">
      <c r="A46" s="42">
        <f t="shared" si="1"/>
        <v>2025</v>
      </c>
      <c r="B46" s="30" t="s">
        <v>230</v>
      </c>
      <c r="C46" s="43">
        <f t="shared" si="5"/>
        <v>1</v>
      </c>
      <c r="D46" s="14" t="str">
        <f t="shared" si="5"/>
        <v>0691775E</v>
      </c>
      <c r="E46" s="30" t="s">
        <v>1694</v>
      </c>
      <c r="F46" s="46">
        <f>Tableau1!G59</f>
        <v>0</v>
      </c>
      <c r="G46" s="38" t="str">
        <f t="shared" ca="1" si="3"/>
        <v>2024-12-09-09.06.57.000000</v>
      </c>
      <c r="I46" s="40"/>
    </row>
    <row r="47" spans="1:9" x14ac:dyDescent="0.2">
      <c r="A47" s="42">
        <f t="shared" si="1"/>
        <v>2025</v>
      </c>
      <c r="B47" s="30" t="s">
        <v>230</v>
      </c>
      <c r="C47" s="43">
        <f t="shared" si="5"/>
        <v>1</v>
      </c>
      <c r="D47" s="14" t="str">
        <f t="shared" si="5"/>
        <v>0691775E</v>
      </c>
      <c r="E47" s="30" t="s">
        <v>1711</v>
      </c>
      <c r="F47" s="46">
        <f>Tableau1!G60</f>
        <v>302.08</v>
      </c>
      <c r="G47" s="38" t="str">
        <f t="shared" ca="1" si="3"/>
        <v>2024-12-09-09.06.57.000000</v>
      </c>
      <c r="I47" s="40"/>
    </row>
    <row r="48" spans="1:9" x14ac:dyDescent="0.2">
      <c r="A48" s="42">
        <f t="shared" si="1"/>
        <v>2025</v>
      </c>
      <c r="B48" s="30" t="s">
        <v>230</v>
      </c>
      <c r="C48" s="43">
        <f t="shared" si="5"/>
        <v>1</v>
      </c>
      <c r="D48" s="14" t="str">
        <f t="shared" si="5"/>
        <v>0691775E</v>
      </c>
      <c r="E48" s="30" t="s">
        <v>1717</v>
      </c>
      <c r="F48" s="46">
        <f>Tableau1!G61</f>
        <v>308.7</v>
      </c>
      <c r="G48" s="38" t="str">
        <f t="shared" ca="1" si="3"/>
        <v>2024-12-09-09.06.57.000000</v>
      </c>
      <c r="I48" s="40"/>
    </row>
    <row r="49" spans="1:9" x14ac:dyDescent="0.2">
      <c r="A49" s="42">
        <f t="shared" si="1"/>
        <v>2025</v>
      </c>
      <c r="B49" s="30" t="s">
        <v>230</v>
      </c>
      <c r="C49" s="43">
        <f t="shared" si="5"/>
        <v>1</v>
      </c>
      <c r="D49" s="14" t="str">
        <f t="shared" si="5"/>
        <v>0691775E</v>
      </c>
      <c r="E49" s="30" t="s">
        <v>1723</v>
      </c>
      <c r="F49" s="46">
        <f>Tableau1!G62</f>
        <v>0</v>
      </c>
      <c r="G49" s="38" t="str">
        <f t="shared" ca="1" si="3"/>
        <v>2024-12-09-09.06.57.000000</v>
      </c>
      <c r="I49" s="40"/>
    </row>
    <row r="50" spans="1:9" x14ac:dyDescent="0.2">
      <c r="A50" s="42">
        <f t="shared" si="1"/>
        <v>2025</v>
      </c>
      <c r="B50" s="30" t="s">
        <v>230</v>
      </c>
      <c r="C50" s="43">
        <f t="shared" si="5"/>
        <v>1</v>
      </c>
      <c r="D50" s="14" t="str">
        <f t="shared" si="5"/>
        <v>0691775E</v>
      </c>
      <c r="E50" s="30" t="s">
        <v>1729</v>
      </c>
      <c r="F50" s="46">
        <f>Tableau1!G63</f>
        <v>1205.5</v>
      </c>
      <c r="G50" s="38" t="str">
        <f t="shared" ca="1" si="3"/>
        <v>2024-12-09-09.06.57.000000</v>
      </c>
      <c r="I50" s="40"/>
    </row>
    <row r="51" spans="1:9" x14ac:dyDescent="0.2">
      <c r="A51" s="42">
        <f t="shared" si="1"/>
        <v>2025</v>
      </c>
      <c r="B51" s="30" t="s">
        <v>230</v>
      </c>
      <c r="C51" s="43">
        <f t="shared" si="5"/>
        <v>1</v>
      </c>
      <c r="D51" s="14" t="str">
        <f t="shared" si="5"/>
        <v>0691775E</v>
      </c>
      <c r="E51" s="30" t="s">
        <v>1746</v>
      </c>
      <c r="F51" s="46">
        <f>Tableau1!G64</f>
        <v>1219.5</v>
      </c>
      <c r="G51" s="38" t="str">
        <f t="shared" ca="1" si="3"/>
        <v>2024-12-09-09.06.57.000000</v>
      </c>
      <c r="I51" s="40"/>
    </row>
    <row r="52" spans="1:9" x14ac:dyDescent="0.2">
      <c r="A52" s="42">
        <f t="shared" si="1"/>
        <v>2025</v>
      </c>
      <c r="B52" s="30" t="s">
        <v>230</v>
      </c>
      <c r="C52" s="43">
        <f t="shared" ref="C52:D67" si="6">C51</f>
        <v>1</v>
      </c>
      <c r="D52" s="14" t="str">
        <f t="shared" si="6"/>
        <v>0691775E</v>
      </c>
      <c r="E52" s="30" t="s">
        <v>1763</v>
      </c>
      <c r="F52" s="46">
        <f>Tableau1!G65</f>
        <v>0</v>
      </c>
      <c r="G52" s="38" t="str">
        <f t="shared" ca="1" si="3"/>
        <v>2024-12-09-09.06.57.000000</v>
      </c>
      <c r="I52" s="40"/>
    </row>
    <row r="53" spans="1:9" x14ac:dyDescent="0.2">
      <c r="A53" s="42">
        <f t="shared" si="1"/>
        <v>2025</v>
      </c>
      <c r="B53" s="30" t="s">
        <v>230</v>
      </c>
      <c r="C53" s="43">
        <f t="shared" si="6"/>
        <v>1</v>
      </c>
      <c r="D53" s="14" t="str">
        <f t="shared" si="6"/>
        <v>0691775E</v>
      </c>
      <c r="E53" s="30" t="s">
        <v>1780</v>
      </c>
      <c r="F53" s="46">
        <f>Tableau1!G66</f>
        <v>656.57999999999993</v>
      </c>
      <c r="G53" s="38" t="str">
        <f t="shared" ca="1" si="3"/>
        <v>2024-12-09-09.06.57.000000</v>
      </c>
      <c r="I53" s="40"/>
    </row>
    <row r="54" spans="1:9" x14ac:dyDescent="0.2">
      <c r="A54" s="42">
        <f t="shared" si="1"/>
        <v>2025</v>
      </c>
      <c r="B54" s="30" t="s">
        <v>230</v>
      </c>
      <c r="C54" s="43">
        <f t="shared" si="6"/>
        <v>1</v>
      </c>
      <c r="D54" s="14" t="str">
        <f t="shared" si="6"/>
        <v>0691775E</v>
      </c>
      <c r="E54" s="30" t="s">
        <v>1786</v>
      </c>
      <c r="F54" s="46">
        <f>Tableau1!G67</f>
        <v>673.53</v>
      </c>
      <c r="G54" s="38" t="str">
        <f t="shared" ca="1" si="3"/>
        <v>2024-12-09-09.06.57.000000</v>
      </c>
      <c r="I54" s="40"/>
    </row>
    <row r="55" spans="1:9" x14ac:dyDescent="0.2">
      <c r="A55" s="42">
        <f t="shared" si="1"/>
        <v>2025</v>
      </c>
      <c r="B55" s="30" t="s">
        <v>230</v>
      </c>
      <c r="C55" s="43">
        <f t="shared" si="6"/>
        <v>1</v>
      </c>
      <c r="D55" s="14" t="str">
        <f t="shared" si="6"/>
        <v>0691775E</v>
      </c>
      <c r="E55" s="30" t="s">
        <v>1792</v>
      </c>
      <c r="F55" s="46">
        <f>Tableau1!G68</f>
        <v>0</v>
      </c>
      <c r="G55" s="38" t="str">
        <f t="shared" ca="1" si="3"/>
        <v>2024-12-09-09.06.57.000000</v>
      </c>
      <c r="I55" s="40"/>
    </row>
    <row r="56" spans="1:9" x14ac:dyDescent="0.2">
      <c r="A56" s="42">
        <f t="shared" si="1"/>
        <v>2025</v>
      </c>
      <c r="B56" s="30" t="s">
        <v>230</v>
      </c>
      <c r="C56" s="43">
        <f t="shared" si="6"/>
        <v>1</v>
      </c>
      <c r="D56" s="14" t="str">
        <f t="shared" si="6"/>
        <v>0691775E</v>
      </c>
      <c r="E56" s="30" t="s">
        <v>1798</v>
      </c>
      <c r="F56" s="46">
        <f>Tableau1!G69</f>
        <v>80</v>
      </c>
      <c r="G56" s="38" t="str">
        <f t="shared" ca="1" si="3"/>
        <v>2024-12-09-09.06.57.000000</v>
      </c>
      <c r="I56" s="40"/>
    </row>
    <row r="57" spans="1:9" x14ac:dyDescent="0.2">
      <c r="A57" s="42">
        <f t="shared" si="1"/>
        <v>2025</v>
      </c>
      <c r="B57" s="30" t="s">
        <v>230</v>
      </c>
      <c r="C57" s="43">
        <f t="shared" si="6"/>
        <v>1</v>
      </c>
      <c r="D57" s="14" t="str">
        <f t="shared" si="6"/>
        <v>0691775E</v>
      </c>
      <c r="E57" s="30" t="s">
        <v>1815</v>
      </c>
      <c r="F57" s="46">
        <f>Tableau1!G70</f>
        <v>87.799999999999983</v>
      </c>
      <c r="G57" s="38" t="str">
        <f t="shared" ca="1" si="3"/>
        <v>2024-12-09-09.06.57.000000</v>
      </c>
      <c r="I57" s="40"/>
    </row>
    <row r="58" spans="1:9" x14ac:dyDescent="0.2">
      <c r="A58" s="42">
        <f t="shared" si="1"/>
        <v>2025</v>
      </c>
      <c r="B58" s="30" t="s">
        <v>230</v>
      </c>
      <c r="C58" s="43">
        <f t="shared" si="6"/>
        <v>1</v>
      </c>
      <c r="D58" s="14" t="str">
        <f t="shared" si="6"/>
        <v>0691775E</v>
      </c>
      <c r="E58" s="30" t="s">
        <v>1832</v>
      </c>
      <c r="F58" s="46">
        <f>Tableau1!G71</f>
        <v>0</v>
      </c>
      <c r="G58" s="38" t="str">
        <f t="shared" ca="1" si="3"/>
        <v>2024-12-09-09.06.57.000000</v>
      </c>
      <c r="I58" s="40"/>
    </row>
    <row r="59" spans="1:9" x14ac:dyDescent="0.2">
      <c r="A59" s="42">
        <f t="shared" si="1"/>
        <v>2025</v>
      </c>
      <c r="B59" s="30" t="s">
        <v>230</v>
      </c>
      <c r="C59" s="43">
        <f t="shared" si="6"/>
        <v>1</v>
      </c>
      <c r="D59" s="14" t="str">
        <f t="shared" si="6"/>
        <v>0691775E</v>
      </c>
      <c r="E59" s="30" t="s">
        <v>1849</v>
      </c>
      <c r="F59" s="46">
        <f>Tableau1!G72</f>
        <v>1862.08</v>
      </c>
      <c r="G59" s="38" t="str">
        <f t="shared" ca="1" si="3"/>
        <v>2024-12-09-09.06.57.000000</v>
      </c>
      <c r="I59" s="40"/>
    </row>
    <row r="60" spans="1:9" x14ac:dyDescent="0.2">
      <c r="A60" s="42">
        <f t="shared" si="1"/>
        <v>2025</v>
      </c>
      <c r="B60" s="30" t="s">
        <v>230</v>
      </c>
      <c r="C60" s="43">
        <f t="shared" si="6"/>
        <v>1</v>
      </c>
      <c r="D60" s="14" t="str">
        <f t="shared" si="6"/>
        <v>0691775E</v>
      </c>
      <c r="E60" s="30" t="s">
        <v>1855</v>
      </c>
      <c r="F60" s="46">
        <f>Tableau1!G73</f>
        <v>1893.03</v>
      </c>
      <c r="G60" s="38" t="str">
        <f t="shared" ca="1" si="3"/>
        <v>2024-12-09-09.06.57.000000</v>
      </c>
      <c r="I60" s="40"/>
    </row>
    <row r="61" spans="1:9" x14ac:dyDescent="0.2">
      <c r="A61" s="42">
        <f t="shared" si="1"/>
        <v>2025</v>
      </c>
      <c r="B61" s="30" t="s">
        <v>230</v>
      </c>
      <c r="C61" s="43">
        <f t="shared" si="6"/>
        <v>1</v>
      </c>
      <c r="D61" s="14" t="str">
        <f t="shared" si="6"/>
        <v>0691775E</v>
      </c>
      <c r="E61" s="30" t="s">
        <v>1861</v>
      </c>
      <c r="F61" s="46">
        <f>Tableau1!G74</f>
        <v>0</v>
      </c>
      <c r="G61" s="38" t="str">
        <f t="shared" ca="1" si="3"/>
        <v>2024-12-09-09.06.57.000000</v>
      </c>
      <c r="I61" s="40"/>
    </row>
    <row r="62" spans="1:9" x14ac:dyDescent="0.2">
      <c r="A62" s="42">
        <f t="shared" si="1"/>
        <v>2025</v>
      </c>
      <c r="B62" s="30" t="s">
        <v>230</v>
      </c>
      <c r="C62" s="43">
        <f t="shared" si="6"/>
        <v>1</v>
      </c>
      <c r="D62" s="14" t="str">
        <f t="shared" si="6"/>
        <v>0691775E</v>
      </c>
      <c r="E62" s="30" t="s">
        <v>682</v>
      </c>
      <c r="F62" s="46">
        <f>Tableau1!G75</f>
        <v>0</v>
      </c>
      <c r="G62" s="38" t="str">
        <f t="shared" ca="1" si="3"/>
        <v>2024-12-09-09.06.57.000000</v>
      </c>
      <c r="I62" s="40"/>
    </row>
    <row r="63" spans="1:9" x14ac:dyDescent="0.2">
      <c r="A63" s="42">
        <f t="shared" si="1"/>
        <v>2025</v>
      </c>
      <c r="B63" s="30" t="s">
        <v>230</v>
      </c>
      <c r="C63" s="43">
        <f t="shared" si="6"/>
        <v>1</v>
      </c>
      <c r="D63" s="14" t="str">
        <f t="shared" si="6"/>
        <v>0691775E</v>
      </c>
      <c r="E63" s="30" t="s">
        <v>697</v>
      </c>
      <c r="F63" s="46">
        <f>Tableau1!G76</f>
        <v>0</v>
      </c>
      <c r="G63" s="38" t="str">
        <f t="shared" ca="1" si="3"/>
        <v>2024-12-09-09.06.57.000000</v>
      </c>
      <c r="I63" s="40"/>
    </row>
    <row r="64" spans="1:9" x14ac:dyDescent="0.2">
      <c r="A64" s="42">
        <f t="shared" si="1"/>
        <v>2025</v>
      </c>
      <c r="B64" s="30" t="s">
        <v>230</v>
      </c>
      <c r="C64" s="43">
        <f t="shared" si="6"/>
        <v>1</v>
      </c>
      <c r="D64" s="14" t="str">
        <f t="shared" si="6"/>
        <v>0691775E</v>
      </c>
      <c r="E64" s="30" t="s">
        <v>703</v>
      </c>
      <c r="F64" s="46">
        <f>Tableau1!G77</f>
        <v>0</v>
      </c>
      <c r="G64" s="38" t="str">
        <f t="shared" ca="1" si="3"/>
        <v>2024-12-09-09.06.57.000000</v>
      </c>
      <c r="I64" s="40"/>
    </row>
    <row r="65" spans="1:9" x14ac:dyDescent="0.2">
      <c r="A65" s="42">
        <f t="shared" si="1"/>
        <v>2025</v>
      </c>
      <c r="B65" s="30" t="s">
        <v>230</v>
      </c>
      <c r="C65" s="43">
        <f t="shared" si="6"/>
        <v>1</v>
      </c>
      <c r="D65" s="14" t="str">
        <f t="shared" si="6"/>
        <v>0691775E</v>
      </c>
      <c r="E65" s="30" t="s">
        <v>709</v>
      </c>
      <c r="F65" s="46">
        <f>Tableau1!G78</f>
        <v>48</v>
      </c>
      <c r="G65" s="38" t="str">
        <f t="shared" ca="1" si="3"/>
        <v>2024-12-09-09.06.57.000000</v>
      </c>
      <c r="I65" s="40"/>
    </row>
    <row r="66" spans="1:9" x14ac:dyDescent="0.2">
      <c r="A66" s="42">
        <f t="shared" si="1"/>
        <v>2025</v>
      </c>
      <c r="B66" s="30" t="s">
        <v>230</v>
      </c>
      <c r="C66" s="43">
        <f t="shared" si="6"/>
        <v>1</v>
      </c>
      <c r="D66" s="14" t="str">
        <f t="shared" si="6"/>
        <v>0691775E</v>
      </c>
      <c r="E66" s="30" t="s">
        <v>724</v>
      </c>
      <c r="F66" s="46">
        <f>Tableau1!G79</f>
        <v>59</v>
      </c>
      <c r="G66" s="38" t="str">
        <f t="shared" ca="1" si="3"/>
        <v>2024-12-09-09.06.57.000000</v>
      </c>
      <c r="I66" s="40"/>
    </row>
    <row r="67" spans="1:9" x14ac:dyDescent="0.2">
      <c r="A67" s="42">
        <f t="shared" si="1"/>
        <v>2025</v>
      </c>
      <c r="B67" s="30" t="s">
        <v>230</v>
      </c>
      <c r="C67" s="43">
        <f t="shared" si="6"/>
        <v>1</v>
      </c>
      <c r="D67" s="14" t="str">
        <f t="shared" si="6"/>
        <v>0691775E</v>
      </c>
      <c r="E67" s="30" t="s">
        <v>1879</v>
      </c>
      <c r="F67" s="46">
        <f>Tableau1!G80</f>
        <v>0</v>
      </c>
      <c r="G67" s="38" t="str">
        <f t="shared" ca="1" si="3"/>
        <v>2024-12-09-09.06.57.000000</v>
      </c>
      <c r="I67" s="40"/>
    </row>
    <row r="68" spans="1:9" x14ac:dyDescent="0.2">
      <c r="A68" s="42">
        <f t="shared" ref="A68:A131" si="7">A67</f>
        <v>2025</v>
      </c>
      <c r="B68" s="30" t="s">
        <v>230</v>
      </c>
      <c r="C68" s="43">
        <f t="shared" ref="C68:D83" si="8">C67</f>
        <v>1</v>
      </c>
      <c r="D68" s="14" t="str">
        <f t="shared" si="8"/>
        <v>0691775E</v>
      </c>
      <c r="E68" s="30" t="s">
        <v>730</v>
      </c>
      <c r="F68" s="46">
        <f>Tableau1!G81</f>
        <v>0</v>
      </c>
      <c r="G68" s="38" t="str">
        <f t="shared" ca="1" si="3"/>
        <v>2024-12-09-09.06.57.000000</v>
      </c>
      <c r="I68" s="40"/>
    </row>
    <row r="69" spans="1:9" x14ac:dyDescent="0.2">
      <c r="A69" s="42">
        <f t="shared" si="7"/>
        <v>2025</v>
      </c>
      <c r="B69" s="30" t="s">
        <v>230</v>
      </c>
      <c r="C69" s="43">
        <f t="shared" si="8"/>
        <v>1</v>
      </c>
      <c r="D69" s="14" t="str">
        <f t="shared" si="8"/>
        <v>0691775E</v>
      </c>
      <c r="E69" s="30" t="s">
        <v>748</v>
      </c>
      <c r="F69" s="46">
        <f>Tableau1!G82</f>
        <v>0</v>
      </c>
      <c r="G69" s="38" t="str">
        <f t="shared" ca="1" si="3"/>
        <v>2024-12-09-09.06.57.000000</v>
      </c>
      <c r="I69" s="40"/>
    </row>
    <row r="70" spans="1:9" x14ac:dyDescent="0.2">
      <c r="A70" s="42">
        <f t="shared" si="7"/>
        <v>2025</v>
      </c>
      <c r="B70" s="30" t="s">
        <v>230</v>
      </c>
      <c r="C70" s="43">
        <f t="shared" si="8"/>
        <v>1</v>
      </c>
      <c r="D70" s="14" t="str">
        <f t="shared" si="8"/>
        <v>0691775E</v>
      </c>
      <c r="E70" s="30" t="s">
        <v>754</v>
      </c>
      <c r="F70" s="46">
        <f>Tableau1!G83</f>
        <v>0</v>
      </c>
      <c r="G70" s="38" t="str">
        <f t="shared" ca="1" si="3"/>
        <v>2024-12-09-09.06.57.000000</v>
      </c>
      <c r="I70" s="40"/>
    </row>
    <row r="71" spans="1:9" x14ac:dyDescent="0.2">
      <c r="A71" s="42">
        <f t="shared" si="7"/>
        <v>2025</v>
      </c>
      <c r="B71" s="30" t="s">
        <v>230</v>
      </c>
      <c r="C71" s="43">
        <f t="shared" si="8"/>
        <v>1</v>
      </c>
      <c r="D71" s="14" t="str">
        <f t="shared" si="8"/>
        <v>0691775E</v>
      </c>
      <c r="E71" s="30" t="s">
        <v>760</v>
      </c>
      <c r="F71" s="46">
        <f>Tableau1!G84</f>
        <v>0</v>
      </c>
      <c r="G71" s="38" t="str">
        <f t="shared" ca="1" si="3"/>
        <v>2024-12-09-09.06.57.000000</v>
      </c>
      <c r="I71" s="40"/>
    </row>
    <row r="72" spans="1:9" x14ac:dyDescent="0.2">
      <c r="A72" s="42">
        <f t="shared" si="7"/>
        <v>2025</v>
      </c>
      <c r="B72" s="30" t="s">
        <v>230</v>
      </c>
      <c r="C72" s="43">
        <f t="shared" si="8"/>
        <v>1</v>
      </c>
      <c r="D72" s="14" t="str">
        <f t="shared" si="8"/>
        <v>0691775E</v>
      </c>
      <c r="E72" s="30" t="s">
        <v>778</v>
      </c>
      <c r="F72" s="46">
        <f>Tableau1!G85</f>
        <v>0</v>
      </c>
      <c r="G72" s="38" t="str">
        <f t="shared" ca="1" si="3"/>
        <v>2024-12-09-09.06.57.000000</v>
      </c>
      <c r="I72" s="40"/>
    </row>
    <row r="73" spans="1:9" x14ac:dyDescent="0.2">
      <c r="A73" s="42">
        <f t="shared" si="7"/>
        <v>2025</v>
      </c>
      <c r="B73" s="30" t="s">
        <v>230</v>
      </c>
      <c r="C73" s="43">
        <f t="shared" si="8"/>
        <v>1</v>
      </c>
      <c r="D73" s="14" t="str">
        <f t="shared" si="8"/>
        <v>0691775E</v>
      </c>
      <c r="E73" s="30" t="s">
        <v>784</v>
      </c>
      <c r="F73" s="46">
        <f>Tableau1!G86</f>
        <v>0</v>
      </c>
      <c r="G73" s="38" t="str">
        <f t="shared" ref="G73:G136" ca="1" si="9">TEXT(NOW(),"aaaa-mm-jj-hh.mm.ss")&amp;".000000"</f>
        <v>2024-12-09-09.06.57.000000</v>
      </c>
      <c r="I73" s="40"/>
    </row>
    <row r="74" spans="1:9" x14ac:dyDescent="0.2">
      <c r="A74" s="42">
        <f t="shared" si="7"/>
        <v>2025</v>
      </c>
      <c r="B74" s="30" t="s">
        <v>230</v>
      </c>
      <c r="C74" s="43">
        <f t="shared" si="8"/>
        <v>1</v>
      </c>
      <c r="D74" s="14" t="str">
        <f t="shared" si="8"/>
        <v>0691775E</v>
      </c>
      <c r="E74" s="30" t="s">
        <v>177</v>
      </c>
      <c r="F74" s="47">
        <f>Tableau1!H21</f>
        <v>660.5</v>
      </c>
      <c r="G74" s="38" t="str">
        <f t="shared" ca="1" si="9"/>
        <v>2024-12-09-09.06.57.000000</v>
      </c>
      <c r="I74" s="40"/>
    </row>
    <row r="75" spans="1:9" x14ac:dyDescent="0.2">
      <c r="A75" s="42">
        <f t="shared" si="7"/>
        <v>2025</v>
      </c>
      <c r="B75" s="30" t="s">
        <v>230</v>
      </c>
      <c r="C75" s="43">
        <f t="shared" si="8"/>
        <v>1</v>
      </c>
      <c r="D75" s="14" t="str">
        <f t="shared" si="8"/>
        <v>0691775E</v>
      </c>
      <c r="E75" s="30" t="s">
        <v>347</v>
      </c>
      <c r="F75" s="47">
        <f>Tableau1!H22</f>
        <v>664.1</v>
      </c>
      <c r="G75" s="38" t="str">
        <f t="shared" ca="1" si="9"/>
        <v>2024-12-09-09.06.57.000000</v>
      </c>
      <c r="I75" s="40"/>
    </row>
    <row r="76" spans="1:9" x14ac:dyDescent="0.2">
      <c r="A76" s="42">
        <f t="shared" si="7"/>
        <v>2025</v>
      </c>
      <c r="B76" s="30" t="s">
        <v>230</v>
      </c>
      <c r="C76" s="43">
        <f t="shared" si="8"/>
        <v>1</v>
      </c>
      <c r="D76" s="14" t="str">
        <f t="shared" si="8"/>
        <v>0691775E</v>
      </c>
      <c r="E76" s="30" t="s">
        <v>1410</v>
      </c>
      <c r="F76" s="47">
        <f>Tableau1!H23</f>
        <v>0</v>
      </c>
      <c r="G76" s="38" t="str">
        <f t="shared" ca="1" si="9"/>
        <v>2024-12-09-09.06.57.000000</v>
      </c>
      <c r="I76" s="40"/>
    </row>
    <row r="77" spans="1:9" x14ac:dyDescent="0.2">
      <c r="A77" s="42">
        <f t="shared" si="7"/>
        <v>2025</v>
      </c>
      <c r="B77" s="30" t="s">
        <v>230</v>
      </c>
      <c r="C77" s="43">
        <f t="shared" si="8"/>
        <v>1</v>
      </c>
      <c r="D77" s="14" t="str">
        <f t="shared" si="8"/>
        <v>0691775E</v>
      </c>
      <c r="E77" s="30" t="s">
        <v>365</v>
      </c>
      <c r="F77" s="47">
        <f>Tableau1!H24</f>
        <v>536.25</v>
      </c>
      <c r="G77" s="38" t="str">
        <f t="shared" ca="1" si="9"/>
        <v>2024-12-09-09.06.57.000000</v>
      </c>
      <c r="I77" s="40"/>
    </row>
    <row r="78" spans="1:9" x14ac:dyDescent="0.2">
      <c r="A78" s="42">
        <f t="shared" si="7"/>
        <v>2025</v>
      </c>
      <c r="B78" s="30" t="s">
        <v>230</v>
      </c>
      <c r="C78" s="43">
        <f t="shared" si="8"/>
        <v>1</v>
      </c>
      <c r="D78" s="14" t="str">
        <f t="shared" si="8"/>
        <v>0691775E</v>
      </c>
      <c r="E78" s="30" t="s">
        <v>405</v>
      </c>
      <c r="F78" s="47">
        <f>Tableau1!H25</f>
        <v>541.86</v>
      </c>
      <c r="G78" s="38" t="str">
        <f t="shared" ca="1" si="9"/>
        <v>2024-12-09-09.06.57.000000</v>
      </c>
      <c r="I78" s="40"/>
    </row>
    <row r="79" spans="1:9" x14ac:dyDescent="0.2">
      <c r="A79" s="42">
        <f t="shared" si="7"/>
        <v>2025</v>
      </c>
      <c r="B79" s="30" t="s">
        <v>230</v>
      </c>
      <c r="C79" s="43">
        <f t="shared" si="8"/>
        <v>1</v>
      </c>
      <c r="D79" s="14" t="str">
        <f t="shared" si="8"/>
        <v>0691775E</v>
      </c>
      <c r="E79" s="30" t="s">
        <v>1445</v>
      </c>
      <c r="F79" s="47">
        <f>Tableau1!H26</f>
        <v>0</v>
      </c>
      <c r="G79" s="38" t="str">
        <f t="shared" ca="1" si="9"/>
        <v>2024-12-09-09.06.57.000000</v>
      </c>
      <c r="I79" s="40"/>
    </row>
    <row r="80" spans="1:9" x14ac:dyDescent="0.2">
      <c r="A80" s="42">
        <f t="shared" si="7"/>
        <v>2025</v>
      </c>
      <c r="B80" s="30" t="s">
        <v>230</v>
      </c>
      <c r="C80" s="43">
        <f t="shared" si="8"/>
        <v>1</v>
      </c>
      <c r="D80" s="14" t="str">
        <f t="shared" si="8"/>
        <v>0691775E</v>
      </c>
      <c r="E80" s="30" t="s">
        <v>1462</v>
      </c>
      <c r="F80" s="47">
        <f>Tableau1!H27</f>
        <v>1196.75</v>
      </c>
      <c r="G80" s="38" t="str">
        <f t="shared" ca="1" si="9"/>
        <v>2024-12-09-09.06.57.000000</v>
      </c>
      <c r="I80" s="40"/>
    </row>
    <row r="81" spans="1:9" x14ac:dyDescent="0.2">
      <c r="A81" s="42">
        <f t="shared" si="7"/>
        <v>2025</v>
      </c>
      <c r="B81" s="30" t="s">
        <v>230</v>
      </c>
      <c r="C81" s="43">
        <f t="shared" si="8"/>
        <v>1</v>
      </c>
      <c r="D81" s="14" t="str">
        <f t="shared" si="8"/>
        <v>0691775E</v>
      </c>
      <c r="E81" s="30" t="s">
        <v>1479</v>
      </c>
      <c r="F81" s="47">
        <f>Tableau1!H28</f>
        <v>1205.96</v>
      </c>
      <c r="G81" s="38" t="str">
        <f t="shared" ca="1" si="9"/>
        <v>2024-12-09-09.06.57.000000</v>
      </c>
      <c r="I81" s="40"/>
    </row>
    <row r="82" spans="1:9" x14ac:dyDescent="0.2">
      <c r="A82" s="42">
        <f t="shared" si="7"/>
        <v>2025</v>
      </c>
      <c r="B82" s="30" t="s">
        <v>230</v>
      </c>
      <c r="C82" s="43">
        <f t="shared" si="8"/>
        <v>1</v>
      </c>
      <c r="D82" s="14" t="str">
        <f t="shared" si="8"/>
        <v>0691775E</v>
      </c>
      <c r="E82" s="30" t="s">
        <v>1496</v>
      </c>
      <c r="F82" s="47">
        <f>Tableau1!H29</f>
        <v>0</v>
      </c>
      <c r="G82" s="38" t="str">
        <f t="shared" ca="1" si="9"/>
        <v>2024-12-09-09.06.57.000000</v>
      </c>
      <c r="I82" s="40"/>
    </row>
    <row r="83" spans="1:9" x14ac:dyDescent="0.2">
      <c r="A83" s="42">
        <f t="shared" si="7"/>
        <v>2025</v>
      </c>
      <c r="B83" s="30" t="s">
        <v>230</v>
      </c>
      <c r="C83" s="43">
        <f t="shared" si="8"/>
        <v>1</v>
      </c>
      <c r="D83" s="14" t="str">
        <f t="shared" si="8"/>
        <v>0691775E</v>
      </c>
      <c r="E83" s="30" t="s">
        <v>428</v>
      </c>
      <c r="F83" s="47">
        <f>Tableau1!H30</f>
        <v>251.92</v>
      </c>
      <c r="G83" s="38" t="str">
        <f t="shared" ca="1" si="9"/>
        <v>2024-12-09-09.06.57.000000</v>
      </c>
      <c r="I83" s="40"/>
    </row>
    <row r="84" spans="1:9" x14ac:dyDescent="0.2">
      <c r="A84" s="42">
        <f t="shared" si="7"/>
        <v>2025</v>
      </c>
      <c r="B84" s="30" t="s">
        <v>230</v>
      </c>
      <c r="C84" s="43">
        <f t="shared" ref="C84:D99" si="10">C83</f>
        <v>1</v>
      </c>
      <c r="D84" s="14" t="str">
        <f t="shared" si="10"/>
        <v>0691775E</v>
      </c>
      <c r="E84" s="30" t="s">
        <v>444</v>
      </c>
      <c r="F84" s="47">
        <f>Tableau1!H31</f>
        <v>245.13</v>
      </c>
      <c r="G84" s="38" t="str">
        <f t="shared" ca="1" si="9"/>
        <v>2024-12-09-09.06.57.000000</v>
      </c>
      <c r="I84" s="40"/>
    </row>
    <row r="85" spans="1:9" x14ac:dyDescent="0.2">
      <c r="A85" s="42">
        <f t="shared" si="7"/>
        <v>2025</v>
      </c>
      <c r="B85" s="30" t="s">
        <v>230</v>
      </c>
      <c r="C85" s="43">
        <f t="shared" si="10"/>
        <v>1</v>
      </c>
      <c r="D85" s="14" t="str">
        <f t="shared" si="10"/>
        <v>0691775E</v>
      </c>
      <c r="E85" s="30" t="s">
        <v>1517</v>
      </c>
      <c r="F85" s="47">
        <f>Tableau1!H32</f>
        <v>0</v>
      </c>
      <c r="G85" s="38" t="str">
        <f t="shared" ca="1" si="9"/>
        <v>2024-12-09-09.06.57.000000</v>
      </c>
      <c r="I85" s="40"/>
    </row>
    <row r="86" spans="1:9" x14ac:dyDescent="0.2">
      <c r="A86" s="42">
        <f t="shared" si="7"/>
        <v>2025</v>
      </c>
      <c r="B86" s="30" t="s">
        <v>230</v>
      </c>
      <c r="C86" s="43">
        <f t="shared" si="10"/>
        <v>1</v>
      </c>
      <c r="D86" s="14" t="str">
        <f t="shared" si="10"/>
        <v>0691775E</v>
      </c>
      <c r="E86" s="30" t="s">
        <v>452</v>
      </c>
      <c r="F86" s="47">
        <f>Tableau1!H33</f>
        <v>181.08</v>
      </c>
      <c r="G86" s="38" t="str">
        <f t="shared" ca="1" si="9"/>
        <v>2024-12-09-09.06.57.000000</v>
      </c>
      <c r="I86" s="40"/>
    </row>
    <row r="87" spans="1:9" x14ac:dyDescent="0.2">
      <c r="A87" s="42">
        <f t="shared" si="7"/>
        <v>2025</v>
      </c>
      <c r="B87" s="30" t="s">
        <v>230</v>
      </c>
      <c r="C87" s="43">
        <f t="shared" si="10"/>
        <v>1</v>
      </c>
      <c r="D87" s="14" t="str">
        <f t="shared" si="10"/>
        <v>0691775E</v>
      </c>
      <c r="E87" s="30" t="s">
        <v>467</v>
      </c>
      <c r="F87" s="47">
        <f>Tableau1!H34</f>
        <v>175.05</v>
      </c>
      <c r="G87" s="38" t="str">
        <f t="shared" ca="1" si="9"/>
        <v>2024-12-09-09.06.57.000000</v>
      </c>
      <c r="I87" s="40"/>
    </row>
    <row r="88" spans="1:9" x14ac:dyDescent="0.2">
      <c r="A88" s="42">
        <f t="shared" si="7"/>
        <v>2025</v>
      </c>
      <c r="B88" s="30" t="s">
        <v>230</v>
      </c>
      <c r="C88" s="43">
        <f t="shared" si="10"/>
        <v>1</v>
      </c>
      <c r="D88" s="14" t="str">
        <f t="shared" si="10"/>
        <v>0691775E</v>
      </c>
      <c r="E88" s="30" t="s">
        <v>1527</v>
      </c>
      <c r="F88" s="47">
        <f>Tableau1!H35</f>
        <v>0</v>
      </c>
      <c r="G88" s="38" t="str">
        <f t="shared" ca="1" si="9"/>
        <v>2024-12-09-09.06.57.000000</v>
      </c>
      <c r="I88" s="40"/>
    </row>
    <row r="89" spans="1:9" x14ac:dyDescent="0.2">
      <c r="A89" s="42">
        <f t="shared" si="7"/>
        <v>2025</v>
      </c>
      <c r="B89" s="30" t="s">
        <v>230</v>
      </c>
      <c r="C89" s="43">
        <f t="shared" si="10"/>
        <v>1</v>
      </c>
      <c r="D89" s="14" t="str">
        <f t="shared" si="10"/>
        <v>0691775E</v>
      </c>
      <c r="E89" s="30" t="s">
        <v>483</v>
      </c>
      <c r="F89" s="47">
        <f>Tableau1!H36</f>
        <v>95.7</v>
      </c>
      <c r="G89" s="38" t="str">
        <f t="shared" ca="1" si="9"/>
        <v>2024-12-09-09.06.57.000000</v>
      </c>
      <c r="I89" s="40"/>
    </row>
    <row r="90" spans="1:9" x14ac:dyDescent="0.2">
      <c r="A90" s="42">
        <f t="shared" si="7"/>
        <v>2025</v>
      </c>
      <c r="B90" s="30" t="s">
        <v>230</v>
      </c>
      <c r="C90" s="43">
        <f t="shared" si="10"/>
        <v>1</v>
      </c>
      <c r="D90" s="14" t="str">
        <f t="shared" si="10"/>
        <v>0691775E</v>
      </c>
      <c r="E90" s="30" t="s">
        <v>501</v>
      </c>
      <c r="F90" s="47">
        <f>Tableau1!H37</f>
        <v>95.86</v>
      </c>
      <c r="G90" s="38" t="str">
        <f t="shared" ca="1" si="9"/>
        <v>2024-12-09-09.06.57.000000</v>
      </c>
      <c r="I90" s="40"/>
    </row>
    <row r="91" spans="1:9" x14ac:dyDescent="0.2">
      <c r="A91" s="42">
        <f t="shared" si="7"/>
        <v>2025</v>
      </c>
      <c r="B91" s="30" t="s">
        <v>230</v>
      </c>
      <c r="C91" s="43">
        <f t="shared" si="10"/>
        <v>1</v>
      </c>
      <c r="D91" s="14" t="str">
        <f t="shared" si="10"/>
        <v>0691775E</v>
      </c>
      <c r="E91" s="30" t="s">
        <v>1537</v>
      </c>
      <c r="F91" s="47">
        <f>Tableau1!H38</f>
        <v>0</v>
      </c>
      <c r="G91" s="38" t="str">
        <f t="shared" ca="1" si="9"/>
        <v>2024-12-09-09.06.57.000000</v>
      </c>
      <c r="I91" s="40"/>
    </row>
    <row r="92" spans="1:9" x14ac:dyDescent="0.2">
      <c r="A92" s="42">
        <f t="shared" si="7"/>
        <v>2025</v>
      </c>
      <c r="B92" s="30" t="s">
        <v>230</v>
      </c>
      <c r="C92" s="43">
        <f t="shared" si="10"/>
        <v>1</v>
      </c>
      <c r="D92" s="14" t="str">
        <f t="shared" si="10"/>
        <v>0691775E</v>
      </c>
      <c r="E92" s="30" t="s">
        <v>507</v>
      </c>
      <c r="F92" s="47">
        <f>Tableau1!H39</f>
        <v>80</v>
      </c>
      <c r="G92" s="38" t="str">
        <f t="shared" ca="1" si="9"/>
        <v>2024-12-09-09.06.57.000000</v>
      </c>
      <c r="I92" s="40"/>
    </row>
    <row r="93" spans="1:9" x14ac:dyDescent="0.2">
      <c r="A93" s="42">
        <f t="shared" si="7"/>
        <v>2025</v>
      </c>
      <c r="B93" s="30" t="s">
        <v>230</v>
      </c>
      <c r="C93" s="43">
        <f t="shared" si="10"/>
        <v>1</v>
      </c>
      <c r="D93" s="14" t="str">
        <f t="shared" si="10"/>
        <v>0691775E</v>
      </c>
      <c r="E93" s="30" t="s">
        <v>547</v>
      </c>
      <c r="F93" s="47">
        <f>Tableau1!H40</f>
        <v>81</v>
      </c>
      <c r="G93" s="38" t="str">
        <f t="shared" ca="1" si="9"/>
        <v>2024-12-09-09.06.57.000000</v>
      </c>
      <c r="I93" s="40"/>
    </row>
    <row r="94" spans="1:9" x14ac:dyDescent="0.2">
      <c r="A94" s="42">
        <f t="shared" si="7"/>
        <v>2025</v>
      </c>
      <c r="B94" s="30" t="s">
        <v>230</v>
      </c>
      <c r="C94" s="43">
        <f t="shared" si="10"/>
        <v>1</v>
      </c>
      <c r="D94" s="14" t="str">
        <f t="shared" si="10"/>
        <v>0691775E</v>
      </c>
      <c r="E94" s="30" t="s">
        <v>1561</v>
      </c>
      <c r="F94" s="47">
        <f>Tableau1!H41</f>
        <v>0</v>
      </c>
      <c r="G94" s="38" t="str">
        <f t="shared" ca="1" si="9"/>
        <v>2024-12-09-09.06.57.000000</v>
      </c>
      <c r="I94" s="40"/>
    </row>
    <row r="95" spans="1:9" x14ac:dyDescent="0.2">
      <c r="A95" s="42">
        <f t="shared" si="7"/>
        <v>2025</v>
      </c>
      <c r="B95" s="30" t="s">
        <v>230</v>
      </c>
      <c r="C95" s="43">
        <f t="shared" si="10"/>
        <v>1</v>
      </c>
      <c r="D95" s="14" t="str">
        <f t="shared" si="10"/>
        <v>0691775E</v>
      </c>
      <c r="E95" s="30" t="s">
        <v>1578</v>
      </c>
      <c r="F95" s="47">
        <f>Tableau1!H42</f>
        <v>347.62</v>
      </c>
      <c r="G95" s="38" t="str">
        <f t="shared" ca="1" si="9"/>
        <v>2024-12-09-09.06.57.000000</v>
      </c>
      <c r="I95" s="40"/>
    </row>
    <row r="96" spans="1:9" x14ac:dyDescent="0.2">
      <c r="A96" s="42">
        <f t="shared" si="7"/>
        <v>2025</v>
      </c>
      <c r="B96" s="30" t="s">
        <v>230</v>
      </c>
      <c r="C96" s="43">
        <f t="shared" si="10"/>
        <v>1</v>
      </c>
      <c r="D96" s="14" t="str">
        <f t="shared" si="10"/>
        <v>0691775E</v>
      </c>
      <c r="E96" s="30" t="s">
        <v>1584</v>
      </c>
      <c r="F96" s="47">
        <f>Tableau1!H43</f>
        <v>340.99</v>
      </c>
      <c r="G96" s="38" t="str">
        <f t="shared" ca="1" si="9"/>
        <v>2024-12-09-09.06.57.000000</v>
      </c>
      <c r="I96" s="40"/>
    </row>
    <row r="97" spans="1:9" x14ac:dyDescent="0.2">
      <c r="A97" s="42">
        <f t="shared" si="7"/>
        <v>2025</v>
      </c>
      <c r="B97" s="30" t="s">
        <v>230</v>
      </c>
      <c r="C97" s="43">
        <f t="shared" si="10"/>
        <v>1</v>
      </c>
      <c r="D97" s="14" t="str">
        <f t="shared" si="10"/>
        <v>0691775E</v>
      </c>
      <c r="E97" s="30" t="s">
        <v>1590</v>
      </c>
      <c r="F97" s="47">
        <f>Tableau1!H44</f>
        <v>0</v>
      </c>
      <c r="G97" s="38" t="str">
        <f t="shared" ca="1" si="9"/>
        <v>2024-12-09-09.06.57.000000</v>
      </c>
      <c r="I97" s="40"/>
    </row>
    <row r="98" spans="1:9" x14ac:dyDescent="0.2">
      <c r="A98" s="42">
        <f t="shared" si="7"/>
        <v>2025</v>
      </c>
      <c r="B98" s="30" t="s">
        <v>230</v>
      </c>
      <c r="C98" s="43">
        <f t="shared" si="10"/>
        <v>1</v>
      </c>
      <c r="D98" s="14" t="str">
        <f t="shared" si="10"/>
        <v>0691775E</v>
      </c>
      <c r="E98" s="30" t="s">
        <v>1596</v>
      </c>
      <c r="F98" s="47">
        <f>Tableau1!H45</f>
        <v>1544.37</v>
      </c>
      <c r="G98" s="38" t="str">
        <f t="shared" ca="1" si="9"/>
        <v>2024-12-09-09.06.57.000000</v>
      </c>
      <c r="I98" s="40"/>
    </row>
    <row r="99" spans="1:9" x14ac:dyDescent="0.2">
      <c r="A99" s="42">
        <f t="shared" si="7"/>
        <v>2025</v>
      </c>
      <c r="B99" s="30" t="s">
        <v>230</v>
      </c>
      <c r="C99" s="43">
        <f t="shared" si="10"/>
        <v>1</v>
      </c>
      <c r="D99" s="14" t="str">
        <f t="shared" si="10"/>
        <v>0691775E</v>
      </c>
      <c r="E99" s="30" t="s">
        <v>1602</v>
      </c>
      <c r="F99" s="47">
        <f>Tableau1!H46</f>
        <v>1546.95</v>
      </c>
      <c r="G99" s="38" t="str">
        <f t="shared" ca="1" si="9"/>
        <v>2024-12-09-09.06.57.000000</v>
      </c>
      <c r="I99" s="40"/>
    </row>
    <row r="100" spans="1:9" x14ac:dyDescent="0.2">
      <c r="A100" s="42">
        <f t="shared" si="7"/>
        <v>2025</v>
      </c>
      <c r="B100" s="30" t="s">
        <v>230</v>
      </c>
      <c r="C100" s="43">
        <f t="shared" ref="C100:D115" si="11">C99</f>
        <v>1</v>
      </c>
      <c r="D100" s="14" t="str">
        <f t="shared" si="11"/>
        <v>0691775E</v>
      </c>
      <c r="E100" s="30" t="s">
        <v>1608</v>
      </c>
      <c r="F100" s="47">
        <f>Tableau1!H47</f>
        <v>0</v>
      </c>
      <c r="G100" s="38" t="str">
        <f t="shared" ca="1" si="9"/>
        <v>2024-12-09-09.06.57.000000</v>
      </c>
      <c r="I100" s="40"/>
    </row>
    <row r="101" spans="1:9" x14ac:dyDescent="0.2">
      <c r="A101" s="42">
        <f t="shared" si="7"/>
        <v>2025</v>
      </c>
      <c r="B101" s="30" t="s">
        <v>230</v>
      </c>
      <c r="C101" s="43">
        <f t="shared" si="11"/>
        <v>1</v>
      </c>
      <c r="D101" s="14" t="str">
        <f t="shared" si="11"/>
        <v>0691775E</v>
      </c>
      <c r="E101" s="30" t="s">
        <v>560</v>
      </c>
      <c r="F101" s="47">
        <f>Tableau1!H48</f>
        <v>37.08</v>
      </c>
      <c r="G101" s="38" t="str">
        <f t="shared" ca="1" si="9"/>
        <v>2024-12-09-09.06.57.000000</v>
      </c>
      <c r="I101" s="40"/>
    </row>
    <row r="102" spans="1:9" x14ac:dyDescent="0.2">
      <c r="A102" s="42">
        <f t="shared" si="7"/>
        <v>2025</v>
      </c>
      <c r="B102" s="30" t="s">
        <v>230</v>
      </c>
      <c r="C102" s="43">
        <f t="shared" si="11"/>
        <v>1</v>
      </c>
      <c r="D102" s="14" t="str">
        <f t="shared" si="11"/>
        <v>0691775E</v>
      </c>
      <c r="E102" s="30" t="s">
        <v>578</v>
      </c>
      <c r="F102" s="47">
        <f>Tableau1!H49</f>
        <v>49.91</v>
      </c>
      <c r="G102" s="38" t="str">
        <f t="shared" ca="1" si="9"/>
        <v>2024-12-09-09.06.57.000000</v>
      </c>
      <c r="I102" s="40"/>
    </row>
    <row r="103" spans="1:9" x14ac:dyDescent="0.2">
      <c r="A103" s="42">
        <f t="shared" si="7"/>
        <v>2025</v>
      </c>
      <c r="B103" s="30" t="s">
        <v>230</v>
      </c>
      <c r="C103" s="43">
        <f t="shared" si="11"/>
        <v>1</v>
      </c>
      <c r="D103" s="14" t="str">
        <f t="shared" si="11"/>
        <v>0691775E</v>
      </c>
      <c r="E103" s="30" t="s">
        <v>1618</v>
      </c>
      <c r="F103" s="47">
        <f>Tableau1!H50</f>
        <v>0</v>
      </c>
      <c r="G103" s="38" t="str">
        <f t="shared" ca="1" si="9"/>
        <v>2024-12-09-09.06.57.000000</v>
      </c>
      <c r="I103" s="40"/>
    </row>
    <row r="104" spans="1:9" x14ac:dyDescent="0.2">
      <c r="A104" s="42">
        <f t="shared" si="7"/>
        <v>2025</v>
      </c>
      <c r="B104" s="30" t="s">
        <v>230</v>
      </c>
      <c r="C104" s="43">
        <f t="shared" si="11"/>
        <v>1</v>
      </c>
      <c r="D104" s="14" t="str">
        <f t="shared" si="11"/>
        <v>0691775E</v>
      </c>
      <c r="E104" s="30" t="s">
        <v>585</v>
      </c>
      <c r="F104" s="47">
        <f>Tableau1!H51</f>
        <v>243.92</v>
      </c>
      <c r="G104" s="38" t="str">
        <f t="shared" ca="1" si="9"/>
        <v>2024-12-09-09.06.57.000000</v>
      </c>
      <c r="I104" s="40"/>
    </row>
    <row r="105" spans="1:9" x14ac:dyDescent="0.2">
      <c r="A105" s="42">
        <f t="shared" si="7"/>
        <v>2025</v>
      </c>
      <c r="B105" s="30" t="s">
        <v>230</v>
      </c>
      <c r="C105" s="43">
        <f t="shared" si="11"/>
        <v>1</v>
      </c>
      <c r="D105" s="14" t="str">
        <f t="shared" si="11"/>
        <v>0691775E</v>
      </c>
      <c r="E105" s="30" t="s">
        <v>600</v>
      </c>
      <c r="F105" s="47">
        <f>Tableau1!H52</f>
        <v>246.48</v>
      </c>
      <c r="G105" s="38" t="str">
        <f t="shared" ca="1" si="9"/>
        <v>2024-12-09-09.06.57.000000</v>
      </c>
      <c r="I105" s="40"/>
    </row>
    <row r="106" spans="1:9" x14ac:dyDescent="0.2">
      <c r="A106" s="42">
        <f t="shared" si="7"/>
        <v>2025</v>
      </c>
      <c r="B106" s="30" t="s">
        <v>230</v>
      </c>
      <c r="C106" s="43">
        <f t="shared" si="11"/>
        <v>1</v>
      </c>
      <c r="D106" s="14" t="str">
        <f t="shared" si="11"/>
        <v>0691775E</v>
      </c>
      <c r="E106" s="30" t="s">
        <v>1628</v>
      </c>
      <c r="F106" s="47">
        <f>Tableau1!H53</f>
        <v>0</v>
      </c>
      <c r="G106" s="38" t="str">
        <f t="shared" ca="1" si="9"/>
        <v>2024-12-09-09.06.57.000000</v>
      </c>
      <c r="I106" s="40"/>
    </row>
    <row r="107" spans="1:9" x14ac:dyDescent="0.2">
      <c r="A107" s="42">
        <f t="shared" si="7"/>
        <v>2025</v>
      </c>
      <c r="B107" s="30" t="s">
        <v>230</v>
      </c>
      <c r="C107" s="43">
        <f t="shared" si="11"/>
        <v>1</v>
      </c>
      <c r="D107" s="14" t="str">
        <f t="shared" si="11"/>
        <v>0691775E</v>
      </c>
      <c r="E107" s="30" t="s">
        <v>607</v>
      </c>
      <c r="F107" s="47">
        <f>Tableau1!H54</f>
        <v>0</v>
      </c>
      <c r="G107" s="38" t="str">
        <f t="shared" ca="1" si="9"/>
        <v>2024-12-09-09.06.57.000000</v>
      </c>
      <c r="I107" s="40"/>
    </row>
    <row r="108" spans="1:9" x14ac:dyDescent="0.2">
      <c r="A108" s="42">
        <f t="shared" si="7"/>
        <v>2025</v>
      </c>
      <c r="B108" s="30" t="s">
        <v>230</v>
      </c>
      <c r="C108" s="43">
        <f t="shared" si="11"/>
        <v>1</v>
      </c>
      <c r="D108" s="14" t="str">
        <f t="shared" si="11"/>
        <v>0691775E</v>
      </c>
      <c r="E108" s="30" t="s">
        <v>646</v>
      </c>
      <c r="F108" s="47">
        <f>Tableau1!H55</f>
        <v>0</v>
      </c>
      <c r="G108" s="38" t="str">
        <f t="shared" ca="1" si="9"/>
        <v>2024-12-09-09.06.57.000000</v>
      </c>
      <c r="I108" s="40"/>
    </row>
    <row r="109" spans="1:9" x14ac:dyDescent="0.2">
      <c r="A109" s="42">
        <f t="shared" si="7"/>
        <v>2025</v>
      </c>
      <c r="B109" s="30" t="s">
        <v>230</v>
      </c>
      <c r="C109" s="43">
        <f t="shared" si="11"/>
        <v>1</v>
      </c>
      <c r="D109" s="14" t="str">
        <f t="shared" si="11"/>
        <v>0691775E</v>
      </c>
      <c r="E109" s="30" t="s">
        <v>1652</v>
      </c>
      <c r="F109" s="47">
        <f>Tableau1!H56</f>
        <v>0</v>
      </c>
      <c r="G109" s="38" t="str">
        <f t="shared" ca="1" si="9"/>
        <v>2024-12-09-09.06.57.000000</v>
      </c>
      <c r="I109" s="40"/>
    </row>
    <row r="110" spans="1:9" x14ac:dyDescent="0.2">
      <c r="A110" s="42">
        <f t="shared" si="7"/>
        <v>2025</v>
      </c>
      <c r="B110" s="30" t="s">
        <v>230</v>
      </c>
      <c r="C110" s="43">
        <f t="shared" si="11"/>
        <v>1</v>
      </c>
      <c r="D110" s="14" t="str">
        <f t="shared" si="11"/>
        <v>0691775E</v>
      </c>
      <c r="E110" s="30" t="s">
        <v>662</v>
      </c>
      <c r="F110" s="47">
        <f>Tableau1!H57</f>
        <v>0</v>
      </c>
      <c r="G110" s="38" t="str">
        <f t="shared" ca="1" si="9"/>
        <v>2024-12-09-09.06.57.000000</v>
      </c>
      <c r="I110" s="40"/>
    </row>
    <row r="111" spans="1:9" x14ac:dyDescent="0.2">
      <c r="A111" s="42">
        <f t="shared" si="7"/>
        <v>2025</v>
      </c>
      <c r="B111" s="30" t="s">
        <v>230</v>
      </c>
      <c r="C111" s="43">
        <f t="shared" si="11"/>
        <v>1</v>
      </c>
      <c r="D111" s="14" t="str">
        <f t="shared" si="11"/>
        <v>0691775E</v>
      </c>
      <c r="E111" s="30" t="s">
        <v>677</v>
      </c>
      <c r="F111" s="47">
        <f>Tableau1!H58</f>
        <v>0</v>
      </c>
      <c r="G111" s="38" t="str">
        <f t="shared" ca="1" si="9"/>
        <v>2024-12-09-09.06.57.000000</v>
      </c>
      <c r="I111" s="40"/>
    </row>
    <row r="112" spans="1:9" x14ac:dyDescent="0.2">
      <c r="A112" s="42">
        <f t="shared" si="7"/>
        <v>2025</v>
      </c>
      <c r="B112" s="30" t="s">
        <v>230</v>
      </c>
      <c r="C112" s="43">
        <f t="shared" si="11"/>
        <v>1</v>
      </c>
      <c r="D112" s="14" t="str">
        <f t="shared" si="11"/>
        <v>0691775E</v>
      </c>
      <c r="E112" s="30" t="s">
        <v>1695</v>
      </c>
      <c r="F112" s="47">
        <f>Tableau1!H59</f>
        <v>0</v>
      </c>
      <c r="G112" s="38" t="str">
        <f t="shared" ca="1" si="9"/>
        <v>2024-12-09-09.06.57.000000</v>
      </c>
      <c r="I112" s="40"/>
    </row>
    <row r="113" spans="1:9" x14ac:dyDescent="0.2">
      <c r="A113" s="42">
        <f t="shared" si="7"/>
        <v>2025</v>
      </c>
      <c r="B113" s="30" t="s">
        <v>230</v>
      </c>
      <c r="C113" s="43">
        <f t="shared" si="11"/>
        <v>1</v>
      </c>
      <c r="D113" s="14" t="str">
        <f t="shared" si="11"/>
        <v>0691775E</v>
      </c>
      <c r="E113" s="30" t="s">
        <v>1712</v>
      </c>
      <c r="F113" s="47">
        <f>Tableau1!H60</f>
        <v>281</v>
      </c>
      <c r="G113" s="38" t="str">
        <f t="shared" ca="1" si="9"/>
        <v>2024-12-09-09.06.57.000000</v>
      </c>
      <c r="I113" s="40"/>
    </row>
    <row r="114" spans="1:9" x14ac:dyDescent="0.2">
      <c r="A114" s="42">
        <f t="shared" si="7"/>
        <v>2025</v>
      </c>
      <c r="B114" s="30" t="s">
        <v>230</v>
      </c>
      <c r="C114" s="43">
        <f t="shared" si="11"/>
        <v>1</v>
      </c>
      <c r="D114" s="14" t="str">
        <f t="shared" si="11"/>
        <v>0691775E</v>
      </c>
      <c r="E114" s="30" t="s">
        <v>1718</v>
      </c>
      <c r="F114" s="47">
        <f>Tableau1!H61</f>
        <v>296.39</v>
      </c>
      <c r="G114" s="38" t="str">
        <f t="shared" ca="1" si="9"/>
        <v>2024-12-09-09.06.57.000000</v>
      </c>
      <c r="I114" s="40"/>
    </row>
    <row r="115" spans="1:9" x14ac:dyDescent="0.2">
      <c r="A115" s="42">
        <f t="shared" si="7"/>
        <v>2025</v>
      </c>
      <c r="B115" s="30" t="s">
        <v>230</v>
      </c>
      <c r="C115" s="43">
        <f t="shared" si="11"/>
        <v>1</v>
      </c>
      <c r="D115" s="14" t="str">
        <f t="shared" si="11"/>
        <v>0691775E</v>
      </c>
      <c r="E115" s="30" t="s">
        <v>1724</v>
      </c>
      <c r="F115" s="47">
        <f>Tableau1!H62</f>
        <v>0</v>
      </c>
      <c r="G115" s="38" t="str">
        <f t="shared" ca="1" si="9"/>
        <v>2024-12-09-09.06.57.000000</v>
      </c>
      <c r="I115" s="40"/>
    </row>
    <row r="116" spans="1:9" x14ac:dyDescent="0.2">
      <c r="A116" s="42">
        <f t="shared" si="7"/>
        <v>2025</v>
      </c>
      <c r="B116" s="30" t="s">
        <v>230</v>
      </c>
      <c r="C116" s="43">
        <f t="shared" ref="C116:D131" si="12">C115</f>
        <v>1</v>
      </c>
      <c r="D116" s="14" t="str">
        <f t="shared" si="12"/>
        <v>0691775E</v>
      </c>
      <c r="E116" s="30" t="s">
        <v>1730</v>
      </c>
      <c r="F116" s="47">
        <f>Tableau1!H63</f>
        <v>1196.75</v>
      </c>
      <c r="G116" s="38" t="str">
        <f t="shared" ca="1" si="9"/>
        <v>2024-12-09-09.06.57.000000</v>
      </c>
      <c r="I116" s="40"/>
    </row>
    <row r="117" spans="1:9" x14ac:dyDescent="0.2">
      <c r="A117" s="42">
        <f t="shared" si="7"/>
        <v>2025</v>
      </c>
      <c r="B117" s="30" t="s">
        <v>230</v>
      </c>
      <c r="C117" s="43">
        <f t="shared" si="12"/>
        <v>1</v>
      </c>
      <c r="D117" s="14" t="str">
        <f t="shared" si="12"/>
        <v>0691775E</v>
      </c>
      <c r="E117" s="30" t="s">
        <v>1747</v>
      </c>
      <c r="F117" s="47">
        <f>Tableau1!H64</f>
        <v>1205.96</v>
      </c>
      <c r="G117" s="38" t="str">
        <f t="shared" ca="1" si="9"/>
        <v>2024-12-09-09.06.57.000000</v>
      </c>
      <c r="I117" s="40"/>
    </row>
    <row r="118" spans="1:9" x14ac:dyDescent="0.2">
      <c r="A118" s="42">
        <f t="shared" si="7"/>
        <v>2025</v>
      </c>
      <c r="B118" s="30" t="s">
        <v>230</v>
      </c>
      <c r="C118" s="43">
        <f t="shared" si="12"/>
        <v>1</v>
      </c>
      <c r="D118" s="14" t="str">
        <f t="shared" si="12"/>
        <v>0691775E</v>
      </c>
      <c r="E118" s="30" t="s">
        <v>1764</v>
      </c>
      <c r="F118" s="47">
        <f>Tableau1!H65</f>
        <v>0</v>
      </c>
      <c r="G118" s="38" t="str">
        <f t="shared" ca="1" si="9"/>
        <v>2024-12-09-09.06.57.000000</v>
      </c>
      <c r="I118" s="40"/>
    </row>
    <row r="119" spans="1:9" x14ac:dyDescent="0.2">
      <c r="A119" s="42">
        <f t="shared" si="7"/>
        <v>2025</v>
      </c>
      <c r="B119" s="30" t="s">
        <v>230</v>
      </c>
      <c r="C119" s="43">
        <f t="shared" si="12"/>
        <v>1</v>
      </c>
      <c r="D119" s="14" t="str">
        <f t="shared" si="12"/>
        <v>0691775E</v>
      </c>
      <c r="E119" s="30" t="s">
        <v>1781</v>
      </c>
      <c r="F119" s="47">
        <f>Tableau1!H66</f>
        <v>628.62</v>
      </c>
      <c r="G119" s="38" t="str">
        <f t="shared" ca="1" si="9"/>
        <v>2024-12-09-09.06.57.000000</v>
      </c>
      <c r="I119" s="40"/>
    </row>
    <row r="120" spans="1:9" x14ac:dyDescent="0.2">
      <c r="A120" s="42">
        <f t="shared" si="7"/>
        <v>2025</v>
      </c>
      <c r="B120" s="30" t="s">
        <v>230</v>
      </c>
      <c r="C120" s="43">
        <f t="shared" si="12"/>
        <v>1</v>
      </c>
      <c r="D120" s="14" t="str">
        <f t="shared" si="12"/>
        <v>0691775E</v>
      </c>
      <c r="E120" s="30" t="s">
        <v>1787</v>
      </c>
      <c r="F120" s="47">
        <f>Tableau1!H67</f>
        <v>637.38</v>
      </c>
      <c r="G120" s="38" t="str">
        <f t="shared" ca="1" si="9"/>
        <v>2024-12-09-09.06.57.000000</v>
      </c>
      <c r="I120" s="40"/>
    </row>
    <row r="121" spans="1:9" x14ac:dyDescent="0.2">
      <c r="A121" s="42">
        <f t="shared" si="7"/>
        <v>2025</v>
      </c>
      <c r="B121" s="30" t="s">
        <v>230</v>
      </c>
      <c r="C121" s="43">
        <f t="shared" si="12"/>
        <v>1</v>
      </c>
      <c r="D121" s="14" t="str">
        <f t="shared" si="12"/>
        <v>0691775E</v>
      </c>
      <c r="E121" s="30" t="s">
        <v>1793</v>
      </c>
      <c r="F121" s="47">
        <f>Tableau1!H68</f>
        <v>0</v>
      </c>
      <c r="G121" s="38" t="str">
        <f t="shared" ca="1" si="9"/>
        <v>2024-12-09-09.06.57.000000</v>
      </c>
      <c r="I121" s="40"/>
    </row>
    <row r="122" spans="1:9" x14ac:dyDescent="0.2">
      <c r="A122" s="42">
        <f t="shared" si="7"/>
        <v>2025</v>
      </c>
      <c r="B122" s="30" t="s">
        <v>230</v>
      </c>
      <c r="C122" s="43">
        <f t="shared" si="12"/>
        <v>1</v>
      </c>
      <c r="D122" s="14" t="str">
        <f t="shared" si="12"/>
        <v>0691775E</v>
      </c>
      <c r="E122" s="30" t="s">
        <v>1799</v>
      </c>
      <c r="F122" s="47">
        <f>Tableau1!H69</f>
        <v>80</v>
      </c>
      <c r="G122" s="38" t="str">
        <f t="shared" ca="1" si="9"/>
        <v>2024-12-09-09.06.57.000000</v>
      </c>
      <c r="I122" s="40"/>
    </row>
    <row r="123" spans="1:9" x14ac:dyDescent="0.2">
      <c r="A123" s="42">
        <f t="shared" si="7"/>
        <v>2025</v>
      </c>
      <c r="B123" s="30" t="s">
        <v>230</v>
      </c>
      <c r="C123" s="43">
        <f t="shared" si="12"/>
        <v>1</v>
      </c>
      <c r="D123" s="14" t="str">
        <f t="shared" si="12"/>
        <v>0691775E</v>
      </c>
      <c r="E123" s="30" t="s">
        <v>1816</v>
      </c>
      <c r="F123" s="47">
        <f>Tableau1!H70</f>
        <v>81</v>
      </c>
      <c r="G123" s="38" t="str">
        <f t="shared" ca="1" si="9"/>
        <v>2024-12-09-09.06.57.000000</v>
      </c>
      <c r="I123" s="40"/>
    </row>
    <row r="124" spans="1:9" x14ac:dyDescent="0.2">
      <c r="A124" s="42">
        <f t="shared" si="7"/>
        <v>2025</v>
      </c>
      <c r="B124" s="30" t="s">
        <v>230</v>
      </c>
      <c r="C124" s="43">
        <f t="shared" si="12"/>
        <v>1</v>
      </c>
      <c r="D124" s="14" t="str">
        <f t="shared" si="12"/>
        <v>0691775E</v>
      </c>
      <c r="E124" s="30" t="s">
        <v>1833</v>
      </c>
      <c r="F124" s="47">
        <f>Tableau1!H71</f>
        <v>0</v>
      </c>
      <c r="G124" s="38" t="str">
        <f t="shared" ca="1" si="9"/>
        <v>2024-12-09-09.06.57.000000</v>
      </c>
      <c r="I124" s="40"/>
    </row>
    <row r="125" spans="1:9" x14ac:dyDescent="0.2">
      <c r="A125" s="42">
        <f t="shared" si="7"/>
        <v>2025</v>
      </c>
      <c r="B125" s="30" t="s">
        <v>230</v>
      </c>
      <c r="C125" s="43">
        <f t="shared" si="12"/>
        <v>1</v>
      </c>
      <c r="D125" s="14" t="str">
        <f t="shared" si="12"/>
        <v>0691775E</v>
      </c>
      <c r="E125" s="30" t="s">
        <v>1850</v>
      </c>
      <c r="F125" s="47">
        <f>Tableau1!H72</f>
        <v>1825.37</v>
      </c>
      <c r="G125" s="38" t="str">
        <f t="shared" ca="1" si="9"/>
        <v>2024-12-09-09.06.57.000000</v>
      </c>
      <c r="I125" s="40"/>
    </row>
    <row r="126" spans="1:9" x14ac:dyDescent="0.2">
      <c r="A126" s="42">
        <f t="shared" si="7"/>
        <v>2025</v>
      </c>
      <c r="B126" s="30" t="s">
        <v>230</v>
      </c>
      <c r="C126" s="43">
        <f t="shared" si="12"/>
        <v>1</v>
      </c>
      <c r="D126" s="14" t="str">
        <f t="shared" si="12"/>
        <v>0691775E</v>
      </c>
      <c r="E126" s="30" t="s">
        <v>1856</v>
      </c>
      <c r="F126" s="47">
        <f>Tableau1!H73</f>
        <v>1843.3400000000001</v>
      </c>
      <c r="G126" s="38" t="str">
        <f t="shared" ca="1" si="9"/>
        <v>2024-12-09-09.06.57.000000</v>
      </c>
      <c r="I126" s="40"/>
    </row>
    <row r="127" spans="1:9" x14ac:dyDescent="0.2">
      <c r="A127" s="42">
        <f t="shared" si="7"/>
        <v>2025</v>
      </c>
      <c r="B127" s="30" t="s">
        <v>230</v>
      </c>
      <c r="C127" s="43">
        <f t="shared" si="12"/>
        <v>1</v>
      </c>
      <c r="D127" s="14" t="str">
        <f t="shared" si="12"/>
        <v>0691775E</v>
      </c>
      <c r="E127" s="30" t="s">
        <v>1862</v>
      </c>
      <c r="F127" s="47">
        <f>Tableau1!H74</f>
        <v>0</v>
      </c>
      <c r="G127" s="38" t="str">
        <f t="shared" ca="1" si="9"/>
        <v>2024-12-09-09.06.57.000000</v>
      </c>
      <c r="I127" s="40"/>
    </row>
    <row r="128" spans="1:9" x14ac:dyDescent="0.2">
      <c r="A128" s="42">
        <f t="shared" si="7"/>
        <v>2025</v>
      </c>
      <c r="B128" s="30" t="s">
        <v>230</v>
      </c>
      <c r="C128" s="43">
        <f t="shared" si="12"/>
        <v>1</v>
      </c>
      <c r="D128" s="14" t="str">
        <f t="shared" si="12"/>
        <v>0691775E</v>
      </c>
      <c r="E128" s="30" t="s">
        <v>685</v>
      </c>
      <c r="F128" s="47">
        <f>Tableau1!H75</f>
        <v>0</v>
      </c>
      <c r="G128" s="38" t="str">
        <f t="shared" ca="1" si="9"/>
        <v>2024-12-09-09.06.57.000000</v>
      </c>
      <c r="I128" s="40"/>
    </row>
    <row r="129" spans="1:9" x14ac:dyDescent="0.2">
      <c r="A129" s="42">
        <f t="shared" si="7"/>
        <v>2025</v>
      </c>
      <c r="B129" s="30" t="s">
        <v>230</v>
      </c>
      <c r="C129" s="43">
        <f t="shared" si="12"/>
        <v>1</v>
      </c>
      <c r="D129" s="14" t="str">
        <f t="shared" si="12"/>
        <v>0691775E</v>
      </c>
      <c r="E129" s="30" t="s">
        <v>700</v>
      </c>
      <c r="F129" s="47">
        <f>Tableau1!H76</f>
        <v>0</v>
      </c>
      <c r="G129" s="38" t="str">
        <f t="shared" ca="1" si="9"/>
        <v>2024-12-09-09.06.57.000000</v>
      </c>
      <c r="I129" s="40"/>
    </row>
    <row r="130" spans="1:9" x14ac:dyDescent="0.2">
      <c r="A130" s="42">
        <f t="shared" si="7"/>
        <v>2025</v>
      </c>
      <c r="B130" s="30" t="s">
        <v>230</v>
      </c>
      <c r="C130" s="43">
        <f t="shared" si="12"/>
        <v>1</v>
      </c>
      <c r="D130" s="14" t="str">
        <f t="shared" si="12"/>
        <v>0691775E</v>
      </c>
      <c r="E130" s="30" t="s">
        <v>706</v>
      </c>
      <c r="F130" s="47">
        <f>Tableau1!H77</f>
        <v>0</v>
      </c>
      <c r="G130" s="38" t="str">
        <f t="shared" ca="1" si="9"/>
        <v>2024-12-09-09.06.57.000000</v>
      </c>
      <c r="I130" s="40"/>
    </row>
    <row r="131" spans="1:9" x14ac:dyDescent="0.2">
      <c r="A131" s="42">
        <f t="shared" si="7"/>
        <v>2025</v>
      </c>
      <c r="B131" s="30" t="s">
        <v>230</v>
      </c>
      <c r="C131" s="43">
        <f t="shared" si="12"/>
        <v>1</v>
      </c>
      <c r="D131" s="14" t="str">
        <f t="shared" si="12"/>
        <v>0691775E</v>
      </c>
      <c r="E131" s="30" t="s">
        <v>712</v>
      </c>
      <c r="F131" s="47">
        <f>Tableau1!H78</f>
        <v>48</v>
      </c>
      <c r="G131" s="38" t="str">
        <f t="shared" ca="1" si="9"/>
        <v>2024-12-09-09.06.57.000000</v>
      </c>
      <c r="I131" s="40"/>
    </row>
    <row r="132" spans="1:9" x14ac:dyDescent="0.2">
      <c r="A132" s="42">
        <f t="shared" ref="A132:A195" si="13">A131</f>
        <v>2025</v>
      </c>
      <c r="B132" s="30" t="s">
        <v>230</v>
      </c>
      <c r="C132" s="43">
        <f t="shared" ref="C132:D147" si="14">C131</f>
        <v>1</v>
      </c>
      <c r="D132" s="14" t="str">
        <f t="shared" si="14"/>
        <v>0691775E</v>
      </c>
      <c r="E132" s="30" t="s">
        <v>727</v>
      </c>
      <c r="F132" s="47">
        <f>Tableau1!H79</f>
        <v>59.9</v>
      </c>
      <c r="G132" s="38" t="str">
        <f t="shared" ca="1" si="9"/>
        <v>2024-12-09-09.06.57.000000</v>
      </c>
      <c r="I132" s="40"/>
    </row>
    <row r="133" spans="1:9" x14ac:dyDescent="0.2">
      <c r="A133" s="42">
        <f t="shared" si="13"/>
        <v>2025</v>
      </c>
      <c r="B133" s="30" t="s">
        <v>230</v>
      </c>
      <c r="C133" s="43">
        <f t="shared" si="14"/>
        <v>1</v>
      </c>
      <c r="D133" s="14" t="str">
        <f t="shared" si="14"/>
        <v>0691775E</v>
      </c>
      <c r="E133" s="30" t="s">
        <v>1880</v>
      </c>
      <c r="F133" s="47">
        <f>Tableau1!H80</f>
        <v>0</v>
      </c>
      <c r="G133" s="38" t="str">
        <f t="shared" ca="1" si="9"/>
        <v>2024-12-09-09.06.57.000000</v>
      </c>
      <c r="I133" s="40"/>
    </row>
    <row r="134" spans="1:9" x14ac:dyDescent="0.2">
      <c r="A134" s="42">
        <f t="shared" si="13"/>
        <v>2025</v>
      </c>
      <c r="B134" s="30" t="s">
        <v>230</v>
      </c>
      <c r="C134" s="43">
        <f t="shared" si="14"/>
        <v>1</v>
      </c>
      <c r="D134" s="14" t="str">
        <f t="shared" si="14"/>
        <v>0691775E</v>
      </c>
      <c r="E134" s="30" t="s">
        <v>733</v>
      </c>
      <c r="F134" s="47">
        <f>Tableau1!H81</f>
        <v>0</v>
      </c>
      <c r="G134" s="38" t="str">
        <f t="shared" ca="1" si="9"/>
        <v>2024-12-09-09.06.57.000000</v>
      </c>
      <c r="I134" s="40"/>
    </row>
    <row r="135" spans="1:9" x14ac:dyDescent="0.2">
      <c r="A135" s="42">
        <f t="shared" si="13"/>
        <v>2025</v>
      </c>
      <c r="B135" s="30" t="s">
        <v>230</v>
      </c>
      <c r="C135" s="43">
        <f t="shared" si="14"/>
        <v>1</v>
      </c>
      <c r="D135" s="14" t="str">
        <f t="shared" si="14"/>
        <v>0691775E</v>
      </c>
      <c r="E135" s="30" t="s">
        <v>751</v>
      </c>
      <c r="F135" s="47">
        <f>Tableau1!H82</f>
        <v>0</v>
      </c>
      <c r="G135" s="38" t="str">
        <f t="shared" ca="1" si="9"/>
        <v>2024-12-09-09.06.57.000000</v>
      </c>
      <c r="I135" s="40"/>
    </row>
    <row r="136" spans="1:9" x14ac:dyDescent="0.2">
      <c r="A136" s="42">
        <f t="shared" si="13"/>
        <v>2025</v>
      </c>
      <c r="B136" s="30" t="s">
        <v>230</v>
      </c>
      <c r="C136" s="43">
        <f t="shared" si="14"/>
        <v>1</v>
      </c>
      <c r="D136" s="14" t="str">
        <f t="shared" si="14"/>
        <v>0691775E</v>
      </c>
      <c r="E136" s="30" t="s">
        <v>757</v>
      </c>
      <c r="F136" s="47">
        <f>Tableau1!H83</f>
        <v>0</v>
      </c>
      <c r="G136" s="38" t="str">
        <f t="shared" ca="1" si="9"/>
        <v>2024-12-09-09.06.57.000000</v>
      </c>
      <c r="I136" s="40"/>
    </row>
    <row r="137" spans="1:9" x14ac:dyDescent="0.2">
      <c r="A137" s="42">
        <f t="shared" si="13"/>
        <v>2025</v>
      </c>
      <c r="B137" s="30" t="s">
        <v>230</v>
      </c>
      <c r="C137" s="43">
        <f t="shared" si="14"/>
        <v>1</v>
      </c>
      <c r="D137" s="14" t="str">
        <f t="shared" si="14"/>
        <v>0691775E</v>
      </c>
      <c r="E137" s="30" t="s">
        <v>763</v>
      </c>
      <c r="F137" s="47">
        <f>Tableau1!H84</f>
        <v>0</v>
      </c>
      <c r="G137" s="38" t="str">
        <f t="shared" ref="G137:G200" ca="1" si="15">TEXT(NOW(),"aaaa-mm-jj-hh.mm.ss")&amp;".000000"</f>
        <v>2024-12-09-09.06.57.000000</v>
      </c>
      <c r="I137" s="40"/>
    </row>
    <row r="138" spans="1:9" x14ac:dyDescent="0.2">
      <c r="A138" s="42">
        <f t="shared" si="13"/>
        <v>2025</v>
      </c>
      <c r="B138" s="30" t="s">
        <v>230</v>
      </c>
      <c r="C138" s="43">
        <f t="shared" si="14"/>
        <v>1</v>
      </c>
      <c r="D138" s="14" t="str">
        <f t="shared" si="14"/>
        <v>0691775E</v>
      </c>
      <c r="E138" s="30" t="s">
        <v>781</v>
      </c>
      <c r="F138" s="47">
        <f>Tableau1!H85</f>
        <v>0</v>
      </c>
      <c r="G138" s="38" t="str">
        <f t="shared" ca="1" si="15"/>
        <v>2024-12-09-09.06.57.000000</v>
      </c>
      <c r="I138" s="40"/>
    </row>
    <row r="139" spans="1:9" x14ac:dyDescent="0.2">
      <c r="A139" s="42">
        <f t="shared" si="13"/>
        <v>2025</v>
      </c>
      <c r="B139" s="30" t="s">
        <v>230</v>
      </c>
      <c r="C139" s="43">
        <f t="shared" si="14"/>
        <v>1</v>
      </c>
      <c r="D139" s="14" t="str">
        <f t="shared" si="14"/>
        <v>0691775E</v>
      </c>
      <c r="E139" s="30" t="s">
        <v>787</v>
      </c>
      <c r="F139" s="47">
        <f>Tableau1!H86</f>
        <v>0</v>
      </c>
      <c r="G139" s="38" t="str">
        <f t="shared" ca="1" si="15"/>
        <v>2024-12-09-09.06.57.000000</v>
      </c>
      <c r="I139" s="40"/>
    </row>
    <row r="140" spans="1:9" x14ac:dyDescent="0.2">
      <c r="A140" s="42">
        <f t="shared" si="13"/>
        <v>2025</v>
      </c>
      <c r="B140" s="30" t="s">
        <v>230</v>
      </c>
      <c r="C140" s="43">
        <f t="shared" si="14"/>
        <v>1</v>
      </c>
      <c r="D140" s="14" t="str">
        <f t="shared" si="14"/>
        <v>0691775E</v>
      </c>
      <c r="E140" s="30" t="s">
        <v>314</v>
      </c>
      <c r="F140" s="47">
        <f>Tableau1!I21</f>
        <v>3</v>
      </c>
      <c r="G140" s="38" t="str">
        <f t="shared" ca="1" si="15"/>
        <v>2024-12-09-09.06.57.000000</v>
      </c>
      <c r="I140" s="40"/>
    </row>
    <row r="141" spans="1:9" x14ac:dyDescent="0.2">
      <c r="A141" s="42">
        <f t="shared" si="13"/>
        <v>2025</v>
      </c>
      <c r="B141" s="30" t="s">
        <v>230</v>
      </c>
      <c r="C141" s="43">
        <f t="shared" si="14"/>
        <v>1</v>
      </c>
      <c r="D141" s="14" t="str">
        <f t="shared" si="14"/>
        <v>0691775E</v>
      </c>
      <c r="E141" s="30" t="s">
        <v>1394</v>
      </c>
      <c r="F141" s="47">
        <f>Tableau1!I22</f>
        <v>0</v>
      </c>
      <c r="G141" s="38" t="str">
        <f t="shared" ca="1" si="15"/>
        <v>2024-12-09-09.06.57.000000</v>
      </c>
      <c r="I141" s="40"/>
    </row>
    <row r="142" spans="1:9" x14ac:dyDescent="0.2">
      <c r="A142" s="42">
        <f t="shared" si="13"/>
        <v>2025</v>
      </c>
      <c r="B142" s="30" t="s">
        <v>230</v>
      </c>
      <c r="C142" s="43">
        <f t="shared" si="14"/>
        <v>1</v>
      </c>
      <c r="D142" s="14" t="str">
        <f t="shared" si="14"/>
        <v>0691775E</v>
      </c>
      <c r="E142" s="30" t="s">
        <v>1411</v>
      </c>
      <c r="F142" s="47">
        <f>Tableau1!I23</f>
        <v>0</v>
      </c>
      <c r="G142" s="38" t="str">
        <f t="shared" ca="1" si="15"/>
        <v>2024-12-09-09.06.57.000000</v>
      </c>
      <c r="I142" s="40"/>
    </row>
    <row r="143" spans="1:9" x14ac:dyDescent="0.2">
      <c r="A143" s="42">
        <f t="shared" si="13"/>
        <v>2025</v>
      </c>
      <c r="B143" s="30" t="s">
        <v>230</v>
      </c>
      <c r="C143" s="43">
        <f t="shared" si="14"/>
        <v>1</v>
      </c>
      <c r="D143" s="14" t="str">
        <f t="shared" si="14"/>
        <v>0691775E</v>
      </c>
      <c r="E143" s="30" t="s">
        <v>368</v>
      </c>
      <c r="F143" s="47">
        <f>Tableau1!I24</f>
        <v>20</v>
      </c>
      <c r="G143" s="38" t="str">
        <f t="shared" ca="1" si="15"/>
        <v>2024-12-09-09.06.57.000000</v>
      </c>
      <c r="I143" s="40"/>
    </row>
    <row r="144" spans="1:9" x14ac:dyDescent="0.2">
      <c r="A144" s="42">
        <f t="shared" si="13"/>
        <v>2025</v>
      </c>
      <c r="B144" s="30" t="s">
        <v>230</v>
      </c>
      <c r="C144" s="43">
        <f t="shared" si="14"/>
        <v>1</v>
      </c>
      <c r="D144" s="14" t="str">
        <f t="shared" si="14"/>
        <v>0691775E</v>
      </c>
      <c r="E144" s="30" t="s">
        <v>1429</v>
      </c>
      <c r="F144" s="47">
        <f>Tableau1!I25</f>
        <v>0</v>
      </c>
      <c r="G144" s="38" t="str">
        <f t="shared" ca="1" si="15"/>
        <v>2024-12-09-09.06.57.000000</v>
      </c>
      <c r="I144" s="40"/>
    </row>
    <row r="145" spans="1:9" x14ac:dyDescent="0.2">
      <c r="A145" s="42">
        <f t="shared" si="13"/>
        <v>2025</v>
      </c>
      <c r="B145" s="30" t="s">
        <v>230</v>
      </c>
      <c r="C145" s="43">
        <f t="shared" si="14"/>
        <v>1</v>
      </c>
      <c r="D145" s="14" t="str">
        <f t="shared" si="14"/>
        <v>0691775E</v>
      </c>
      <c r="E145" s="30" t="s">
        <v>1446</v>
      </c>
      <c r="F145" s="47">
        <f>Tableau1!I26</f>
        <v>0</v>
      </c>
      <c r="G145" s="38" t="str">
        <f t="shared" ca="1" si="15"/>
        <v>2024-12-09-09.06.57.000000</v>
      </c>
      <c r="I145" s="40"/>
    </row>
    <row r="146" spans="1:9" x14ac:dyDescent="0.2">
      <c r="A146" s="42">
        <f t="shared" si="13"/>
        <v>2025</v>
      </c>
      <c r="B146" s="30" t="s">
        <v>230</v>
      </c>
      <c r="C146" s="43">
        <f t="shared" si="14"/>
        <v>1</v>
      </c>
      <c r="D146" s="14" t="str">
        <f t="shared" si="14"/>
        <v>0691775E</v>
      </c>
      <c r="E146" s="30" t="s">
        <v>1463</v>
      </c>
      <c r="F146" s="47">
        <f>Tableau1!I27</f>
        <v>23</v>
      </c>
      <c r="G146" s="38" t="str">
        <f t="shared" ca="1" si="15"/>
        <v>2024-12-09-09.06.57.000000</v>
      </c>
      <c r="I146" s="40"/>
    </row>
    <row r="147" spans="1:9" x14ac:dyDescent="0.2">
      <c r="A147" s="42">
        <f t="shared" si="13"/>
        <v>2025</v>
      </c>
      <c r="B147" s="30" t="s">
        <v>230</v>
      </c>
      <c r="C147" s="43">
        <f t="shared" si="14"/>
        <v>1</v>
      </c>
      <c r="D147" s="14" t="str">
        <f t="shared" si="14"/>
        <v>0691775E</v>
      </c>
      <c r="E147" s="30" t="s">
        <v>1480</v>
      </c>
      <c r="F147" s="47">
        <f>Tableau1!I28</f>
        <v>0</v>
      </c>
      <c r="G147" s="38" t="str">
        <f t="shared" ca="1" si="15"/>
        <v>2024-12-09-09.06.57.000000</v>
      </c>
      <c r="I147" s="40"/>
    </row>
    <row r="148" spans="1:9" x14ac:dyDescent="0.2">
      <c r="A148" s="42">
        <f t="shared" si="13"/>
        <v>2025</v>
      </c>
      <c r="B148" s="30" t="s">
        <v>230</v>
      </c>
      <c r="C148" s="43">
        <f t="shared" ref="C148:D163" si="16">C147</f>
        <v>1</v>
      </c>
      <c r="D148" s="14" t="str">
        <f t="shared" si="16"/>
        <v>0691775E</v>
      </c>
      <c r="E148" s="30" t="s">
        <v>1497</v>
      </c>
      <c r="F148" s="47">
        <f>Tableau1!I29</f>
        <v>0</v>
      </c>
      <c r="G148" s="38" t="str">
        <f t="shared" ca="1" si="15"/>
        <v>2024-12-09-09.06.57.000000</v>
      </c>
      <c r="I148" s="40"/>
    </row>
    <row r="149" spans="1:9" x14ac:dyDescent="0.2">
      <c r="A149" s="42">
        <f t="shared" si="13"/>
        <v>2025</v>
      </c>
      <c r="B149" s="30" t="s">
        <v>230</v>
      </c>
      <c r="C149" s="43">
        <f t="shared" si="16"/>
        <v>1</v>
      </c>
      <c r="D149" s="14" t="str">
        <f t="shared" si="16"/>
        <v>0691775E</v>
      </c>
      <c r="E149" s="30" t="s">
        <v>509</v>
      </c>
      <c r="F149" s="47">
        <f>Tableau1!I39</f>
        <v>5</v>
      </c>
      <c r="G149" s="38" t="str">
        <f t="shared" ca="1" si="15"/>
        <v>2024-12-09-09.06.57.000000</v>
      </c>
      <c r="I149" s="40"/>
    </row>
    <row r="150" spans="1:9" x14ac:dyDescent="0.2">
      <c r="A150" s="42">
        <f t="shared" si="13"/>
        <v>2025</v>
      </c>
      <c r="B150" s="30" t="s">
        <v>230</v>
      </c>
      <c r="C150" s="43">
        <f t="shared" si="16"/>
        <v>1</v>
      </c>
      <c r="D150" s="14" t="str">
        <f t="shared" si="16"/>
        <v>0691775E</v>
      </c>
      <c r="E150" s="30" t="s">
        <v>1545</v>
      </c>
      <c r="F150" s="47">
        <f>Tableau1!I40</f>
        <v>0</v>
      </c>
      <c r="G150" s="38" t="str">
        <f t="shared" ca="1" si="15"/>
        <v>2024-12-09-09.06.57.000000</v>
      </c>
      <c r="I150" s="40"/>
    </row>
    <row r="151" spans="1:9" x14ac:dyDescent="0.2">
      <c r="A151" s="42">
        <f t="shared" si="13"/>
        <v>2025</v>
      </c>
      <c r="B151" s="30" t="s">
        <v>230</v>
      </c>
      <c r="C151" s="43">
        <f t="shared" si="16"/>
        <v>1</v>
      </c>
      <c r="D151" s="14" t="str">
        <f t="shared" si="16"/>
        <v>0691775E</v>
      </c>
      <c r="E151" s="30" t="s">
        <v>1562</v>
      </c>
      <c r="F151" s="47">
        <f>Tableau1!I41</f>
        <v>0</v>
      </c>
      <c r="G151" s="38" t="str">
        <f t="shared" ca="1" si="15"/>
        <v>2024-12-09-09.06.57.000000</v>
      </c>
      <c r="I151" s="40"/>
    </row>
    <row r="152" spans="1:9" x14ac:dyDescent="0.2">
      <c r="A152" s="42">
        <f t="shared" si="13"/>
        <v>2025</v>
      </c>
      <c r="B152" s="30" t="s">
        <v>230</v>
      </c>
      <c r="C152" s="43">
        <f t="shared" si="16"/>
        <v>1</v>
      </c>
      <c r="D152" s="14" t="str">
        <f t="shared" si="16"/>
        <v>0691775E</v>
      </c>
      <c r="E152" s="30" t="s">
        <v>610</v>
      </c>
      <c r="F152" s="47">
        <f>Tableau1!I54</f>
        <v>0</v>
      </c>
      <c r="G152" s="38" t="str">
        <f t="shared" ca="1" si="15"/>
        <v>2024-12-09-09.06.57.000000</v>
      </c>
      <c r="I152" s="40"/>
    </row>
    <row r="153" spans="1:9" x14ac:dyDescent="0.2">
      <c r="A153" s="42">
        <f t="shared" si="13"/>
        <v>2025</v>
      </c>
      <c r="B153" s="30" t="s">
        <v>230</v>
      </c>
      <c r="C153" s="43">
        <f t="shared" si="16"/>
        <v>1</v>
      </c>
      <c r="D153" s="14" t="str">
        <f t="shared" si="16"/>
        <v>0691775E</v>
      </c>
      <c r="E153" s="30" t="s">
        <v>1636</v>
      </c>
      <c r="F153" s="47">
        <f>Tableau1!I55</f>
        <v>0</v>
      </c>
      <c r="G153" s="38" t="str">
        <f t="shared" ca="1" si="15"/>
        <v>2024-12-09-09.06.57.000000</v>
      </c>
      <c r="I153" s="40"/>
    </row>
    <row r="154" spans="1:9" x14ac:dyDescent="0.2">
      <c r="A154" s="42">
        <f t="shared" si="13"/>
        <v>2025</v>
      </c>
      <c r="B154" s="30" t="s">
        <v>230</v>
      </c>
      <c r="C154" s="43">
        <f t="shared" si="16"/>
        <v>1</v>
      </c>
      <c r="D154" s="14" t="str">
        <f t="shared" si="16"/>
        <v>0691775E</v>
      </c>
      <c r="E154" s="30" t="s">
        <v>1653</v>
      </c>
      <c r="F154" s="47">
        <f>Tableau1!I56</f>
        <v>0</v>
      </c>
      <c r="G154" s="38" t="str">
        <f t="shared" ca="1" si="15"/>
        <v>2024-12-09-09.06.57.000000</v>
      </c>
      <c r="I154" s="40"/>
    </row>
    <row r="155" spans="1:9" x14ac:dyDescent="0.2">
      <c r="A155" s="42">
        <f t="shared" si="13"/>
        <v>2025</v>
      </c>
      <c r="B155" s="30" t="s">
        <v>230</v>
      </c>
      <c r="C155" s="43">
        <f t="shared" si="16"/>
        <v>1</v>
      </c>
      <c r="D155" s="14" t="str">
        <f t="shared" si="16"/>
        <v>0691775E</v>
      </c>
      <c r="E155" s="30" t="s">
        <v>1668</v>
      </c>
      <c r="F155" s="47">
        <f>Tableau1!I57</f>
        <v>0</v>
      </c>
      <c r="G155" s="38" t="str">
        <f t="shared" ca="1" si="15"/>
        <v>2024-12-09-09.06.57.000000</v>
      </c>
      <c r="I155" s="40"/>
    </row>
    <row r="156" spans="1:9" x14ac:dyDescent="0.2">
      <c r="A156" s="42">
        <f t="shared" si="13"/>
        <v>2025</v>
      </c>
      <c r="B156" s="30" t="s">
        <v>230</v>
      </c>
      <c r="C156" s="43">
        <f t="shared" si="16"/>
        <v>1</v>
      </c>
      <c r="D156" s="14" t="str">
        <f t="shared" si="16"/>
        <v>0691775E</v>
      </c>
      <c r="E156" s="30" t="s">
        <v>1679</v>
      </c>
      <c r="F156" s="47">
        <f>Tableau1!I58</f>
        <v>0</v>
      </c>
      <c r="G156" s="38" t="str">
        <f t="shared" ca="1" si="15"/>
        <v>2024-12-09-09.06.57.000000</v>
      </c>
      <c r="I156" s="40"/>
    </row>
    <row r="157" spans="1:9" x14ac:dyDescent="0.2">
      <c r="A157" s="42">
        <f t="shared" si="13"/>
        <v>2025</v>
      </c>
      <c r="B157" s="30" t="s">
        <v>230</v>
      </c>
      <c r="C157" s="43">
        <f t="shared" si="16"/>
        <v>1</v>
      </c>
      <c r="D157" s="14" t="str">
        <f t="shared" si="16"/>
        <v>0691775E</v>
      </c>
      <c r="E157" s="30" t="s">
        <v>1696</v>
      </c>
      <c r="F157" s="47">
        <f>Tableau1!I59</f>
        <v>0</v>
      </c>
      <c r="G157" s="38" t="str">
        <f t="shared" ca="1" si="15"/>
        <v>2024-12-09-09.06.57.000000</v>
      </c>
      <c r="I157" s="40"/>
    </row>
    <row r="158" spans="1:9" x14ac:dyDescent="0.2">
      <c r="A158" s="42">
        <f t="shared" si="13"/>
        <v>2025</v>
      </c>
      <c r="B158" s="30" t="s">
        <v>230</v>
      </c>
      <c r="C158" s="43">
        <f t="shared" si="16"/>
        <v>1</v>
      </c>
      <c r="D158" s="14" t="str">
        <f t="shared" si="16"/>
        <v>0691775E</v>
      </c>
      <c r="E158" s="30" t="s">
        <v>1731</v>
      </c>
      <c r="F158" s="47">
        <f>Tableau1!I63</f>
        <v>23</v>
      </c>
      <c r="G158" s="38" t="str">
        <f t="shared" ca="1" si="15"/>
        <v>2024-12-09-09.06.57.000000</v>
      </c>
      <c r="I158" s="40"/>
    </row>
    <row r="159" spans="1:9" x14ac:dyDescent="0.2">
      <c r="A159" s="42">
        <f t="shared" si="13"/>
        <v>2025</v>
      </c>
      <c r="B159" s="30" t="s">
        <v>230</v>
      </c>
      <c r="C159" s="43">
        <f t="shared" si="16"/>
        <v>1</v>
      </c>
      <c r="D159" s="14" t="str">
        <f t="shared" si="16"/>
        <v>0691775E</v>
      </c>
      <c r="E159" s="30" t="s">
        <v>1748</v>
      </c>
      <c r="F159" s="47">
        <f>Tableau1!I64</f>
        <v>0</v>
      </c>
      <c r="G159" s="38" t="str">
        <f t="shared" ca="1" si="15"/>
        <v>2024-12-09-09.06.57.000000</v>
      </c>
      <c r="I159" s="40"/>
    </row>
    <row r="160" spans="1:9" x14ac:dyDescent="0.2">
      <c r="A160" s="42">
        <f t="shared" si="13"/>
        <v>2025</v>
      </c>
      <c r="B160" s="30" t="s">
        <v>230</v>
      </c>
      <c r="C160" s="43">
        <f t="shared" si="16"/>
        <v>1</v>
      </c>
      <c r="D160" s="14" t="str">
        <f t="shared" si="16"/>
        <v>0691775E</v>
      </c>
      <c r="E160" s="30" t="s">
        <v>1765</v>
      </c>
      <c r="F160" s="47">
        <f>Tableau1!I65</f>
        <v>0</v>
      </c>
      <c r="G160" s="38" t="str">
        <f t="shared" ca="1" si="15"/>
        <v>2024-12-09-09.06.57.000000</v>
      </c>
      <c r="I160" s="40"/>
    </row>
    <row r="161" spans="1:9" x14ac:dyDescent="0.2">
      <c r="A161" s="42">
        <f t="shared" si="13"/>
        <v>2025</v>
      </c>
      <c r="B161" s="30" t="s">
        <v>230</v>
      </c>
      <c r="C161" s="43">
        <f t="shared" si="16"/>
        <v>1</v>
      </c>
      <c r="D161" s="14" t="str">
        <f t="shared" si="16"/>
        <v>0691775E</v>
      </c>
      <c r="E161" s="30" t="s">
        <v>1800</v>
      </c>
      <c r="F161" s="47">
        <f>Tableau1!I69</f>
        <v>5</v>
      </c>
      <c r="G161" s="38" t="str">
        <f t="shared" ca="1" si="15"/>
        <v>2024-12-09-09.06.57.000000</v>
      </c>
      <c r="I161" s="40"/>
    </row>
    <row r="162" spans="1:9" x14ac:dyDescent="0.2">
      <c r="A162" s="42">
        <f t="shared" si="13"/>
        <v>2025</v>
      </c>
      <c r="B162" s="30" t="s">
        <v>230</v>
      </c>
      <c r="C162" s="43">
        <f t="shared" si="16"/>
        <v>1</v>
      </c>
      <c r="D162" s="14" t="str">
        <f t="shared" si="16"/>
        <v>0691775E</v>
      </c>
      <c r="E162" s="30" t="s">
        <v>1817</v>
      </c>
      <c r="F162" s="47">
        <f>Tableau1!I70</f>
        <v>0</v>
      </c>
      <c r="G162" s="38" t="str">
        <f t="shared" ca="1" si="15"/>
        <v>2024-12-09-09.06.57.000000</v>
      </c>
      <c r="I162" s="40"/>
    </row>
    <row r="163" spans="1:9" x14ac:dyDescent="0.2">
      <c r="A163" s="42">
        <f t="shared" si="13"/>
        <v>2025</v>
      </c>
      <c r="B163" s="30" t="s">
        <v>230</v>
      </c>
      <c r="C163" s="43">
        <f t="shared" si="16"/>
        <v>1</v>
      </c>
      <c r="D163" s="14" t="str">
        <f t="shared" si="16"/>
        <v>0691775E</v>
      </c>
      <c r="E163" s="30" t="s">
        <v>1834</v>
      </c>
      <c r="F163" s="47">
        <f>Tableau1!I71</f>
        <v>0</v>
      </c>
      <c r="G163" s="38" t="str">
        <f t="shared" ca="1" si="15"/>
        <v>2024-12-09-09.06.57.000000</v>
      </c>
      <c r="I163" s="40"/>
    </row>
    <row r="164" spans="1:9" x14ac:dyDescent="0.2">
      <c r="A164" s="42">
        <f t="shared" si="13"/>
        <v>2025</v>
      </c>
      <c r="B164" s="30" t="s">
        <v>230</v>
      </c>
      <c r="C164" s="43">
        <f t="shared" ref="C164:D179" si="17">C163</f>
        <v>1</v>
      </c>
      <c r="D164" s="14" t="str">
        <f t="shared" si="17"/>
        <v>0691775E</v>
      </c>
      <c r="E164" s="30" t="s">
        <v>316</v>
      </c>
      <c r="F164" s="47">
        <f>Tableau1!J21</f>
        <v>3</v>
      </c>
      <c r="G164" s="38" t="str">
        <f t="shared" ca="1" si="15"/>
        <v>2024-12-09-09.06.57.000000</v>
      </c>
      <c r="I164" s="40"/>
    </row>
    <row r="165" spans="1:9" x14ac:dyDescent="0.2">
      <c r="A165" s="42">
        <f t="shared" si="13"/>
        <v>2025</v>
      </c>
      <c r="B165" s="30" t="s">
        <v>230</v>
      </c>
      <c r="C165" s="43">
        <f t="shared" si="17"/>
        <v>1</v>
      </c>
      <c r="D165" s="14" t="str">
        <f t="shared" si="17"/>
        <v>0691775E</v>
      </c>
      <c r="E165" s="30" t="s">
        <v>1395</v>
      </c>
      <c r="F165" s="47">
        <f>Tableau1!J22</f>
        <v>0</v>
      </c>
      <c r="G165" s="38" t="str">
        <f t="shared" ca="1" si="15"/>
        <v>2024-12-09-09.06.57.000000</v>
      </c>
      <c r="I165" s="40"/>
    </row>
    <row r="166" spans="1:9" x14ac:dyDescent="0.2">
      <c r="A166" s="42">
        <f t="shared" si="13"/>
        <v>2025</v>
      </c>
      <c r="B166" s="30" t="s">
        <v>230</v>
      </c>
      <c r="C166" s="43">
        <f t="shared" si="17"/>
        <v>1</v>
      </c>
      <c r="D166" s="14" t="str">
        <f t="shared" si="17"/>
        <v>0691775E</v>
      </c>
      <c r="E166" s="30" t="s">
        <v>1412</v>
      </c>
      <c r="F166" s="47">
        <f>Tableau1!J23</f>
        <v>0</v>
      </c>
      <c r="G166" s="38" t="str">
        <f t="shared" ca="1" si="15"/>
        <v>2024-12-09-09.06.57.000000</v>
      </c>
      <c r="I166" s="40"/>
    </row>
    <row r="167" spans="1:9" x14ac:dyDescent="0.2">
      <c r="A167" s="42">
        <f t="shared" si="13"/>
        <v>2025</v>
      </c>
      <c r="B167" s="30" t="s">
        <v>230</v>
      </c>
      <c r="C167" s="43">
        <f t="shared" si="17"/>
        <v>1</v>
      </c>
      <c r="D167" s="14" t="str">
        <f t="shared" si="17"/>
        <v>0691775E</v>
      </c>
      <c r="E167" s="30" t="s">
        <v>371</v>
      </c>
      <c r="F167" s="47">
        <f>Tableau1!J24</f>
        <v>20</v>
      </c>
      <c r="G167" s="38" t="str">
        <f t="shared" ca="1" si="15"/>
        <v>2024-12-09-09.06.57.000000</v>
      </c>
      <c r="I167" s="40"/>
    </row>
    <row r="168" spans="1:9" x14ac:dyDescent="0.2">
      <c r="A168" s="42">
        <f t="shared" si="13"/>
        <v>2025</v>
      </c>
      <c r="B168" s="30" t="s">
        <v>230</v>
      </c>
      <c r="C168" s="43">
        <f t="shared" si="17"/>
        <v>1</v>
      </c>
      <c r="D168" s="14" t="str">
        <f t="shared" si="17"/>
        <v>0691775E</v>
      </c>
      <c r="E168" s="30" t="s">
        <v>1430</v>
      </c>
      <c r="F168" s="47">
        <f>Tableau1!J25</f>
        <v>0</v>
      </c>
      <c r="G168" s="38" t="str">
        <f t="shared" ca="1" si="15"/>
        <v>2024-12-09-09.06.57.000000</v>
      </c>
      <c r="I168" s="40"/>
    </row>
    <row r="169" spans="1:9" x14ac:dyDescent="0.2">
      <c r="A169" s="42">
        <f t="shared" si="13"/>
        <v>2025</v>
      </c>
      <c r="B169" s="30" t="s">
        <v>230</v>
      </c>
      <c r="C169" s="43">
        <f t="shared" si="17"/>
        <v>1</v>
      </c>
      <c r="D169" s="14" t="str">
        <f t="shared" si="17"/>
        <v>0691775E</v>
      </c>
      <c r="E169" s="30" t="s">
        <v>1447</v>
      </c>
      <c r="F169" s="47">
        <f>Tableau1!J26</f>
        <v>0</v>
      </c>
      <c r="G169" s="38" t="str">
        <f t="shared" ca="1" si="15"/>
        <v>2024-12-09-09.06.57.000000</v>
      </c>
      <c r="I169" s="40"/>
    </row>
    <row r="170" spans="1:9" x14ac:dyDescent="0.2">
      <c r="A170" s="42">
        <f t="shared" si="13"/>
        <v>2025</v>
      </c>
      <c r="B170" s="30" t="s">
        <v>230</v>
      </c>
      <c r="C170" s="43">
        <f t="shared" si="17"/>
        <v>1</v>
      </c>
      <c r="D170" s="14" t="str">
        <f t="shared" si="17"/>
        <v>0691775E</v>
      </c>
      <c r="E170" s="30" t="s">
        <v>1464</v>
      </c>
      <c r="F170" s="47">
        <f>Tableau1!J27</f>
        <v>23</v>
      </c>
      <c r="G170" s="38" t="str">
        <f t="shared" ca="1" si="15"/>
        <v>2024-12-09-09.06.57.000000</v>
      </c>
      <c r="I170" s="40"/>
    </row>
    <row r="171" spans="1:9" x14ac:dyDescent="0.2">
      <c r="A171" s="42">
        <f t="shared" si="13"/>
        <v>2025</v>
      </c>
      <c r="B171" s="30" t="s">
        <v>230</v>
      </c>
      <c r="C171" s="43">
        <f t="shared" si="17"/>
        <v>1</v>
      </c>
      <c r="D171" s="14" t="str">
        <f t="shared" si="17"/>
        <v>0691775E</v>
      </c>
      <c r="E171" s="30" t="s">
        <v>1481</v>
      </c>
      <c r="F171" s="47">
        <f>Tableau1!J28</f>
        <v>0</v>
      </c>
      <c r="G171" s="38" t="str">
        <f t="shared" ca="1" si="15"/>
        <v>2024-12-09-09.06.57.000000</v>
      </c>
      <c r="I171" s="40"/>
    </row>
    <row r="172" spans="1:9" x14ac:dyDescent="0.2">
      <c r="A172" s="42">
        <f t="shared" si="13"/>
        <v>2025</v>
      </c>
      <c r="B172" s="30" t="s">
        <v>230</v>
      </c>
      <c r="C172" s="43">
        <f t="shared" si="17"/>
        <v>1</v>
      </c>
      <c r="D172" s="14" t="str">
        <f t="shared" si="17"/>
        <v>0691775E</v>
      </c>
      <c r="E172" s="30" t="s">
        <v>1498</v>
      </c>
      <c r="F172" s="47">
        <f>Tableau1!J29</f>
        <v>0</v>
      </c>
      <c r="G172" s="38" t="str">
        <f t="shared" ca="1" si="15"/>
        <v>2024-12-09-09.06.57.000000</v>
      </c>
      <c r="I172" s="40"/>
    </row>
    <row r="173" spans="1:9" x14ac:dyDescent="0.2">
      <c r="A173" s="42">
        <f t="shared" si="13"/>
        <v>2025</v>
      </c>
      <c r="B173" s="30" t="s">
        <v>230</v>
      </c>
      <c r="C173" s="43">
        <f t="shared" si="17"/>
        <v>1</v>
      </c>
      <c r="D173" s="14" t="str">
        <f t="shared" si="17"/>
        <v>0691775E</v>
      </c>
      <c r="E173" s="30" t="s">
        <v>512</v>
      </c>
      <c r="F173" s="47">
        <f>Tableau1!J39</f>
        <v>5</v>
      </c>
      <c r="G173" s="38" t="str">
        <f t="shared" ca="1" si="15"/>
        <v>2024-12-09-09.06.57.000000</v>
      </c>
      <c r="I173" s="40"/>
    </row>
    <row r="174" spans="1:9" x14ac:dyDescent="0.2">
      <c r="A174" s="42">
        <f t="shared" si="13"/>
        <v>2025</v>
      </c>
      <c r="B174" s="30" t="s">
        <v>230</v>
      </c>
      <c r="C174" s="43">
        <f t="shared" si="17"/>
        <v>1</v>
      </c>
      <c r="D174" s="14" t="str">
        <f t="shared" si="17"/>
        <v>0691775E</v>
      </c>
      <c r="E174" s="30" t="s">
        <v>1546</v>
      </c>
      <c r="F174" s="47">
        <f>Tableau1!J40</f>
        <v>0</v>
      </c>
      <c r="G174" s="38" t="str">
        <f t="shared" ca="1" si="15"/>
        <v>2024-12-09-09.06.57.000000</v>
      </c>
      <c r="I174" s="40"/>
    </row>
    <row r="175" spans="1:9" x14ac:dyDescent="0.2">
      <c r="A175" s="42">
        <f t="shared" si="13"/>
        <v>2025</v>
      </c>
      <c r="B175" s="30" t="s">
        <v>230</v>
      </c>
      <c r="C175" s="43">
        <f t="shared" si="17"/>
        <v>1</v>
      </c>
      <c r="D175" s="14" t="str">
        <f t="shared" si="17"/>
        <v>0691775E</v>
      </c>
      <c r="E175" s="30" t="s">
        <v>1563</v>
      </c>
      <c r="F175" s="47">
        <f>Tableau1!J41</f>
        <v>0</v>
      </c>
      <c r="G175" s="38" t="str">
        <f t="shared" ca="1" si="15"/>
        <v>2024-12-09-09.06.57.000000</v>
      </c>
      <c r="I175" s="40"/>
    </row>
    <row r="176" spans="1:9" x14ac:dyDescent="0.2">
      <c r="A176" s="42">
        <f t="shared" si="13"/>
        <v>2025</v>
      </c>
      <c r="B176" s="30" t="s">
        <v>230</v>
      </c>
      <c r="C176" s="43">
        <f t="shared" si="17"/>
        <v>1</v>
      </c>
      <c r="D176" s="14" t="str">
        <f t="shared" si="17"/>
        <v>0691775E</v>
      </c>
      <c r="E176" s="30" t="s">
        <v>613</v>
      </c>
      <c r="F176" s="47">
        <f>Tableau1!J54</f>
        <v>0</v>
      </c>
      <c r="G176" s="38" t="str">
        <f t="shared" ca="1" si="15"/>
        <v>2024-12-09-09.06.57.000000</v>
      </c>
      <c r="I176" s="40"/>
    </row>
    <row r="177" spans="1:9" x14ac:dyDescent="0.2">
      <c r="A177" s="42">
        <f t="shared" si="13"/>
        <v>2025</v>
      </c>
      <c r="B177" s="30" t="s">
        <v>230</v>
      </c>
      <c r="C177" s="43">
        <f t="shared" si="17"/>
        <v>1</v>
      </c>
      <c r="D177" s="14" t="str">
        <f t="shared" si="17"/>
        <v>0691775E</v>
      </c>
      <c r="E177" s="30" t="s">
        <v>1637</v>
      </c>
      <c r="F177" s="47">
        <f>Tableau1!J55</f>
        <v>0</v>
      </c>
      <c r="G177" s="38" t="str">
        <f t="shared" ca="1" si="15"/>
        <v>2024-12-09-09.06.57.000000</v>
      </c>
      <c r="I177" s="40"/>
    </row>
    <row r="178" spans="1:9" x14ac:dyDescent="0.2">
      <c r="A178" s="42">
        <f t="shared" si="13"/>
        <v>2025</v>
      </c>
      <c r="B178" s="30" t="s">
        <v>230</v>
      </c>
      <c r="C178" s="43">
        <f t="shared" si="17"/>
        <v>1</v>
      </c>
      <c r="D178" s="14" t="str">
        <f t="shared" si="17"/>
        <v>0691775E</v>
      </c>
      <c r="E178" s="30" t="s">
        <v>1654</v>
      </c>
      <c r="F178" s="47">
        <f>Tableau1!J56</f>
        <v>0</v>
      </c>
      <c r="G178" s="38" t="str">
        <f t="shared" ca="1" si="15"/>
        <v>2024-12-09-09.06.57.000000</v>
      </c>
      <c r="I178" s="40"/>
    </row>
    <row r="179" spans="1:9" x14ac:dyDescent="0.2">
      <c r="A179" s="42">
        <f t="shared" si="13"/>
        <v>2025</v>
      </c>
      <c r="B179" s="30" t="s">
        <v>230</v>
      </c>
      <c r="C179" s="43">
        <f t="shared" si="17"/>
        <v>1</v>
      </c>
      <c r="D179" s="14" t="str">
        <f t="shared" si="17"/>
        <v>0691775E</v>
      </c>
      <c r="E179" s="30" t="s">
        <v>1669</v>
      </c>
      <c r="F179" s="47">
        <f>Tableau1!J57</f>
        <v>0</v>
      </c>
      <c r="G179" s="38" t="str">
        <f t="shared" ca="1" si="15"/>
        <v>2024-12-09-09.06.57.000000</v>
      </c>
      <c r="I179" s="40"/>
    </row>
    <row r="180" spans="1:9" x14ac:dyDescent="0.2">
      <c r="A180" s="42">
        <f t="shared" si="13"/>
        <v>2025</v>
      </c>
      <c r="B180" s="30" t="s">
        <v>230</v>
      </c>
      <c r="C180" s="43">
        <f t="shared" ref="C180:D195" si="18">C179</f>
        <v>1</v>
      </c>
      <c r="D180" s="14" t="str">
        <f t="shared" si="18"/>
        <v>0691775E</v>
      </c>
      <c r="E180" s="30" t="s">
        <v>1680</v>
      </c>
      <c r="F180" s="47">
        <f>Tableau1!J58</f>
        <v>0</v>
      </c>
      <c r="G180" s="38" t="str">
        <f t="shared" ca="1" si="15"/>
        <v>2024-12-09-09.06.57.000000</v>
      </c>
      <c r="I180" s="40"/>
    </row>
    <row r="181" spans="1:9" x14ac:dyDescent="0.2">
      <c r="A181" s="42">
        <f t="shared" si="13"/>
        <v>2025</v>
      </c>
      <c r="B181" s="30" t="s">
        <v>230</v>
      </c>
      <c r="C181" s="43">
        <f t="shared" si="18"/>
        <v>1</v>
      </c>
      <c r="D181" s="14" t="str">
        <f t="shared" si="18"/>
        <v>0691775E</v>
      </c>
      <c r="E181" s="30" t="s">
        <v>1697</v>
      </c>
      <c r="F181" s="47">
        <f>Tableau1!J59</f>
        <v>0</v>
      </c>
      <c r="G181" s="38" t="str">
        <f t="shared" ca="1" si="15"/>
        <v>2024-12-09-09.06.57.000000</v>
      </c>
      <c r="I181" s="40"/>
    </row>
    <row r="182" spans="1:9" x14ac:dyDescent="0.2">
      <c r="A182" s="42">
        <f t="shared" si="13"/>
        <v>2025</v>
      </c>
      <c r="B182" s="30" t="s">
        <v>230</v>
      </c>
      <c r="C182" s="43">
        <f t="shared" si="18"/>
        <v>1</v>
      </c>
      <c r="D182" s="14" t="str">
        <f t="shared" si="18"/>
        <v>0691775E</v>
      </c>
      <c r="E182" s="30" t="s">
        <v>1732</v>
      </c>
      <c r="F182" s="47">
        <f>Tableau1!J63</f>
        <v>23</v>
      </c>
      <c r="G182" s="38" t="str">
        <f t="shared" ca="1" si="15"/>
        <v>2024-12-09-09.06.57.000000</v>
      </c>
      <c r="I182" s="40"/>
    </row>
    <row r="183" spans="1:9" x14ac:dyDescent="0.2">
      <c r="A183" s="42">
        <f t="shared" si="13"/>
        <v>2025</v>
      </c>
      <c r="B183" s="30" t="s">
        <v>230</v>
      </c>
      <c r="C183" s="43">
        <f t="shared" si="18"/>
        <v>1</v>
      </c>
      <c r="D183" s="14" t="str">
        <f t="shared" si="18"/>
        <v>0691775E</v>
      </c>
      <c r="E183" s="30" t="s">
        <v>1749</v>
      </c>
      <c r="F183" s="47">
        <f>Tableau1!J64</f>
        <v>0</v>
      </c>
      <c r="G183" s="38" t="str">
        <f t="shared" ca="1" si="15"/>
        <v>2024-12-09-09.06.57.000000</v>
      </c>
      <c r="I183" s="40"/>
    </row>
    <row r="184" spans="1:9" x14ac:dyDescent="0.2">
      <c r="A184" s="42">
        <f t="shared" si="13"/>
        <v>2025</v>
      </c>
      <c r="B184" s="30" t="s">
        <v>230</v>
      </c>
      <c r="C184" s="43">
        <f t="shared" si="18"/>
        <v>1</v>
      </c>
      <c r="D184" s="14" t="str">
        <f t="shared" si="18"/>
        <v>0691775E</v>
      </c>
      <c r="E184" s="30" t="s">
        <v>1766</v>
      </c>
      <c r="F184" s="47">
        <f>Tableau1!J65</f>
        <v>0</v>
      </c>
      <c r="G184" s="38" t="str">
        <f t="shared" ca="1" si="15"/>
        <v>2024-12-09-09.06.57.000000</v>
      </c>
      <c r="I184" s="40"/>
    </row>
    <row r="185" spans="1:9" x14ac:dyDescent="0.2">
      <c r="A185" s="42">
        <f t="shared" si="13"/>
        <v>2025</v>
      </c>
      <c r="B185" s="30" t="s">
        <v>230</v>
      </c>
      <c r="C185" s="43">
        <f t="shared" si="18"/>
        <v>1</v>
      </c>
      <c r="D185" s="14" t="str">
        <f t="shared" si="18"/>
        <v>0691775E</v>
      </c>
      <c r="E185" s="30" t="s">
        <v>1801</v>
      </c>
      <c r="F185" s="47">
        <f>Tableau1!J69</f>
        <v>5</v>
      </c>
      <c r="G185" s="38" t="str">
        <f t="shared" ca="1" si="15"/>
        <v>2024-12-09-09.06.57.000000</v>
      </c>
      <c r="I185" s="40"/>
    </row>
    <row r="186" spans="1:9" x14ac:dyDescent="0.2">
      <c r="A186" s="42">
        <f t="shared" si="13"/>
        <v>2025</v>
      </c>
      <c r="B186" s="30" t="s">
        <v>230</v>
      </c>
      <c r="C186" s="43">
        <f t="shared" si="18"/>
        <v>1</v>
      </c>
      <c r="D186" s="14" t="str">
        <f t="shared" si="18"/>
        <v>0691775E</v>
      </c>
      <c r="E186" s="30" t="s">
        <v>1818</v>
      </c>
      <c r="F186" s="47">
        <f>Tableau1!J70</f>
        <v>0</v>
      </c>
      <c r="G186" s="38" t="str">
        <f t="shared" ca="1" si="15"/>
        <v>2024-12-09-09.06.57.000000</v>
      </c>
      <c r="I186" s="40"/>
    </row>
    <row r="187" spans="1:9" x14ac:dyDescent="0.2">
      <c r="A187" s="42">
        <f t="shared" si="13"/>
        <v>2025</v>
      </c>
      <c r="B187" s="30" t="s">
        <v>230</v>
      </c>
      <c r="C187" s="43">
        <f t="shared" si="18"/>
        <v>1</v>
      </c>
      <c r="D187" s="14" t="str">
        <f t="shared" si="18"/>
        <v>0691775E</v>
      </c>
      <c r="E187" s="30" t="s">
        <v>1835</v>
      </c>
      <c r="F187" s="47">
        <f>Tableau1!J71</f>
        <v>0</v>
      </c>
      <c r="G187" s="38" t="str">
        <f t="shared" ca="1" si="15"/>
        <v>2024-12-09-09.06.57.000000</v>
      </c>
      <c r="I187" s="40"/>
    </row>
    <row r="188" spans="1:9" x14ac:dyDescent="0.2">
      <c r="A188" s="42">
        <f t="shared" si="13"/>
        <v>2025</v>
      </c>
      <c r="B188" s="30" t="s">
        <v>230</v>
      </c>
      <c r="C188" s="43">
        <f t="shared" si="18"/>
        <v>1</v>
      </c>
      <c r="D188" s="14" t="str">
        <f t="shared" si="18"/>
        <v>0691775E</v>
      </c>
      <c r="E188" s="30" t="s">
        <v>318</v>
      </c>
      <c r="F188" s="47">
        <f>Tableau1!K21</f>
        <v>3</v>
      </c>
      <c r="G188" s="38" t="str">
        <f t="shared" ca="1" si="15"/>
        <v>2024-12-09-09.06.57.000000</v>
      </c>
      <c r="I188" s="40"/>
    </row>
    <row r="189" spans="1:9" x14ac:dyDescent="0.2">
      <c r="A189" s="42">
        <f t="shared" si="13"/>
        <v>2025</v>
      </c>
      <c r="B189" s="30" t="s">
        <v>230</v>
      </c>
      <c r="C189" s="43">
        <f t="shared" si="18"/>
        <v>1</v>
      </c>
      <c r="D189" s="14" t="str">
        <f t="shared" si="18"/>
        <v>0691775E</v>
      </c>
      <c r="E189" s="30" t="s">
        <v>1396</v>
      </c>
      <c r="F189" s="47">
        <f>Tableau1!K22</f>
        <v>0</v>
      </c>
      <c r="G189" s="38" t="str">
        <f t="shared" ca="1" si="15"/>
        <v>2024-12-09-09.06.57.000000</v>
      </c>
      <c r="I189" s="40"/>
    </row>
    <row r="190" spans="1:9" x14ac:dyDescent="0.2">
      <c r="A190" s="42">
        <f t="shared" si="13"/>
        <v>2025</v>
      </c>
      <c r="B190" s="30" t="s">
        <v>230</v>
      </c>
      <c r="C190" s="43">
        <f t="shared" si="18"/>
        <v>1</v>
      </c>
      <c r="D190" s="14" t="str">
        <f t="shared" si="18"/>
        <v>0691775E</v>
      </c>
      <c r="E190" s="30" t="s">
        <v>1413</v>
      </c>
      <c r="F190" s="47">
        <f>Tableau1!K23</f>
        <v>0</v>
      </c>
      <c r="G190" s="38" t="str">
        <f t="shared" ca="1" si="15"/>
        <v>2024-12-09-09.06.57.000000</v>
      </c>
      <c r="I190" s="40"/>
    </row>
    <row r="191" spans="1:9" x14ac:dyDescent="0.2">
      <c r="A191" s="42">
        <f t="shared" si="13"/>
        <v>2025</v>
      </c>
      <c r="B191" s="30" t="s">
        <v>230</v>
      </c>
      <c r="C191" s="43">
        <f t="shared" si="18"/>
        <v>1</v>
      </c>
      <c r="D191" s="14" t="str">
        <f t="shared" si="18"/>
        <v>0691775E</v>
      </c>
      <c r="E191" s="30" t="s">
        <v>373</v>
      </c>
      <c r="F191" s="47">
        <f>Tableau1!K24</f>
        <v>5</v>
      </c>
      <c r="G191" s="38" t="str">
        <f t="shared" ca="1" si="15"/>
        <v>2024-12-09-09.06.57.000000</v>
      </c>
      <c r="I191" s="40"/>
    </row>
    <row r="192" spans="1:9" x14ac:dyDescent="0.2">
      <c r="A192" s="42">
        <f t="shared" si="13"/>
        <v>2025</v>
      </c>
      <c r="B192" s="30" t="s">
        <v>230</v>
      </c>
      <c r="C192" s="43">
        <f t="shared" si="18"/>
        <v>1</v>
      </c>
      <c r="D192" s="14" t="str">
        <f t="shared" si="18"/>
        <v>0691775E</v>
      </c>
      <c r="E192" s="30" t="s">
        <v>1431</v>
      </c>
      <c r="F192" s="47">
        <f>Tableau1!K25</f>
        <v>0</v>
      </c>
      <c r="G192" s="38" t="str">
        <f t="shared" ca="1" si="15"/>
        <v>2024-12-09-09.06.57.000000</v>
      </c>
      <c r="I192" s="40"/>
    </row>
    <row r="193" spans="1:9" x14ac:dyDescent="0.2">
      <c r="A193" s="42">
        <f t="shared" si="13"/>
        <v>2025</v>
      </c>
      <c r="B193" s="30" t="s">
        <v>230</v>
      </c>
      <c r="C193" s="43">
        <f t="shared" si="18"/>
        <v>1</v>
      </c>
      <c r="D193" s="14" t="str">
        <f t="shared" si="18"/>
        <v>0691775E</v>
      </c>
      <c r="E193" s="30" t="s">
        <v>1448</v>
      </c>
      <c r="F193" s="47">
        <f>Tableau1!K26</f>
        <v>0</v>
      </c>
      <c r="G193" s="38" t="str">
        <f t="shared" ca="1" si="15"/>
        <v>2024-12-09-09.06.57.000000</v>
      </c>
      <c r="I193" s="40"/>
    </row>
    <row r="194" spans="1:9" x14ac:dyDescent="0.2">
      <c r="A194" s="42">
        <f t="shared" si="13"/>
        <v>2025</v>
      </c>
      <c r="B194" s="30" t="s">
        <v>230</v>
      </c>
      <c r="C194" s="43">
        <f t="shared" si="18"/>
        <v>1</v>
      </c>
      <c r="D194" s="14" t="str">
        <f t="shared" si="18"/>
        <v>0691775E</v>
      </c>
      <c r="E194" s="30" t="s">
        <v>1465</v>
      </c>
      <c r="F194" s="47">
        <f>Tableau1!K27</f>
        <v>8</v>
      </c>
      <c r="G194" s="38" t="str">
        <f t="shared" ca="1" si="15"/>
        <v>2024-12-09-09.06.57.000000</v>
      </c>
      <c r="I194" s="40"/>
    </row>
    <row r="195" spans="1:9" x14ac:dyDescent="0.2">
      <c r="A195" s="42">
        <f t="shared" si="13"/>
        <v>2025</v>
      </c>
      <c r="B195" s="30" t="s">
        <v>230</v>
      </c>
      <c r="C195" s="43">
        <f t="shared" si="18"/>
        <v>1</v>
      </c>
      <c r="D195" s="14" t="str">
        <f t="shared" si="18"/>
        <v>0691775E</v>
      </c>
      <c r="E195" s="30" t="s">
        <v>1482</v>
      </c>
      <c r="F195" s="47">
        <f>Tableau1!K28</f>
        <v>0</v>
      </c>
      <c r="G195" s="38" t="str">
        <f t="shared" ca="1" si="15"/>
        <v>2024-12-09-09.06.57.000000</v>
      </c>
      <c r="I195" s="40"/>
    </row>
    <row r="196" spans="1:9" x14ac:dyDescent="0.2">
      <c r="A196" s="42">
        <f t="shared" ref="A196:A259" si="19">A195</f>
        <v>2025</v>
      </c>
      <c r="B196" s="30" t="s">
        <v>230</v>
      </c>
      <c r="C196" s="43">
        <f t="shared" ref="C196:D211" si="20">C195</f>
        <v>1</v>
      </c>
      <c r="D196" s="14" t="str">
        <f t="shared" si="20"/>
        <v>0691775E</v>
      </c>
      <c r="E196" s="30" t="s">
        <v>1499</v>
      </c>
      <c r="F196" s="47">
        <f>Tableau1!K29</f>
        <v>0</v>
      </c>
      <c r="G196" s="38" t="str">
        <f t="shared" ca="1" si="15"/>
        <v>2024-12-09-09.06.57.000000</v>
      </c>
      <c r="I196" s="40"/>
    </row>
    <row r="197" spans="1:9" x14ac:dyDescent="0.2">
      <c r="A197" s="42">
        <f t="shared" si="19"/>
        <v>2025</v>
      </c>
      <c r="B197" s="30" t="s">
        <v>230</v>
      </c>
      <c r="C197" s="43">
        <f t="shared" si="20"/>
        <v>1</v>
      </c>
      <c r="D197" s="14" t="str">
        <f t="shared" si="20"/>
        <v>0691775E</v>
      </c>
      <c r="E197" s="30" t="s">
        <v>515</v>
      </c>
      <c r="F197" s="47">
        <f>Tableau1!K39</f>
        <v>0</v>
      </c>
      <c r="G197" s="38" t="str">
        <f t="shared" ca="1" si="15"/>
        <v>2024-12-09-09.06.57.000000</v>
      </c>
      <c r="I197" s="40"/>
    </row>
    <row r="198" spans="1:9" x14ac:dyDescent="0.2">
      <c r="A198" s="42">
        <f t="shared" si="19"/>
        <v>2025</v>
      </c>
      <c r="B198" s="30" t="s">
        <v>230</v>
      </c>
      <c r="C198" s="43">
        <f t="shared" si="20"/>
        <v>1</v>
      </c>
      <c r="D198" s="14" t="str">
        <f t="shared" si="20"/>
        <v>0691775E</v>
      </c>
      <c r="E198" s="30" t="s">
        <v>1547</v>
      </c>
      <c r="F198" s="47">
        <f>Tableau1!K40</f>
        <v>0</v>
      </c>
      <c r="G198" s="38" t="str">
        <f t="shared" ca="1" si="15"/>
        <v>2024-12-09-09.06.57.000000</v>
      </c>
      <c r="I198" s="40"/>
    </row>
    <row r="199" spans="1:9" x14ac:dyDescent="0.2">
      <c r="A199" s="42">
        <f t="shared" si="19"/>
        <v>2025</v>
      </c>
      <c r="B199" s="30" t="s">
        <v>230</v>
      </c>
      <c r="C199" s="43">
        <f t="shared" si="20"/>
        <v>1</v>
      </c>
      <c r="D199" s="14" t="str">
        <f t="shared" si="20"/>
        <v>0691775E</v>
      </c>
      <c r="E199" s="30" t="s">
        <v>1564</v>
      </c>
      <c r="F199" s="47">
        <f>Tableau1!K41</f>
        <v>0</v>
      </c>
      <c r="G199" s="38" t="str">
        <f t="shared" ca="1" si="15"/>
        <v>2024-12-09-09.06.57.000000</v>
      </c>
      <c r="I199" s="40"/>
    </row>
    <row r="200" spans="1:9" x14ac:dyDescent="0.2">
      <c r="A200" s="42">
        <f t="shared" si="19"/>
        <v>2025</v>
      </c>
      <c r="B200" s="30" t="s">
        <v>230</v>
      </c>
      <c r="C200" s="43">
        <f t="shared" si="20"/>
        <v>1</v>
      </c>
      <c r="D200" s="14" t="str">
        <f t="shared" si="20"/>
        <v>0691775E</v>
      </c>
      <c r="E200" s="30" t="s">
        <v>616</v>
      </c>
      <c r="F200" s="47">
        <f>Tableau1!K54</f>
        <v>0</v>
      </c>
      <c r="G200" s="38" t="str">
        <f t="shared" ca="1" si="15"/>
        <v>2024-12-09-09.06.57.000000</v>
      </c>
      <c r="I200" s="40"/>
    </row>
    <row r="201" spans="1:9" x14ac:dyDescent="0.2">
      <c r="A201" s="42">
        <f t="shared" si="19"/>
        <v>2025</v>
      </c>
      <c r="B201" s="30" t="s">
        <v>230</v>
      </c>
      <c r="C201" s="43">
        <f t="shared" si="20"/>
        <v>1</v>
      </c>
      <c r="D201" s="14" t="str">
        <f t="shared" si="20"/>
        <v>0691775E</v>
      </c>
      <c r="E201" s="30" t="s">
        <v>1638</v>
      </c>
      <c r="F201" s="47">
        <f>Tableau1!K55</f>
        <v>0</v>
      </c>
      <c r="G201" s="38" t="str">
        <f t="shared" ref="G201:G264" ca="1" si="21">TEXT(NOW(),"aaaa-mm-jj-hh.mm.ss")&amp;".000000"</f>
        <v>2024-12-09-09.06.57.000000</v>
      </c>
      <c r="I201" s="40"/>
    </row>
    <row r="202" spans="1:9" x14ac:dyDescent="0.2">
      <c r="A202" s="42">
        <f t="shared" si="19"/>
        <v>2025</v>
      </c>
      <c r="B202" s="30" t="s">
        <v>230</v>
      </c>
      <c r="C202" s="43">
        <f t="shared" si="20"/>
        <v>1</v>
      </c>
      <c r="D202" s="14" t="str">
        <f t="shared" si="20"/>
        <v>0691775E</v>
      </c>
      <c r="E202" s="30" t="s">
        <v>1655</v>
      </c>
      <c r="F202" s="47">
        <f>Tableau1!K56</f>
        <v>0</v>
      </c>
      <c r="G202" s="38" t="str">
        <f t="shared" ca="1" si="21"/>
        <v>2024-12-09-09.06.57.000000</v>
      </c>
      <c r="I202" s="40"/>
    </row>
    <row r="203" spans="1:9" x14ac:dyDescent="0.2">
      <c r="A203" s="42">
        <f t="shared" si="19"/>
        <v>2025</v>
      </c>
      <c r="B203" s="30" t="s">
        <v>230</v>
      </c>
      <c r="C203" s="43">
        <f t="shared" si="20"/>
        <v>1</v>
      </c>
      <c r="D203" s="14" t="str">
        <f t="shared" si="20"/>
        <v>0691775E</v>
      </c>
      <c r="E203" s="30" t="s">
        <v>1670</v>
      </c>
      <c r="F203" s="47">
        <f>Tableau1!K57</f>
        <v>0</v>
      </c>
      <c r="G203" s="38" t="str">
        <f t="shared" ca="1" si="21"/>
        <v>2024-12-09-09.06.57.000000</v>
      </c>
      <c r="I203" s="40"/>
    </row>
    <row r="204" spans="1:9" x14ac:dyDescent="0.2">
      <c r="A204" s="42">
        <f t="shared" si="19"/>
        <v>2025</v>
      </c>
      <c r="B204" s="30" t="s">
        <v>230</v>
      </c>
      <c r="C204" s="43">
        <f t="shared" si="20"/>
        <v>1</v>
      </c>
      <c r="D204" s="14" t="str">
        <f t="shared" si="20"/>
        <v>0691775E</v>
      </c>
      <c r="E204" s="30" t="s">
        <v>1681</v>
      </c>
      <c r="F204" s="47">
        <f>Tableau1!K58</f>
        <v>0</v>
      </c>
      <c r="G204" s="38" t="str">
        <f t="shared" ca="1" si="21"/>
        <v>2024-12-09-09.06.57.000000</v>
      </c>
      <c r="I204" s="40"/>
    </row>
    <row r="205" spans="1:9" x14ac:dyDescent="0.2">
      <c r="A205" s="42">
        <f t="shared" si="19"/>
        <v>2025</v>
      </c>
      <c r="B205" s="30" t="s">
        <v>230</v>
      </c>
      <c r="C205" s="43">
        <f t="shared" si="20"/>
        <v>1</v>
      </c>
      <c r="D205" s="14" t="str">
        <f t="shared" si="20"/>
        <v>0691775E</v>
      </c>
      <c r="E205" s="30" t="s">
        <v>1698</v>
      </c>
      <c r="F205" s="47">
        <f>Tableau1!K59</f>
        <v>0</v>
      </c>
      <c r="G205" s="38" t="str">
        <f t="shared" ca="1" si="21"/>
        <v>2024-12-09-09.06.57.000000</v>
      </c>
      <c r="I205" s="40"/>
    </row>
    <row r="206" spans="1:9" x14ac:dyDescent="0.2">
      <c r="A206" s="42">
        <f t="shared" si="19"/>
        <v>2025</v>
      </c>
      <c r="B206" s="30" t="s">
        <v>230</v>
      </c>
      <c r="C206" s="43">
        <f t="shared" si="20"/>
        <v>1</v>
      </c>
      <c r="D206" s="14" t="str">
        <f t="shared" si="20"/>
        <v>0691775E</v>
      </c>
      <c r="E206" s="30" t="s">
        <v>1733</v>
      </c>
      <c r="F206" s="47">
        <f>Tableau1!K63</f>
        <v>8</v>
      </c>
      <c r="G206" s="38" t="str">
        <f t="shared" ca="1" si="21"/>
        <v>2024-12-09-09.06.57.000000</v>
      </c>
      <c r="I206" s="40"/>
    </row>
    <row r="207" spans="1:9" x14ac:dyDescent="0.2">
      <c r="A207" s="42">
        <f t="shared" si="19"/>
        <v>2025</v>
      </c>
      <c r="B207" s="30" t="s">
        <v>230</v>
      </c>
      <c r="C207" s="43">
        <f t="shared" si="20"/>
        <v>1</v>
      </c>
      <c r="D207" s="14" t="str">
        <f t="shared" si="20"/>
        <v>0691775E</v>
      </c>
      <c r="E207" s="30" t="s">
        <v>1750</v>
      </c>
      <c r="F207" s="47">
        <f>Tableau1!K64</f>
        <v>0</v>
      </c>
      <c r="G207" s="38" t="str">
        <f t="shared" ca="1" si="21"/>
        <v>2024-12-09-09.06.57.000000</v>
      </c>
      <c r="I207" s="40"/>
    </row>
    <row r="208" spans="1:9" x14ac:dyDescent="0.2">
      <c r="A208" s="42">
        <f t="shared" si="19"/>
        <v>2025</v>
      </c>
      <c r="B208" s="30" t="s">
        <v>230</v>
      </c>
      <c r="C208" s="43">
        <f t="shared" si="20"/>
        <v>1</v>
      </c>
      <c r="D208" s="14" t="str">
        <f t="shared" si="20"/>
        <v>0691775E</v>
      </c>
      <c r="E208" s="30" t="s">
        <v>1767</v>
      </c>
      <c r="F208" s="47">
        <f>Tableau1!K65</f>
        <v>0</v>
      </c>
      <c r="G208" s="38" t="str">
        <f t="shared" ca="1" si="21"/>
        <v>2024-12-09-09.06.57.000000</v>
      </c>
      <c r="I208" s="40"/>
    </row>
    <row r="209" spans="1:9" x14ac:dyDescent="0.2">
      <c r="A209" s="42">
        <f t="shared" si="19"/>
        <v>2025</v>
      </c>
      <c r="B209" s="30" t="s">
        <v>230</v>
      </c>
      <c r="C209" s="43">
        <f t="shared" si="20"/>
        <v>1</v>
      </c>
      <c r="D209" s="14" t="str">
        <f t="shared" si="20"/>
        <v>0691775E</v>
      </c>
      <c r="E209" s="30" t="s">
        <v>1802</v>
      </c>
      <c r="F209" s="47">
        <f>Tableau1!K69</f>
        <v>0</v>
      </c>
      <c r="G209" s="38" t="str">
        <f t="shared" ca="1" si="21"/>
        <v>2024-12-09-09.06.57.000000</v>
      </c>
      <c r="I209" s="40"/>
    </row>
    <row r="210" spans="1:9" x14ac:dyDescent="0.2">
      <c r="A210" s="42">
        <f t="shared" si="19"/>
        <v>2025</v>
      </c>
      <c r="B210" s="30" t="s">
        <v>230</v>
      </c>
      <c r="C210" s="43">
        <f t="shared" si="20"/>
        <v>1</v>
      </c>
      <c r="D210" s="14" t="str">
        <f t="shared" si="20"/>
        <v>0691775E</v>
      </c>
      <c r="E210" s="30" t="s">
        <v>1819</v>
      </c>
      <c r="F210" s="47">
        <f>Tableau1!K70</f>
        <v>0</v>
      </c>
      <c r="G210" s="38" t="str">
        <f t="shared" ca="1" si="21"/>
        <v>2024-12-09-09.06.57.000000</v>
      </c>
      <c r="I210" s="40"/>
    </row>
    <row r="211" spans="1:9" x14ac:dyDescent="0.2">
      <c r="A211" s="42">
        <f t="shared" si="19"/>
        <v>2025</v>
      </c>
      <c r="B211" s="30" t="s">
        <v>230</v>
      </c>
      <c r="C211" s="43">
        <f t="shared" si="20"/>
        <v>1</v>
      </c>
      <c r="D211" s="14" t="str">
        <f t="shared" si="20"/>
        <v>0691775E</v>
      </c>
      <c r="E211" s="30" t="s">
        <v>1836</v>
      </c>
      <c r="F211" s="47">
        <f>Tableau1!K71</f>
        <v>0</v>
      </c>
      <c r="G211" s="38" t="str">
        <f t="shared" ca="1" si="21"/>
        <v>2024-12-09-09.06.57.000000</v>
      </c>
      <c r="I211" s="40"/>
    </row>
    <row r="212" spans="1:9" x14ac:dyDescent="0.2">
      <c r="A212" s="42">
        <f t="shared" si="19"/>
        <v>2025</v>
      </c>
      <c r="B212" s="30" t="s">
        <v>230</v>
      </c>
      <c r="C212" s="43">
        <f t="shared" ref="C212:D227" si="22">C211</f>
        <v>1</v>
      </c>
      <c r="D212" s="14" t="str">
        <f t="shared" si="22"/>
        <v>0691775E</v>
      </c>
      <c r="E212" s="30" t="s">
        <v>484</v>
      </c>
      <c r="F212" s="47">
        <f>Tableau1!L21</f>
        <v>673.09999999999991</v>
      </c>
      <c r="G212" s="38" t="str">
        <f t="shared" ca="1" si="21"/>
        <v>2024-12-09-09.06.57.000000</v>
      </c>
      <c r="I212" s="40"/>
    </row>
    <row r="213" spans="1:9" x14ac:dyDescent="0.2">
      <c r="A213" s="42">
        <f t="shared" si="19"/>
        <v>2025</v>
      </c>
      <c r="B213" s="30" t="s">
        <v>230</v>
      </c>
      <c r="C213" s="43">
        <f t="shared" si="22"/>
        <v>1</v>
      </c>
      <c r="D213" s="14" t="str">
        <f t="shared" si="22"/>
        <v>0691775E</v>
      </c>
      <c r="E213" s="30" t="s">
        <v>1397</v>
      </c>
      <c r="F213" s="47">
        <f>Tableau1!L22</f>
        <v>0</v>
      </c>
      <c r="G213" s="38" t="str">
        <f t="shared" ca="1" si="21"/>
        <v>2024-12-09-09.06.57.000000</v>
      </c>
      <c r="I213" s="40"/>
    </row>
    <row r="214" spans="1:9" x14ac:dyDescent="0.2">
      <c r="A214" s="42">
        <f t="shared" si="19"/>
        <v>2025</v>
      </c>
      <c r="B214" s="30" t="s">
        <v>230</v>
      </c>
      <c r="C214" s="43">
        <f t="shared" si="22"/>
        <v>1</v>
      </c>
      <c r="D214" s="14" t="str">
        <f t="shared" si="22"/>
        <v>0691775E</v>
      </c>
      <c r="E214" s="30" t="s">
        <v>1414</v>
      </c>
      <c r="F214" s="47">
        <f>Tableau1!L23</f>
        <v>0</v>
      </c>
      <c r="G214" s="38" t="str">
        <f t="shared" ca="1" si="21"/>
        <v>2024-12-09-09.06.57.000000</v>
      </c>
      <c r="I214" s="40"/>
    </row>
    <row r="215" spans="1:9" x14ac:dyDescent="0.2">
      <c r="A215" s="42">
        <f t="shared" si="19"/>
        <v>2025</v>
      </c>
      <c r="B215" s="30" t="s">
        <v>230</v>
      </c>
      <c r="C215" s="43">
        <f t="shared" si="22"/>
        <v>1</v>
      </c>
      <c r="D215" s="14" t="str">
        <f t="shared" si="22"/>
        <v>0691775E</v>
      </c>
      <c r="E215" s="30" t="s">
        <v>1426</v>
      </c>
      <c r="F215" s="47">
        <f>Tableau1!L24</f>
        <v>546.4000000000002</v>
      </c>
      <c r="G215" s="38" t="str">
        <f t="shared" ca="1" si="21"/>
        <v>2024-12-09-09.06.57.000000</v>
      </c>
      <c r="I215" s="40"/>
    </row>
    <row r="216" spans="1:9" x14ac:dyDescent="0.2">
      <c r="A216" s="42">
        <f t="shared" si="19"/>
        <v>2025</v>
      </c>
      <c r="B216" s="30" t="s">
        <v>230</v>
      </c>
      <c r="C216" s="43">
        <f t="shared" si="22"/>
        <v>1</v>
      </c>
      <c r="D216" s="14" t="str">
        <f t="shared" si="22"/>
        <v>0691775E</v>
      </c>
      <c r="E216" s="30" t="s">
        <v>1432</v>
      </c>
      <c r="F216" s="47">
        <f>Tableau1!L25</f>
        <v>0</v>
      </c>
      <c r="G216" s="38" t="str">
        <f t="shared" ca="1" si="21"/>
        <v>2024-12-09-09.06.57.000000</v>
      </c>
      <c r="I216" s="40"/>
    </row>
    <row r="217" spans="1:9" x14ac:dyDescent="0.2">
      <c r="A217" s="42">
        <f t="shared" si="19"/>
        <v>2025</v>
      </c>
      <c r="B217" s="30" t="s">
        <v>230</v>
      </c>
      <c r="C217" s="43">
        <f t="shared" si="22"/>
        <v>1</v>
      </c>
      <c r="D217" s="14" t="str">
        <f t="shared" si="22"/>
        <v>0691775E</v>
      </c>
      <c r="E217" s="30" t="s">
        <v>1449</v>
      </c>
      <c r="F217" s="47">
        <f>Tableau1!L26</f>
        <v>0</v>
      </c>
      <c r="G217" s="38" t="str">
        <f t="shared" ca="1" si="21"/>
        <v>2024-12-09-09.06.57.000000</v>
      </c>
      <c r="I217" s="40"/>
    </row>
    <row r="218" spans="1:9" x14ac:dyDescent="0.2">
      <c r="A218" s="42">
        <f t="shared" si="19"/>
        <v>2025</v>
      </c>
      <c r="B218" s="30" t="s">
        <v>230</v>
      </c>
      <c r="C218" s="43">
        <f t="shared" si="22"/>
        <v>1</v>
      </c>
      <c r="D218" s="14" t="str">
        <f t="shared" si="22"/>
        <v>0691775E</v>
      </c>
      <c r="E218" s="30" t="s">
        <v>1466</v>
      </c>
      <c r="F218" s="47">
        <f>Tableau1!L27</f>
        <v>1219.5</v>
      </c>
      <c r="G218" s="38" t="str">
        <f t="shared" ca="1" si="21"/>
        <v>2024-12-09-09.06.57.000000</v>
      </c>
      <c r="I218" s="40"/>
    </row>
    <row r="219" spans="1:9" x14ac:dyDescent="0.2">
      <c r="A219" s="42">
        <f t="shared" si="19"/>
        <v>2025</v>
      </c>
      <c r="B219" s="30" t="s">
        <v>230</v>
      </c>
      <c r="C219" s="43">
        <f t="shared" si="22"/>
        <v>1</v>
      </c>
      <c r="D219" s="14" t="str">
        <f t="shared" si="22"/>
        <v>0691775E</v>
      </c>
      <c r="E219" s="30" t="s">
        <v>1483</v>
      </c>
      <c r="F219" s="47">
        <f>Tableau1!L28</f>
        <v>0</v>
      </c>
      <c r="G219" s="38" t="str">
        <f t="shared" ca="1" si="21"/>
        <v>2024-12-09-09.06.57.000000</v>
      </c>
      <c r="I219" s="40"/>
    </row>
    <row r="220" spans="1:9" x14ac:dyDescent="0.2">
      <c r="A220" s="42">
        <f t="shared" si="19"/>
        <v>2025</v>
      </c>
      <c r="B220" s="30" t="s">
        <v>230</v>
      </c>
      <c r="C220" s="43">
        <f t="shared" si="22"/>
        <v>1</v>
      </c>
      <c r="D220" s="14" t="str">
        <f t="shared" si="22"/>
        <v>0691775E</v>
      </c>
      <c r="E220" s="30" t="s">
        <v>1500</v>
      </c>
      <c r="F220" s="47">
        <f>Tableau1!L29</f>
        <v>0</v>
      </c>
      <c r="G220" s="38" t="str">
        <f t="shared" ca="1" si="21"/>
        <v>2024-12-09-09.06.57.000000</v>
      </c>
      <c r="I220" s="40"/>
    </row>
    <row r="221" spans="1:9" x14ac:dyDescent="0.2">
      <c r="A221" s="42">
        <f t="shared" si="19"/>
        <v>2025</v>
      </c>
      <c r="B221" s="30" t="s">
        <v>230</v>
      </c>
      <c r="C221" s="43">
        <f t="shared" si="22"/>
        <v>1</v>
      </c>
      <c r="D221" s="14" t="str">
        <f t="shared" si="22"/>
        <v>0691775E</v>
      </c>
      <c r="E221" s="30" t="s">
        <v>1542</v>
      </c>
      <c r="F221" s="47">
        <f>Tableau1!L39</f>
        <v>87.799999999999983</v>
      </c>
      <c r="G221" s="38" t="str">
        <f t="shared" ca="1" si="21"/>
        <v>2024-12-09-09.06.57.000000</v>
      </c>
      <c r="I221" s="40"/>
    </row>
    <row r="222" spans="1:9" x14ac:dyDescent="0.2">
      <c r="A222" s="42">
        <f t="shared" si="19"/>
        <v>2025</v>
      </c>
      <c r="B222" s="30" t="s">
        <v>230</v>
      </c>
      <c r="C222" s="43">
        <f t="shared" si="22"/>
        <v>1</v>
      </c>
      <c r="D222" s="14" t="str">
        <f t="shared" si="22"/>
        <v>0691775E</v>
      </c>
      <c r="E222" s="30" t="s">
        <v>1548</v>
      </c>
      <c r="F222" s="47">
        <f>Tableau1!L40</f>
        <v>0</v>
      </c>
      <c r="G222" s="38" t="str">
        <f t="shared" ca="1" si="21"/>
        <v>2024-12-09-09.06.57.000000</v>
      </c>
      <c r="I222" s="40"/>
    </row>
    <row r="223" spans="1:9" x14ac:dyDescent="0.2">
      <c r="A223" s="42">
        <f t="shared" si="19"/>
        <v>2025</v>
      </c>
      <c r="B223" s="30" t="s">
        <v>230</v>
      </c>
      <c r="C223" s="43">
        <f t="shared" si="22"/>
        <v>1</v>
      </c>
      <c r="D223" s="14" t="str">
        <f t="shared" si="22"/>
        <v>0691775E</v>
      </c>
      <c r="E223" s="30" t="s">
        <v>1565</v>
      </c>
      <c r="F223" s="47">
        <f>Tableau1!L41</f>
        <v>0</v>
      </c>
      <c r="G223" s="38" t="str">
        <f t="shared" ca="1" si="21"/>
        <v>2024-12-09-09.06.57.000000</v>
      </c>
      <c r="I223" s="40"/>
    </row>
    <row r="224" spans="1:9" x14ac:dyDescent="0.2">
      <c r="A224" s="42">
        <f t="shared" si="19"/>
        <v>2025</v>
      </c>
      <c r="B224" s="30" t="s">
        <v>230</v>
      </c>
      <c r="C224" s="43">
        <f t="shared" si="22"/>
        <v>1</v>
      </c>
      <c r="D224" s="14" t="str">
        <f t="shared" si="22"/>
        <v>0691775E</v>
      </c>
      <c r="E224" s="30" t="s">
        <v>1633</v>
      </c>
      <c r="F224" s="47">
        <f>Tableau1!L54</f>
        <v>0</v>
      </c>
      <c r="G224" s="38" t="str">
        <f t="shared" ca="1" si="21"/>
        <v>2024-12-09-09.06.57.000000</v>
      </c>
      <c r="I224" s="40"/>
    </row>
    <row r="225" spans="1:9" x14ac:dyDescent="0.2">
      <c r="A225" s="42">
        <f t="shared" si="19"/>
        <v>2025</v>
      </c>
      <c r="B225" s="30" t="s">
        <v>230</v>
      </c>
      <c r="C225" s="43">
        <f t="shared" si="22"/>
        <v>1</v>
      </c>
      <c r="D225" s="14" t="str">
        <f t="shared" si="22"/>
        <v>0691775E</v>
      </c>
      <c r="E225" s="30" t="s">
        <v>1639</v>
      </c>
      <c r="F225" s="47">
        <f>Tableau1!L55</f>
        <v>0</v>
      </c>
      <c r="G225" s="38" t="str">
        <f t="shared" ca="1" si="21"/>
        <v>2024-12-09-09.06.57.000000</v>
      </c>
      <c r="I225" s="40"/>
    </row>
    <row r="226" spans="1:9" x14ac:dyDescent="0.2">
      <c r="A226" s="42">
        <f t="shared" si="19"/>
        <v>2025</v>
      </c>
      <c r="B226" s="30" t="s">
        <v>230</v>
      </c>
      <c r="C226" s="43">
        <f t="shared" si="22"/>
        <v>1</v>
      </c>
      <c r="D226" s="14" t="str">
        <f t="shared" si="22"/>
        <v>0691775E</v>
      </c>
      <c r="E226" s="30" t="s">
        <v>1656</v>
      </c>
      <c r="F226" s="47">
        <f>Tableau1!L56</f>
        <v>0</v>
      </c>
      <c r="G226" s="38" t="str">
        <f t="shared" ca="1" si="21"/>
        <v>2024-12-09-09.06.57.000000</v>
      </c>
      <c r="I226" s="40"/>
    </row>
    <row r="227" spans="1:9" x14ac:dyDescent="0.2">
      <c r="A227" s="42">
        <f t="shared" si="19"/>
        <v>2025</v>
      </c>
      <c r="B227" s="30" t="s">
        <v>230</v>
      </c>
      <c r="C227" s="43">
        <f t="shared" si="22"/>
        <v>1</v>
      </c>
      <c r="D227" s="14" t="str">
        <f t="shared" si="22"/>
        <v>0691775E</v>
      </c>
      <c r="E227" s="30" t="s">
        <v>1671</v>
      </c>
      <c r="F227" s="47">
        <f>Tableau1!L57</f>
        <v>0</v>
      </c>
      <c r="G227" s="38" t="str">
        <f t="shared" ca="1" si="21"/>
        <v>2024-12-09-09.06.57.000000</v>
      </c>
      <c r="I227" s="40"/>
    </row>
    <row r="228" spans="1:9" x14ac:dyDescent="0.2">
      <c r="A228" s="42">
        <f t="shared" si="19"/>
        <v>2025</v>
      </c>
      <c r="B228" s="30" t="s">
        <v>230</v>
      </c>
      <c r="C228" s="43">
        <f t="shared" ref="C228:D243" si="23">C227</f>
        <v>1</v>
      </c>
      <c r="D228" s="14" t="str">
        <f t="shared" si="23"/>
        <v>0691775E</v>
      </c>
      <c r="E228" s="30" t="s">
        <v>1682</v>
      </c>
      <c r="F228" s="47">
        <f>Tableau1!L58</f>
        <v>0</v>
      </c>
      <c r="G228" s="38" t="str">
        <f t="shared" ca="1" si="21"/>
        <v>2024-12-09-09.06.57.000000</v>
      </c>
      <c r="I228" s="40"/>
    </row>
    <row r="229" spans="1:9" x14ac:dyDescent="0.2">
      <c r="A229" s="42">
        <f t="shared" si="19"/>
        <v>2025</v>
      </c>
      <c r="B229" s="30" t="s">
        <v>230</v>
      </c>
      <c r="C229" s="43">
        <f t="shared" si="23"/>
        <v>1</v>
      </c>
      <c r="D229" s="14" t="str">
        <f t="shared" si="23"/>
        <v>0691775E</v>
      </c>
      <c r="E229" s="30" t="s">
        <v>1699</v>
      </c>
      <c r="F229" s="47">
        <f>Tableau1!L59</f>
        <v>0</v>
      </c>
      <c r="G229" s="38" t="str">
        <f t="shared" ca="1" si="21"/>
        <v>2024-12-09-09.06.57.000000</v>
      </c>
      <c r="I229" s="40"/>
    </row>
    <row r="230" spans="1:9" x14ac:dyDescent="0.2">
      <c r="A230" s="42">
        <f t="shared" si="19"/>
        <v>2025</v>
      </c>
      <c r="B230" s="30" t="s">
        <v>230</v>
      </c>
      <c r="C230" s="43">
        <f t="shared" si="23"/>
        <v>1</v>
      </c>
      <c r="D230" s="14" t="str">
        <f t="shared" si="23"/>
        <v>0691775E</v>
      </c>
      <c r="E230" s="30" t="s">
        <v>1734</v>
      </c>
      <c r="F230" s="47">
        <f>Tableau1!L63</f>
        <v>1219.5</v>
      </c>
      <c r="G230" s="38" t="str">
        <f t="shared" ca="1" si="21"/>
        <v>2024-12-09-09.06.57.000000</v>
      </c>
      <c r="I230" s="40"/>
    </row>
    <row r="231" spans="1:9" x14ac:dyDescent="0.2">
      <c r="A231" s="42">
        <f t="shared" si="19"/>
        <v>2025</v>
      </c>
      <c r="B231" s="30" t="s">
        <v>230</v>
      </c>
      <c r="C231" s="43">
        <f t="shared" si="23"/>
        <v>1</v>
      </c>
      <c r="D231" s="14" t="str">
        <f t="shared" si="23"/>
        <v>0691775E</v>
      </c>
      <c r="E231" s="30" t="s">
        <v>1751</v>
      </c>
      <c r="F231" s="47">
        <f>Tableau1!L64</f>
        <v>0</v>
      </c>
      <c r="G231" s="38" t="str">
        <f t="shared" ca="1" si="21"/>
        <v>2024-12-09-09.06.57.000000</v>
      </c>
      <c r="I231" s="40"/>
    </row>
    <row r="232" spans="1:9" x14ac:dyDescent="0.2">
      <c r="A232" s="42">
        <f t="shared" si="19"/>
        <v>2025</v>
      </c>
      <c r="B232" s="30" t="s">
        <v>230</v>
      </c>
      <c r="C232" s="43">
        <f t="shared" si="23"/>
        <v>1</v>
      </c>
      <c r="D232" s="14" t="str">
        <f t="shared" si="23"/>
        <v>0691775E</v>
      </c>
      <c r="E232" s="30" t="s">
        <v>1768</v>
      </c>
      <c r="F232" s="47">
        <f>Tableau1!L65</f>
        <v>0</v>
      </c>
      <c r="G232" s="38" t="str">
        <f t="shared" ca="1" si="21"/>
        <v>2024-12-09-09.06.57.000000</v>
      </c>
      <c r="I232" s="40"/>
    </row>
    <row r="233" spans="1:9" x14ac:dyDescent="0.2">
      <c r="A233" s="42">
        <f t="shared" si="19"/>
        <v>2025</v>
      </c>
      <c r="B233" s="30" t="s">
        <v>230</v>
      </c>
      <c r="C233" s="43">
        <f t="shared" si="23"/>
        <v>1</v>
      </c>
      <c r="D233" s="14" t="str">
        <f t="shared" si="23"/>
        <v>0691775E</v>
      </c>
      <c r="E233" s="30" t="s">
        <v>1803</v>
      </c>
      <c r="F233" s="47">
        <f>Tableau1!L69</f>
        <v>87.799999999999983</v>
      </c>
      <c r="G233" s="38" t="str">
        <f t="shared" ca="1" si="21"/>
        <v>2024-12-09-09.06.57.000000</v>
      </c>
      <c r="I233" s="40"/>
    </row>
    <row r="234" spans="1:9" x14ac:dyDescent="0.2">
      <c r="A234" s="42">
        <f t="shared" si="19"/>
        <v>2025</v>
      </c>
      <c r="B234" s="30" t="s">
        <v>230</v>
      </c>
      <c r="C234" s="43">
        <f t="shared" si="23"/>
        <v>1</v>
      </c>
      <c r="D234" s="14" t="str">
        <f t="shared" si="23"/>
        <v>0691775E</v>
      </c>
      <c r="E234" s="30" t="s">
        <v>1820</v>
      </c>
      <c r="F234" s="47">
        <f>Tableau1!L70</f>
        <v>0</v>
      </c>
      <c r="G234" s="38" t="str">
        <f t="shared" ca="1" si="21"/>
        <v>2024-12-09-09.06.57.000000</v>
      </c>
      <c r="I234" s="40"/>
    </row>
    <row r="235" spans="1:9" x14ac:dyDescent="0.2">
      <c r="A235" s="42">
        <f t="shared" si="19"/>
        <v>2025</v>
      </c>
      <c r="B235" s="30" t="s">
        <v>230</v>
      </c>
      <c r="C235" s="43">
        <f t="shared" si="23"/>
        <v>1</v>
      </c>
      <c r="D235" s="14" t="str">
        <f t="shared" si="23"/>
        <v>0691775E</v>
      </c>
      <c r="E235" s="30" t="s">
        <v>1837</v>
      </c>
      <c r="F235" s="47">
        <f>Tableau1!L71</f>
        <v>0</v>
      </c>
      <c r="G235" s="38" t="str">
        <f t="shared" ca="1" si="21"/>
        <v>2024-12-09-09.06.57.000000</v>
      </c>
      <c r="I235" s="40"/>
    </row>
    <row r="236" spans="1:9" x14ac:dyDescent="0.2">
      <c r="A236" s="42">
        <f t="shared" si="19"/>
        <v>2025</v>
      </c>
      <c r="B236" s="30" t="s">
        <v>230</v>
      </c>
      <c r="C236" s="43">
        <f t="shared" si="23"/>
        <v>1</v>
      </c>
      <c r="D236" s="14" t="str">
        <f t="shared" si="23"/>
        <v>0691775E</v>
      </c>
      <c r="E236" s="30" t="s">
        <v>320</v>
      </c>
      <c r="F236" s="47">
        <f>Tableau1!M21</f>
        <v>673.09999999999991</v>
      </c>
      <c r="G236" s="38" t="str">
        <f t="shared" ca="1" si="21"/>
        <v>2024-12-09-09.06.57.000000</v>
      </c>
      <c r="I236" s="40"/>
    </row>
    <row r="237" spans="1:9" x14ac:dyDescent="0.2">
      <c r="A237" s="42">
        <f t="shared" si="19"/>
        <v>2025</v>
      </c>
      <c r="B237" s="30" t="s">
        <v>230</v>
      </c>
      <c r="C237" s="43">
        <f t="shared" si="23"/>
        <v>1</v>
      </c>
      <c r="D237" s="14" t="str">
        <f t="shared" si="23"/>
        <v>0691775E</v>
      </c>
      <c r="E237" s="30" t="s">
        <v>1398</v>
      </c>
      <c r="F237" s="47">
        <f>Tableau1!M22</f>
        <v>0</v>
      </c>
      <c r="G237" s="38" t="str">
        <f t="shared" ca="1" si="21"/>
        <v>2024-12-09-09.06.57.000000</v>
      </c>
      <c r="I237" s="40"/>
    </row>
    <row r="238" spans="1:9" x14ac:dyDescent="0.2">
      <c r="A238" s="42">
        <f t="shared" si="19"/>
        <v>2025</v>
      </c>
      <c r="B238" s="30" t="s">
        <v>230</v>
      </c>
      <c r="C238" s="43">
        <f t="shared" si="23"/>
        <v>1</v>
      </c>
      <c r="D238" s="14" t="str">
        <f t="shared" si="23"/>
        <v>0691775E</v>
      </c>
      <c r="E238" s="30" t="s">
        <v>1415</v>
      </c>
      <c r="F238" s="47">
        <f>Tableau1!M23</f>
        <v>0</v>
      </c>
      <c r="G238" s="38" t="str">
        <f t="shared" ca="1" si="21"/>
        <v>2024-12-09-09.06.57.000000</v>
      </c>
      <c r="I238" s="40"/>
    </row>
    <row r="239" spans="1:9" x14ac:dyDescent="0.2">
      <c r="A239" s="42">
        <f t="shared" si="19"/>
        <v>2025</v>
      </c>
      <c r="B239" s="30" t="s">
        <v>230</v>
      </c>
      <c r="C239" s="43">
        <f t="shared" si="23"/>
        <v>1</v>
      </c>
      <c r="D239" s="14" t="str">
        <f t="shared" si="23"/>
        <v>0691775E</v>
      </c>
      <c r="E239" s="30" t="s">
        <v>376</v>
      </c>
      <c r="F239" s="47">
        <f>Tableau1!M24</f>
        <v>546.4000000000002</v>
      </c>
      <c r="G239" s="38" t="str">
        <f t="shared" ca="1" si="21"/>
        <v>2024-12-09-09.06.57.000000</v>
      </c>
      <c r="I239" s="40"/>
    </row>
    <row r="240" spans="1:9" x14ac:dyDescent="0.2">
      <c r="A240" s="42">
        <f t="shared" si="19"/>
        <v>2025</v>
      </c>
      <c r="B240" s="30" t="s">
        <v>230</v>
      </c>
      <c r="C240" s="43">
        <f t="shared" si="23"/>
        <v>1</v>
      </c>
      <c r="D240" s="14" t="str">
        <f t="shared" si="23"/>
        <v>0691775E</v>
      </c>
      <c r="E240" s="30" t="s">
        <v>1433</v>
      </c>
      <c r="F240" s="47">
        <f>Tableau1!M25</f>
        <v>0</v>
      </c>
      <c r="G240" s="38" t="str">
        <f t="shared" ca="1" si="21"/>
        <v>2024-12-09-09.06.57.000000</v>
      </c>
      <c r="I240" s="40"/>
    </row>
    <row r="241" spans="1:9" x14ac:dyDescent="0.2">
      <c r="A241" s="42">
        <f t="shared" si="19"/>
        <v>2025</v>
      </c>
      <c r="B241" s="30" t="s">
        <v>230</v>
      </c>
      <c r="C241" s="43">
        <f t="shared" si="23"/>
        <v>1</v>
      </c>
      <c r="D241" s="14" t="str">
        <f t="shared" si="23"/>
        <v>0691775E</v>
      </c>
      <c r="E241" s="30" t="s">
        <v>1450</v>
      </c>
      <c r="F241" s="47">
        <f>Tableau1!M26</f>
        <v>0</v>
      </c>
      <c r="G241" s="38" t="str">
        <f t="shared" ca="1" si="21"/>
        <v>2024-12-09-09.06.57.000000</v>
      </c>
      <c r="I241" s="40"/>
    </row>
    <row r="242" spans="1:9" x14ac:dyDescent="0.2">
      <c r="A242" s="42">
        <f t="shared" si="19"/>
        <v>2025</v>
      </c>
      <c r="B242" s="30" t="s">
        <v>230</v>
      </c>
      <c r="C242" s="43">
        <f t="shared" si="23"/>
        <v>1</v>
      </c>
      <c r="D242" s="14" t="str">
        <f t="shared" si="23"/>
        <v>0691775E</v>
      </c>
      <c r="E242" s="30" t="s">
        <v>1467</v>
      </c>
      <c r="F242" s="47">
        <f>Tableau1!M27</f>
        <v>1219.5</v>
      </c>
      <c r="G242" s="38" t="str">
        <f t="shared" ca="1" si="21"/>
        <v>2024-12-09-09.06.57.000000</v>
      </c>
      <c r="I242" s="40"/>
    </row>
    <row r="243" spans="1:9" x14ac:dyDescent="0.2">
      <c r="A243" s="42">
        <f t="shared" si="19"/>
        <v>2025</v>
      </c>
      <c r="B243" s="30" t="s">
        <v>230</v>
      </c>
      <c r="C243" s="43">
        <f t="shared" si="23"/>
        <v>1</v>
      </c>
      <c r="D243" s="14" t="str">
        <f t="shared" si="23"/>
        <v>0691775E</v>
      </c>
      <c r="E243" s="30" t="s">
        <v>1484</v>
      </c>
      <c r="F243" s="47">
        <f>Tableau1!M28</f>
        <v>0</v>
      </c>
      <c r="G243" s="38" t="str">
        <f t="shared" ca="1" si="21"/>
        <v>2024-12-09-09.06.57.000000</v>
      </c>
      <c r="I243" s="40"/>
    </row>
    <row r="244" spans="1:9" x14ac:dyDescent="0.2">
      <c r="A244" s="42">
        <f t="shared" si="19"/>
        <v>2025</v>
      </c>
      <c r="B244" s="30" t="s">
        <v>230</v>
      </c>
      <c r="C244" s="43">
        <f t="shared" ref="C244:D259" si="24">C243</f>
        <v>1</v>
      </c>
      <c r="D244" s="14" t="str">
        <f t="shared" si="24"/>
        <v>0691775E</v>
      </c>
      <c r="E244" s="30" t="s">
        <v>1501</v>
      </c>
      <c r="F244" s="47">
        <f>Tableau1!M29</f>
        <v>0</v>
      </c>
      <c r="G244" s="38" t="str">
        <f t="shared" ca="1" si="21"/>
        <v>2024-12-09-09.06.57.000000</v>
      </c>
      <c r="I244" s="40"/>
    </row>
    <row r="245" spans="1:9" x14ac:dyDescent="0.2">
      <c r="A245" s="42">
        <f t="shared" si="19"/>
        <v>2025</v>
      </c>
      <c r="B245" s="30" t="s">
        <v>230</v>
      </c>
      <c r="C245" s="43">
        <f t="shared" si="24"/>
        <v>1</v>
      </c>
      <c r="D245" s="14" t="str">
        <f t="shared" si="24"/>
        <v>0691775E</v>
      </c>
      <c r="E245" s="30" t="s">
        <v>430</v>
      </c>
      <c r="F245" s="47">
        <f>Tableau1!M30</f>
        <v>269</v>
      </c>
      <c r="G245" s="38" t="str">
        <f t="shared" ca="1" si="21"/>
        <v>2024-12-09-09.06.57.000000</v>
      </c>
      <c r="I245" s="40"/>
    </row>
    <row r="246" spans="1:9" x14ac:dyDescent="0.2">
      <c r="A246" s="42">
        <f t="shared" si="19"/>
        <v>2025</v>
      </c>
      <c r="B246" s="30" t="s">
        <v>230</v>
      </c>
      <c r="C246" s="43">
        <f t="shared" si="24"/>
        <v>1</v>
      </c>
      <c r="D246" s="14" t="str">
        <f t="shared" si="24"/>
        <v>0691775E</v>
      </c>
      <c r="E246" s="30" t="s">
        <v>1512</v>
      </c>
      <c r="F246" s="47">
        <f>Tableau1!M31</f>
        <v>0</v>
      </c>
      <c r="G246" s="38" t="str">
        <f t="shared" ca="1" si="21"/>
        <v>2024-12-09-09.06.57.000000</v>
      </c>
      <c r="I246" s="40"/>
    </row>
    <row r="247" spans="1:9" x14ac:dyDescent="0.2">
      <c r="A247" s="42">
        <f t="shared" si="19"/>
        <v>2025</v>
      </c>
      <c r="B247" s="30" t="s">
        <v>230</v>
      </c>
      <c r="C247" s="43">
        <f t="shared" si="24"/>
        <v>1</v>
      </c>
      <c r="D247" s="14" t="str">
        <f t="shared" si="24"/>
        <v>0691775E</v>
      </c>
      <c r="E247" s="30" t="s">
        <v>1518</v>
      </c>
      <c r="F247" s="47">
        <f>Tableau1!M32</f>
        <v>0</v>
      </c>
      <c r="G247" s="38" t="str">
        <f t="shared" ca="1" si="21"/>
        <v>2024-12-09-09.06.57.000000</v>
      </c>
      <c r="I247" s="40"/>
    </row>
    <row r="248" spans="1:9" x14ac:dyDescent="0.2">
      <c r="A248" s="42">
        <f t="shared" si="19"/>
        <v>2025</v>
      </c>
      <c r="B248" s="30" t="s">
        <v>230</v>
      </c>
      <c r="C248" s="43">
        <f t="shared" si="24"/>
        <v>1</v>
      </c>
      <c r="D248" s="14" t="str">
        <f t="shared" si="24"/>
        <v>0691775E</v>
      </c>
      <c r="E248" s="30" t="s">
        <v>453</v>
      </c>
      <c r="F248" s="47">
        <f>Tableau1!M33</f>
        <v>186</v>
      </c>
      <c r="G248" s="38" t="str">
        <f t="shared" ca="1" si="21"/>
        <v>2024-12-09-09.06.57.000000</v>
      </c>
      <c r="I248" s="40"/>
    </row>
    <row r="249" spans="1:9" x14ac:dyDescent="0.2">
      <c r="A249" s="42">
        <f t="shared" si="19"/>
        <v>2025</v>
      </c>
      <c r="B249" s="30" t="s">
        <v>230</v>
      </c>
      <c r="C249" s="43">
        <f t="shared" si="24"/>
        <v>1</v>
      </c>
      <c r="D249" s="14" t="str">
        <f t="shared" si="24"/>
        <v>0691775E</v>
      </c>
      <c r="E249" s="30" t="s">
        <v>1522</v>
      </c>
      <c r="F249" s="47">
        <f>Tableau1!M34</f>
        <v>0</v>
      </c>
      <c r="G249" s="38" t="str">
        <f t="shared" ca="1" si="21"/>
        <v>2024-12-09-09.06.57.000000</v>
      </c>
      <c r="I249" s="40"/>
    </row>
    <row r="250" spans="1:9" x14ac:dyDescent="0.2">
      <c r="A250" s="42">
        <f t="shared" si="19"/>
        <v>2025</v>
      </c>
      <c r="B250" s="30" t="s">
        <v>230</v>
      </c>
      <c r="C250" s="43">
        <f t="shared" si="24"/>
        <v>1</v>
      </c>
      <c r="D250" s="14" t="str">
        <f t="shared" si="24"/>
        <v>0691775E</v>
      </c>
      <c r="E250" s="30" t="s">
        <v>1528</v>
      </c>
      <c r="F250" s="47">
        <f>Tableau1!M35</f>
        <v>0</v>
      </c>
      <c r="G250" s="38" t="str">
        <f t="shared" ca="1" si="21"/>
        <v>2024-12-09-09.06.57.000000</v>
      </c>
      <c r="I250" s="40"/>
    </row>
    <row r="251" spans="1:9" x14ac:dyDescent="0.2">
      <c r="A251" s="42">
        <f t="shared" si="19"/>
        <v>2025</v>
      </c>
      <c r="B251" s="30" t="s">
        <v>230</v>
      </c>
      <c r="C251" s="43">
        <f t="shared" si="24"/>
        <v>1</v>
      </c>
      <c r="D251" s="14" t="str">
        <f t="shared" si="24"/>
        <v>0691775E</v>
      </c>
      <c r="E251" s="30" t="s">
        <v>486</v>
      </c>
      <c r="F251" s="47">
        <f>Tableau1!M36</f>
        <v>95.83</v>
      </c>
      <c r="G251" s="38" t="str">
        <f t="shared" ca="1" si="21"/>
        <v>2024-12-09-09.06.57.000000</v>
      </c>
      <c r="I251" s="40"/>
    </row>
    <row r="252" spans="1:9" x14ac:dyDescent="0.2">
      <c r="A252" s="42">
        <f t="shared" si="19"/>
        <v>2025</v>
      </c>
      <c r="B252" s="30" t="s">
        <v>230</v>
      </c>
      <c r="C252" s="43">
        <f t="shared" si="24"/>
        <v>1</v>
      </c>
      <c r="D252" s="14" t="str">
        <f t="shared" si="24"/>
        <v>0691775E</v>
      </c>
      <c r="E252" s="30" t="s">
        <v>1532</v>
      </c>
      <c r="F252" s="47">
        <f>Tableau1!M37</f>
        <v>0</v>
      </c>
      <c r="G252" s="38" t="str">
        <f t="shared" ca="1" si="21"/>
        <v>2024-12-09-09.06.57.000000</v>
      </c>
      <c r="I252" s="40"/>
    </row>
    <row r="253" spans="1:9" x14ac:dyDescent="0.2">
      <c r="A253" s="42">
        <f t="shared" si="19"/>
        <v>2025</v>
      </c>
      <c r="B253" s="30" t="s">
        <v>230</v>
      </c>
      <c r="C253" s="43">
        <f t="shared" si="24"/>
        <v>1</v>
      </c>
      <c r="D253" s="14" t="str">
        <f t="shared" si="24"/>
        <v>0691775E</v>
      </c>
      <c r="E253" s="30" t="s">
        <v>1538</v>
      </c>
      <c r="F253" s="47">
        <f>Tableau1!M38</f>
        <v>0</v>
      </c>
      <c r="G253" s="38" t="str">
        <f t="shared" ca="1" si="21"/>
        <v>2024-12-09-09.06.57.000000</v>
      </c>
      <c r="I253" s="40"/>
    </row>
    <row r="254" spans="1:9" x14ac:dyDescent="0.2">
      <c r="A254" s="42">
        <f t="shared" si="19"/>
        <v>2025</v>
      </c>
      <c r="B254" s="30" t="s">
        <v>230</v>
      </c>
      <c r="C254" s="43">
        <f t="shared" si="24"/>
        <v>1</v>
      </c>
      <c r="D254" s="14" t="str">
        <f t="shared" si="24"/>
        <v>0691775E</v>
      </c>
      <c r="E254" s="30" t="s">
        <v>518</v>
      </c>
      <c r="F254" s="47">
        <f>Tableau1!M39</f>
        <v>87.799999999999983</v>
      </c>
      <c r="G254" s="38" t="str">
        <f t="shared" ca="1" si="21"/>
        <v>2024-12-09-09.06.57.000000</v>
      </c>
      <c r="I254" s="40"/>
    </row>
    <row r="255" spans="1:9" x14ac:dyDescent="0.2">
      <c r="A255" s="42">
        <f t="shared" si="19"/>
        <v>2025</v>
      </c>
      <c r="B255" s="30" t="s">
        <v>230</v>
      </c>
      <c r="C255" s="43">
        <f t="shared" si="24"/>
        <v>1</v>
      </c>
      <c r="D255" s="14" t="str">
        <f t="shared" si="24"/>
        <v>0691775E</v>
      </c>
      <c r="E255" s="30" t="s">
        <v>1549</v>
      </c>
      <c r="F255" s="47">
        <f>Tableau1!M40</f>
        <v>0</v>
      </c>
      <c r="G255" s="38" t="str">
        <f t="shared" ca="1" si="21"/>
        <v>2024-12-09-09.06.57.000000</v>
      </c>
      <c r="I255" s="40"/>
    </row>
    <row r="256" spans="1:9" x14ac:dyDescent="0.2">
      <c r="A256" s="42">
        <f t="shared" si="19"/>
        <v>2025</v>
      </c>
      <c r="B256" s="30" t="s">
        <v>230</v>
      </c>
      <c r="C256" s="43">
        <f t="shared" si="24"/>
        <v>1</v>
      </c>
      <c r="D256" s="14" t="str">
        <f t="shared" si="24"/>
        <v>0691775E</v>
      </c>
      <c r="E256" s="30" t="s">
        <v>1566</v>
      </c>
      <c r="F256" s="47">
        <f>Tableau1!M41</f>
        <v>0</v>
      </c>
      <c r="G256" s="38" t="str">
        <f t="shared" ca="1" si="21"/>
        <v>2024-12-09-09.06.57.000000</v>
      </c>
      <c r="I256" s="40"/>
    </row>
    <row r="257" spans="1:9" x14ac:dyDescent="0.2">
      <c r="A257" s="42">
        <f t="shared" si="19"/>
        <v>2025</v>
      </c>
      <c r="B257" s="30" t="s">
        <v>230</v>
      </c>
      <c r="C257" s="43">
        <f t="shared" si="24"/>
        <v>1</v>
      </c>
      <c r="D257" s="14" t="str">
        <f t="shared" si="24"/>
        <v>0691775E</v>
      </c>
      <c r="E257" s="30" t="s">
        <v>1579</v>
      </c>
      <c r="F257" s="47">
        <f>Tableau1!M42</f>
        <v>364.83</v>
      </c>
      <c r="G257" s="38" t="str">
        <f t="shared" ca="1" si="21"/>
        <v>2024-12-09-09.06.57.000000</v>
      </c>
      <c r="I257" s="40"/>
    </row>
    <row r="258" spans="1:9" x14ac:dyDescent="0.2">
      <c r="A258" s="42">
        <f t="shared" si="19"/>
        <v>2025</v>
      </c>
      <c r="B258" s="30" t="s">
        <v>230</v>
      </c>
      <c r="C258" s="43">
        <f t="shared" si="24"/>
        <v>1</v>
      </c>
      <c r="D258" s="14" t="str">
        <f t="shared" si="24"/>
        <v>0691775E</v>
      </c>
      <c r="E258" s="30" t="s">
        <v>1585</v>
      </c>
      <c r="F258" s="47">
        <f>Tableau1!M43</f>
        <v>0</v>
      </c>
      <c r="G258" s="38" t="str">
        <f t="shared" ca="1" si="21"/>
        <v>2024-12-09-09.06.57.000000</v>
      </c>
      <c r="I258" s="40"/>
    </row>
    <row r="259" spans="1:9" x14ac:dyDescent="0.2">
      <c r="A259" s="42">
        <f t="shared" si="19"/>
        <v>2025</v>
      </c>
      <c r="B259" s="30" t="s">
        <v>230</v>
      </c>
      <c r="C259" s="43">
        <f t="shared" si="24"/>
        <v>1</v>
      </c>
      <c r="D259" s="14" t="str">
        <f t="shared" si="24"/>
        <v>0691775E</v>
      </c>
      <c r="E259" s="30" t="s">
        <v>1591</v>
      </c>
      <c r="F259" s="47">
        <f>Tableau1!M44</f>
        <v>0</v>
      </c>
      <c r="G259" s="38" t="str">
        <f t="shared" ca="1" si="21"/>
        <v>2024-12-09-09.06.57.000000</v>
      </c>
      <c r="I259" s="40"/>
    </row>
    <row r="260" spans="1:9" x14ac:dyDescent="0.2">
      <c r="A260" s="42">
        <f t="shared" ref="A260:A323" si="25">A259</f>
        <v>2025</v>
      </c>
      <c r="B260" s="30" t="s">
        <v>230</v>
      </c>
      <c r="C260" s="43">
        <f t="shared" ref="C260:D275" si="26">C259</f>
        <v>1</v>
      </c>
      <c r="D260" s="14" t="str">
        <f t="shared" si="26"/>
        <v>0691775E</v>
      </c>
      <c r="E260" s="30" t="s">
        <v>1597</v>
      </c>
      <c r="F260" s="47">
        <f>Tableau1!M45</f>
        <v>1584.33</v>
      </c>
      <c r="G260" s="38" t="str">
        <f t="shared" ca="1" si="21"/>
        <v>2024-12-09-09.06.57.000000</v>
      </c>
      <c r="I260" s="40"/>
    </row>
    <row r="261" spans="1:9" x14ac:dyDescent="0.2">
      <c r="A261" s="42">
        <f t="shared" si="25"/>
        <v>2025</v>
      </c>
      <c r="B261" s="30" t="s">
        <v>230</v>
      </c>
      <c r="C261" s="43">
        <f t="shared" si="26"/>
        <v>1</v>
      </c>
      <c r="D261" s="14" t="str">
        <f t="shared" si="26"/>
        <v>0691775E</v>
      </c>
      <c r="E261" s="30" t="s">
        <v>1603</v>
      </c>
      <c r="F261" s="47">
        <f>Tableau1!M46</f>
        <v>0</v>
      </c>
      <c r="G261" s="38" t="str">
        <f t="shared" ca="1" si="21"/>
        <v>2024-12-09-09.06.57.000000</v>
      </c>
      <c r="I261" s="40"/>
    </row>
    <row r="262" spans="1:9" x14ac:dyDescent="0.2">
      <c r="A262" s="42">
        <f t="shared" si="25"/>
        <v>2025</v>
      </c>
      <c r="B262" s="30" t="s">
        <v>230</v>
      </c>
      <c r="C262" s="43">
        <f t="shared" si="26"/>
        <v>1</v>
      </c>
      <c r="D262" s="14" t="str">
        <f t="shared" si="26"/>
        <v>0691775E</v>
      </c>
      <c r="E262" s="30" t="s">
        <v>1609</v>
      </c>
      <c r="F262" s="47">
        <f>Tableau1!M47</f>
        <v>0</v>
      </c>
      <c r="G262" s="38" t="str">
        <f t="shared" ca="1" si="21"/>
        <v>2024-12-09-09.06.57.000000</v>
      </c>
      <c r="I262" s="40"/>
    </row>
    <row r="263" spans="1:9" x14ac:dyDescent="0.2">
      <c r="A263" s="42">
        <f t="shared" si="25"/>
        <v>2025</v>
      </c>
      <c r="B263" s="30" t="s">
        <v>230</v>
      </c>
      <c r="C263" s="43">
        <f t="shared" si="26"/>
        <v>1</v>
      </c>
      <c r="D263" s="14" t="str">
        <f t="shared" si="26"/>
        <v>0691775E</v>
      </c>
      <c r="E263" s="30" t="s">
        <v>563</v>
      </c>
      <c r="F263" s="47">
        <f>Tableau1!M48</f>
        <v>51</v>
      </c>
      <c r="G263" s="38" t="str">
        <f t="shared" ca="1" si="21"/>
        <v>2024-12-09-09.06.57.000000</v>
      </c>
      <c r="I263" s="40"/>
    </row>
    <row r="264" spans="1:9" x14ac:dyDescent="0.2">
      <c r="A264" s="42">
        <f t="shared" si="25"/>
        <v>2025</v>
      </c>
      <c r="B264" s="30" t="s">
        <v>230</v>
      </c>
      <c r="C264" s="43">
        <f t="shared" si="26"/>
        <v>1</v>
      </c>
      <c r="D264" s="14" t="str">
        <f t="shared" si="26"/>
        <v>0691775E</v>
      </c>
      <c r="E264" s="30" t="s">
        <v>1613</v>
      </c>
      <c r="F264" s="47">
        <f>Tableau1!M49</f>
        <v>0</v>
      </c>
      <c r="G264" s="38" t="str">
        <f t="shared" ca="1" si="21"/>
        <v>2024-12-09-09.06.57.000000</v>
      </c>
      <c r="I264" s="40"/>
    </row>
    <row r="265" spans="1:9" x14ac:dyDescent="0.2">
      <c r="A265" s="42">
        <f t="shared" si="25"/>
        <v>2025</v>
      </c>
      <c r="B265" s="30" t="s">
        <v>230</v>
      </c>
      <c r="C265" s="43">
        <f t="shared" si="26"/>
        <v>1</v>
      </c>
      <c r="D265" s="14" t="str">
        <f t="shared" si="26"/>
        <v>0691775E</v>
      </c>
      <c r="E265" s="30" t="s">
        <v>1619</v>
      </c>
      <c r="F265" s="47">
        <f>Tableau1!M50</f>
        <v>0</v>
      </c>
      <c r="G265" s="38" t="str">
        <f t="shared" ref="G265:G328" ca="1" si="27">TEXT(NOW(),"aaaa-mm-jj-hh.mm.ss")&amp;".000000"</f>
        <v>2024-12-09-09.06.57.000000</v>
      </c>
      <c r="I265" s="40"/>
    </row>
    <row r="266" spans="1:9" x14ac:dyDescent="0.2">
      <c r="A266" s="42">
        <f t="shared" si="25"/>
        <v>2025</v>
      </c>
      <c r="B266" s="30" t="s">
        <v>230</v>
      </c>
      <c r="C266" s="43">
        <f t="shared" si="26"/>
        <v>1</v>
      </c>
      <c r="D266" s="14" t="str">
        <f t="shared" si="26"/>
        <v>0691775E</v>
      </c>
      <c r="E266" s="30" t="s">
        <v>588</v>
      </c>
      <c r="F266" s="47">
        <f>Tableau1!M51</f>
        <v>245</v>
      </c>
      <c r="G266" s="38" t="str">
        <f t="shared" ca="1" si="27"/>
        <v>2024-12-09-09.06.57.000000</v>
      </c>
      <c r="I266" s="40"/>
    </row>
    <row r="267" spans="1:9" x14ac:dyDescent="0.2">
      <c r="A267" s="42">
        <f t="shared" si="25"/>
        <v>2025</v>
      </c>
      <c r="B267" s="30" t="s">
        <v>230</v>
      </c>
      <c r="C267" s="43">
        <f t="shared" si="26"/>
        <v>1</v>
      </c>
      <c r="D267" s="14" t="str">
        <f t="shared" si="26"/>
        <v>0691775E</v>
      </c>
      <c r="E267" s="30" t="s">
        <v>1623</v>
      </c>
      <c r="F267" s="47">
        <f>Tableau1!M52</f>
        <v>0</v>
      </c>
      <c r="G267" s="38" t="str">
        <f t="shared" ca="1" si="27"/>
        <v>2024-12-09-09.06.57.000000</v>
      </c>
      <c r="I267" s="40"/>
    </row>
    <row r="268" spans="1:9" x14ac:dyDescent="0.2">
      <c r="A268" s="42">
        <f t="shared" si="25"/>
        <v>2025</v>
      </c>
      <c r="B268" s="30" t="s">
        <v>230</v>
      </c>
      <c r="C268" s="43">
        <f t="shared" si="26"/>
        <v>1</v>
      </c>
      <c r="D268" s="14" t="str">
        <f t="shared" si="26"/>
        <v>0691775E</v>
      </c>
      <c r="E268" s="30" t="s">
        <v>1629</v>
      </c>
      <c r="F268" s="47">
        <f>Tableau1!M53</f>
        <v>0</v>
      </c>
      <c r="G268" s="38" t="str">
        <f t="shared" ca="1" si="27"/>
        <v>2024-12-09-09.06.57.000000</v>
      </c>
      <c r="I268" s="40"/>
    </row>
    <row r="269" spans="1:9" x14ac:dyDescent="0.2">
      <c r="A269" s="42">
        <f t="shared" si="25"/>
        <v>2025</v>
      </c>
      <c r="B269" s="30" t="s">
        <v>230</v>
      </c>
      <c r="C269" s="43">
        <f t="shared" si="26"/>
        <v>1</v>
      </c>
      <c r="D269" s="14" t="str">
        <f t="shared" si="26"/>
        <v>0691775E</v>
      </c>
      <c r="E269" s="30" t="s">
        <v>619</v>
      </c>
      <c r="F269" s="47">
        <f>Tableau1!M54</f>
        <v>0</v>
      </c>
      <c r="G269" s="38" t="str">
        <f t="shared" ca="1" si="27"/>
        <v>2024-12-09-09.06.57.000000</v>
      </c>
      <c r="I269" s="40"/>
    </row>
    <row r="270" spans="1:9" x14ac:dyDescent="0.2">
      <c r="A270" s="42">
        <f t="shared" si="25"/>
        <v>2025</v>
      </c>
      <c r="B270" s="30" t="s">
        <v>230</v>
      </c>
      <c r="C270" s="43">
        <f t="shared" si="26"/>
        <v>1</v>
      </c>
      <c r="D270" s="14" t="str">
        <f t="shared" si="26"/>
        <v>0691775E</v>
      </c>
      <c r="E270" s="30" t="s">
        <v>1640</v>
      </c>
      <c r="F270" s="47">
        <f>Tableau1!M55</f>
        <v>0</v>
      </c>
      <c r="G270" s="38" t="str">
        <f t="shared" ca="1" si="27"/>
        <v>2024-12-09-09.06.57.000000</v>
      </c>
      <c r="I270" s="40"/>
    </row>
    <row r="271" spans="1:9" x14ac:dyDescent="0.2">
      <c r="A271" s="42">
        <f t="shared" si="25"/>
        <v>2025</v>
      </c>
      <c r="B271" s="30" t="s">
        <v>230</v>
      </c>
      <c r="C271" s="43">
        <f t="shared" si="26"/>
        <v>1</v>
      </c>
      <c r="D271" s="14" t="str">
        <f t="shared" si="26"/>
        <v>0691775E</v>
      </c>
      <c r="E271" s="30" t="s">
        <v>1657</v>
      </c>
      <c r="F271" s="47">
        <f>Tableau1!M56</f>
        <v>0</v>
      </c>
      <c r="G271" s="38" t="str">
        <f t="shared" ca="1" si="27"/>
        <v>2024-12-09-09.06.57.000000</v>
      </c>
      <c r="I271" s="40"/>
    </row>
    <row r="272" spans="1:9" x14ac:dyDescent="0.2">
      <c r="A272" s="42">
        <f t="shared" si="25"/>
        <v>2025</v>
      </c>
      <c r="B272" s="30" t="s">
        <v>230</v>
      </c>
      <c r="C272" s="43">
        <f t="shared" si="26"/>
        <v>1</v>
      </c>
      <c r="D272" s="14" t="str">
        <f t="shared" si="26"/>
        <v>0691775E</v>
      </c>
      <c r="E272" s="30" t="s">
        <v>665</v>
      </c>
      <c r="F272" s="47">
        <f>Tableau1!M57</f>
        <v>0</v>
      </c>
      <c r="G272" s="38" t="str">
        <f t="shared" ca="1" si="27"/>
        <v>2024-12-09-09.06.57.000000</v>
      </c>
      <c r="I272" s="40"/>
    </row>
    <row r="273" spans="1:9" x14ac:dyDescent="0.2">
      <c r="A273" s="42">
        <f t="shared" si="25"/>
        <v>2025</v>
      </c>
      <c r="B273" s="30" t="s">
        <v>230</v>
      </c>
      <c r="C273" s="43">
        <f t="shared" si="26"/>
        <v>1</v>
      </c>
      <c r="D273" s="14" t="str">
        <f t="shared" si="26"/>
        <v>0691775E</v>
      </c>
      <c r="E273" s="30" t="s">
        <v>1683</v>
      </c>
      <c r="F273" s="47">
        <f>Tableau1!M58</f>
        <v>0</v>
      </c>
      <c r="G273" s="38" t="str">
        <f t="shared" ca="1" si="27"/>
        <v>2024-12-09-09.06.57.000000</v>
      </c>
      <c r="I273" s="40"/>
    </row>
    <row r="274" spans="1:9" x14ac:dyDescent="0.2">
      <c r="A274" s="42">
        <f t="shared" si="25"/>
        <v>2025</v>
      </c>
      <c r="B274" s="30" t="s">
        <v>230</v>
      </c>
      <c r="C274" s="43">
        <f t="shared" si="26"/>
        <v>1</v>
      </c>
      <c r="D274" s="14" t="str">
        <f t="shared" si="26"/>
        <v>0691775E</v>
      </c>
      <c r="E274" s="30" t="s">
        <v>1700</v>
      </c>
      <c r="F274" s="47">
        <f>Tableau1!M59</f>
        <v>0</v>
      </c>
      <c r="G274" s="38" t="str">
        <f t="shared" ca="1" si="27"/>
        <v>2024-12-09-09.06.57.000000</v>
      </c>
      <c r="I274" s="40"/>
    </row>
    <row r="275" spans="1:9" x14ac:dyDescent="0.2">
      <c r="A275" s="42">
        <f t="shared" si="25"/>
        <v>2025</v>
      </c>
      <c r="B275" s="30" t="s">
        <v>230</v>
      </c>
      <c r="C275" s="43">
        <f t="shared" si="26"/>
        <v>1</v>
      </c>
      <c r="D275" s="14" t="str">
        <f t="shared" si="26"/>
        <v>0691775E</v>
      </c>
      <c r="E275" s="30" t="s">
        <v>1713</v>
      </c>
      <c r="F275" s="47">
        <f>Tableau1!M60</f>
        <v>296</v>
      </c>
      <c r="G275" s="38" t="str">
        <f t="shared" ca="1" si="27"/>
        <v>2024-12-09-09.06.57.000000</v>
      </c>
      <c r="I275" s="40"/>
    </row>
    <row r="276" spans="1:9" x14ac:dyDescent="0.2">
      <c r="A276" s="42">
        <f t="shared" si="25"/>
        <v>2025</v>
      </c>
      <c r="B276" s="30" t="s">
        <v>230</v>
      </c>
      <c r="C276" s="43">
        <f t="shared" ref="C276:D291" si="28">C275</f>
        <v>1</v>
      </c>
      <c r="D276" s="14" t="str">
        <f t="shared" si="28"/>
        <v>0691775E</v>
      </c>
      <c r="E276" s="30" t="s">
        <v>1719</v>
      </c>
      <c r="F276" s="47">
        <f>Tableau1!M61</f>
        <v>0</v>
      </c>
      <c r="G276" s="38" t="str">
        <f t="shared" ca="1" si="27"/>
        <v>2024-12-09-09.06.57.000000</v>
      </c>
      <c r="I276" s="40"/>
    </row>
    <row r="277" spans="1:9" x14ac:dyDescent="0.2">
      <c r="A277" s="42">
        <f t="shared" si="25"/>
        <v>2025</v>
      </c>
      <c r="B277" s="30" t="s">
        <v>230</v>
      </c>
      <c r="C277" s="43">
        <f t="shared" si="28"/>
        <v>1</v>
      </c>
      <c r="D277" s="14" t="str">
        <f t="shared" si="28"/>
        <v>0691775E</v>
      </c>
      <c r="E277" s="30" t="s">
        <v>1725</v>
      </c>
      <c r="F277" s="47">
        <f>Tableau1!M62</f>
        <v>0</v>
      </c>
      <c r="G277" s="38" t="str">
        <f t="shared" ca="1" si="27"/>
        <v>2024-12-09-09.06.57.000000</v>
      </c>
      <c r="I277" s="40"/>
    </row>
    <row r="278" spans="1:9" x14ac:dyDescent="0.2">
      <c r="A278" s="42">
        <f t="shared" si="25"/>
        <v>2025</v>
      </c>
      <c r="B278" s="30" t="s">
        <v>230</v>
      </c>
      <c r="C278" s="43">
        <f t="shared" si="28"/>
        <v>1</v>
      </c>
      <c r="D278" s="14" t="str">
        <f t="shared" si="28"/>
        <v>0691775E</v>
      </c>
      <c r="E278" s="30" t="s">
        <v>1735</v>
      </c>
      <c r="F278" s="47">
        <f>Tableau1!M63</f>
        <v>1219.5</v>
      </c>
      <c r="G278" s="38" t="str">
        <f t="shared" ca="1" si="27"/>
        <v>2024-12-09-09.06.57.000000</v>
      </c>
      <c r="I278" s="40"/>
    </row>
    <row r="279" spans="1:9" x14ac:dyDescent="0.2">
      <c r="A279" s="42">
        <f t="shared" si="25"/>
        <v>2025</v>
      </c>
      <c r="B279" s="30" t="s">
        <v>230</v>
      </c>
      <c r="C279" s="43">
        <f t="shared" si="28"/>
        <v>1</v>
      </c>
      <c r="D279" s="14" t="str">
        <f t="shared" si="28"/>
        <v>0691775E</v>
      </c>
      <c r="E279" s="30" t="s">
        <v>1752</v>
      </c>
      <c r="F279" s="47">
        <f>Tableau1!M64</f>
        <v>0</v>
      </c>
      <c r="G279" s="38" t="str">
        <f t="shared" ca="1" si="27"/>
        <v>2024-12-09-09.06.57.000000</v>
      </c>
      <c r="I279" s="40"/>
    </row>
    <row r="280" spans="1:9" x14ac:dyDescent="0.2">
      <c r="A280" s="42">
        <f t="shared" si="25"/>
        <v>2025</v>
      </c>
      <c r="B280" s="30" t="s">
        <v>230</v>
      </c>
      <c r="C280" s="43">
        <f t="shared" si="28"/>
        <v>1</v>
      </c>
      <c r="D280" s="14" t="str">
        <f t="shared" si="28"/>
        <v>0691775E</v>
      </c>
      <c r="E280" s="30" t="s">
        <v>1769</v>
      </c>
      <c r="F280" s="47">
        <f>Tableau1!M65</f>
        <v>0</v>
      </c>
      <c r="G280" s="38" t="str">
        <f t="shared" ca="1" si="27"/>
        <v>2024-12-09-09.06.57.000000</v>
      </c>
      <c r="I280" s="40"/>
    </row>
    <row r="281" spans="1:9" x14ac:dyDescent="0.2">
      <c r="A281" s="42">
        <f t="shared" si="25"/>
        <v>2025</v>
      </c>
      <c r="B281" s="30" t="s">
        <v>230</v>
      </c>
      <c r="C281" s="43">
        <f t="shared" si="28"/>
        <v>1</v>
      </c>
      <c r="D281" s="14" t="str">
        <f t="shared" si="28"/>
        <v>0691775E</v>
      </c>
      <c r="E281" s="30" t="s">
        <v>1782</v>
      </c>
      <c r="F281" s="47">
        <f>Tableau1!M66</f>
        <v>660.82999999999993</v>
      </c>
      <c r="G281" s="38" t="str">
        <f t="shared" ca="1" si="27"/>
        <v>2024-12-09-09.06.57.000000</v>
      </c>
      <c r="I281" s="40"/>
    </row>
    <row r="282" spans="1:9" x14ac:dyDescent="0.2">
      <c r="A282" s="42">
        <f t="shared" si="25"/>
        <v>2025</v>
      </c>
      <c r="B282" s="30" t="s">
        <v>230</v>
      </c>
      <c r="C282" s="43">
        <f t="shared" si="28"/>
        <v>1</v>
      </c>
      <c r="D282" s="14" t="str">
        <f t="shared" si="28"/>
        <v>0691775E</v>
      </c>
      <c r="E282" s="30" t="s">
        <v>1788</v>
      </c>
      <c r="F282" s="47">
        <f>Tableau1!M67</f>
        <v>0</v>
      </c>
      <c r="G282" s="38" t="str">
        <f t="shared" ca="1" si="27"/>
        <v>2024-12-09-09.06.57.000000</v>
      </c>
      <c r="I282" s="40"/>
    </row>
    <row r="283" spans="1:9" x14ac:dyDescent="0.2">
      <c r="A283" s="42">
        <f t="shared" si="25"/>
        <v>2025</v>
      </c>
      <c r="B283" s="30" t="s">
        <v>230</v>
      </c>
      <c r="C283" s="43">
        <f t="shared" si="28"/>
        <v>1</v>
      </c>
      <c r="D283" s="14" t="str">
        <f t="shared" si="28"/>
        <v>0691775E</v>
      </c>
      <c r="E283" s="30" t="s">
        <v>1794</v>
      </c>
      <c r="F283" s="47">
        <f>Tableau1!M68</f>
        <v>0</v>
      </c>
      <c r="G283" s="38" t="str">
        <f t="shared" ca="1" si="27"/>
        <v>2024-12-09-09.06.57.000000</v>
      </c>
      <c r="I283" s="40"/>
    </row>
    <row r="284" spans="1:9" x14ac:dyDescent="0.2">
      <c r="A284" s="42">
        <f t="shared" si="25"/>
        <v>2025</v>
      </c>
      <c r="B284" s="30" t="s">
        <v>230</v>
      </c>
      <c r="C284" s="43">
        <f t="shared" si="28"/>
        <v>1</v>
      </c>
      <c r="D284" s="14" t="str">
        <f t="shared" si="28"/>
        <v>0691775E</v>
      </c>
      <c r="E284" s="30" t="s">
        <v>1804</v>
      </c>
      <c r="F284" s="47">
        <f>Tableau1!M69</f>
        <v>87.799999999999983</v>
      </c>
      <c r="G284" s="38" t="str">
        <f t="shared" ca="1" si="27"/>
        <v>2024-12-09-09.06.57.000000</v>
      </c>
      <c r="I284" s="40"/>
    </row>
    <row r="285" spans="1:9" x14ac:dyDescent="0.2">
      <c r="A285" s="42">
        <f t="shared" si="25"/>
        <v>2025</v>
      </c>
      <c r="B285" s="30" t="s">
        <v>230</v>
      </c>
      <c r="C285" s="43">
        <f t="shared" si="28"/>
        <v>1</v>
      </c>
      <c r="D285" s="14" t="str">
        <f t="shared" si="28"/>
        <v>0691775E</v>
      </c>
      <c r="E285" s="30" t="s">
        <v>1821</v>
      </c>
      <c r="F285" s="47">
        <f>Tableau1!M70</f>
        <v>0</v>
      </c>
      <c r="G285" s="38" t="str">
        <f t="shared" ca="1" si="27"/>
        <v>2024-12-09-09.06.57.000000</v>
      </c>
      <c r="I285" s="40"/>
    </row>
    <row r="286" spans="1:9" x14ac:dyDescent="0.2">
      <c r="A286" s="42">
        <f t="shared" si="25"/>
        <v>2025</v>
      </c>
      <c r="B286" s="30" t="s">
        <v>230</v>
      </c>
      <c r="C286" s="43">
        <f t="shared" si="28"/>
        <v>1</v>
      </c>
      <c r="D286" s="14" t="str">
        <f t="shared" si="28"/>
        <v>0691775E</v>
      </c>
      <c r="E286" s="30" t="s">
        <v>1838</v>
      </c>
      <c r="F286" s="47">
        <f>Tableau1!M71</f>
        <v>0</v>
      </c>
      <c r="G286" s="38" t="str">
        <f t="shared" ca="1" si="27"/>
        <v>2024-12-09-09.06.57.000000</v>
      </c>
      <c r="I286" s="40"/>
    </row>
    <row r="287" spans="1:9" x14ac:dyDescent="0.2">
      <c r="A287" s="42">
        <f t="shared" si="25"/>
        <v>2025</v>
      </c>
      <c r="B287" s="30" t="s">
        <v>230</v>
      </c>
      <c r="C287" s="43">
        <f t="shared" si="28"/>
        <v>1</v>
      </c>
      <c r="D287" s="14" t="str">
        <f t="shared" si="28"/>
        <v>0691775E</v>
      </c>
      <c r="E287" s="30" t="s">
        <v>1851</v>
      </c>
      <c r="F287" s="47">
        <f>Tableau1!M72</f>
        <v>1880.33</v>
      </c>
      <c r="G287" s="38" t="str">
        <f t="shared" ca="1" si="27"/>
        <v>2024-12-09-09.06.57.000000</v>
      </c>
      <c r="I287" s="40"/>
    </row>
    <row r="288" spans="1:9" x14ac:dyDescent="0.2">
      <c r="A288" s="42">
        <f t="shared" si="25"/>
        <v>2025</v>
      </c>
      <c r="B288" s="30" t="s">
        <v>230</v>
      </c>
      <c r="C288" s="43">
        <f t="shared" si="28"/>
        <v>1</v>
      </c>
      <c r="D288" s="14" t="str">
        <f t="shared" si="28"/>
        <v>0691775E</v>
      </c>
      <c r="E288" s="30" t="s">
        <v>1857</v>
      </c>
      <c r="F288" s="47">
        <f>Tableau1!M73</f>
        <v>0</v>
      </c>
      <c r="G288" s="38" t="str">
        <f t="shared" ca="1" si="27"/>
        <v>2024-12-09-09.06.57.000000</v>
      </c>
      <c r="I288" s="40"/>
    </row>
    <row r="289" spans="1:9" x14ac:dyDescent="0.2">
      <c r="A289" s="42">
        <f t="shared" si="25"/>
        <v>2025</v>
      </c>
      <c r="B289" s="30" t="s">
        <v>230</v>
      </c>
      <c r="C289" s="43">
        <f t="shared" si="28"/>
        <v>1</v>
      </c>
      <c r="D289" s="14" t="str">
        <f t="shared" si="28"/>
        <v>0691775E</v>
      </c>
      <c r="E289" s="30" t="s">
        <v>1863</v>
      </c>
      <c r="F289" s="47">
        <f>Tableau1!M74</f>
        <v>0</v>
      </c>
      <c r="G289" s="38" t="str">
        <f t="shared" ca="1" si="27"/>
        <v>2024-12-09-09.06.57.000000</v>
      </c>
      <c r="I289" s="40"/>
    </row>
    <row r="290" spans="1:9" x14ac:dyDescent="0.2">
      <c r="A290" s="42">
        <f t="shared" si="25"/>
        <v>2025</v>
      </c>
      <c r="B290" s="30" t="s">
        <v>230</v>
      </c>
      <c r="C290" s="43">
        <f t="shared" si="28"/>
        <v>1</v>
      </c>
      <c r="D290" s="14" t="str">
        <f t="shared" si="28"/>
        <v>0691775E</v>
      </c>
      <c r="E290" s="30" t="s">
        <v>688</v>
      </c>
      <c r="F290" s="47">
        <f>Tableau1!M75</f>
        <v>0</v>
      </c>
      <c r="G290" s="38" t="str">
        <f t="shared" ca="1" si="27"/>
        <v>2024-12-09-09.06.57.000000</v>
      </c>
      <c r="I290" s="40"/>
    </row>
    <row r="291" spans="1:9" x14ac:dyDescent="0.2">
      <c r="A291" s="42">
        <f t="shared" si="25"/>
        <v>2025</v>
      </c>
      <c r="B291" s="30" t="s">
        <v>230</v>
      </c>
      <c r="C291" s="43">
        <f t="shared" si="28"/>
        <v>1</v>
      </c>
      <c r="D291" s="14" t="str">
        <f t="shared" si="28"/>
        <v>0691775E</v>
      </c>
      <c r="E291" s="30" t="s">
        <v>1867</v>
      </c>
      <c r="F291" s="47">
        <f>Tableau1!M76</f>
        <v>0</v>
      </c>
      <c r="G291" s="38" t="str">
        <f t="shared" ca="1" si="27"/>
        <v>2024-12-09-09.06.57.000000</v>
      </c>
      <c r="I291" s="40"/>
    </row>
    <row r="292" spans="1:9" x14ac:dyDescent="0.2">
      <c r="A292" s="42">
        <f t="shared" si="25"/>
        <v>2025</v>
      </c>
      <c r="B292" s="30" t="s">
        <v>230</v>
      </c>
      <c r="C292" s="43">
        <f t="shared" ref="C292:D307" si="29">C291</f>
        <v>1</v>
      </c>
      <c r="D292" s="14" t="str">
        <f t="shared" si="29"/>
        <v>0691775E</v>
      </c>
      <c r="E292" s="30" t="s">
        <v>1871</v>
      </c>
      <c r="F292" s="47">
        <f>Tableau1!M77</f>
        <v>0</v>
      </c>
      <c r="G292" s="38" t="str">
        <f t="shared" ca="1" si="27"/>
        <v>2024-12-09-09.06.57.000000</v>
      </c>
      <c r="I292" s="40"/>
    </row>
    <row r="293" spans="1:9" x14ac:dyDescent="0.2">
      <c r="A293" s="42">
        <f t="shared" si="25"/>
        <v>2025</v>
      </c>
      <c r="B293" s="30" t="s">
        <v>230</v>
      </c>
      <c r="C293" s="43">
        <f t="shared" si="29"/>
        <v>1</v>
      </c>
      <c r="D293" s="14" t="str">
        <f t="shared" si="29"/>
        <v>0691775E</v>
      </c>
      <c r="E293" s="30" t="s">
        <v>715</v>
      </c>
      <c r="F293" s="47">
        <f>Tableau1!M78</f>
        <v>60</v>
      </c>
      <c r="G293" s="38" t="str">
        <f t="shared" ca="1" si="27"/>
        <v>2024-12-09-09.06.57.000000</v>
      </c>
      <c r="I293" s="40"/>
    </row>
    <row r="294" spans="1:9" x14ac:dyDescent="0.2">
      <c r="A294" s="42">
        <f t="shared" si="25"/>
        <v>2025</v>
      </c>
      <c r="B294" s="30" t="s">
        <v>230</v>
      </c>
      <c r="C294" s="43">
        <f t="shared" si="29"/>
        <v>1</v>
      </c>
      <c r="D294" s="14" t="str">
        <f t="shared" si="29"/>
        <v>0691775E</v>
      </c>
      <c r="E294" s="30" t="s">
        <v>1875</v>
      </c>
      <c r="F294" s="47">
        <f>Tableau1!M79</f>
        <v>0</v>
      </c>
      <c r="G294" s="38" t="str">
        <f t="shared" ca="1" si="27"/>
        <v>2024-12-09-09.06.57.000000</v>
      </c>
      <c r="I294" s="40"/>
    </row>
    <row r="295" spans="1:9" x14ac:dyDescent="0.2">
      <c r="A295" s="42">
        <f t="shared" si="25"/>
        <v>2025</v>
      </c>
      <c r="B295" s="30" t="s">
        <v>230</v>
      </c>
      <c r="C295" s="43">
        <f t="shared" si="29"/>
        <v>1</v>
      </c>
      <c r="D295" s="14" t="str">
        <f t="shared" si="29"/>
        <v>0691775E</v>
      </c>
      <c r="E295" s="30" t="s">
        <v>1881</v>
      </c>
      <c r="F295" s="47">
        <f>Tableau1!M80</f>
        <v>0</v>
      </c>
      <c r="G295" s="38" t="str">
        <f t="shared" ca="1" si="27"/>
        <v>2024-12-09-09.06.57.000000</v>
      </c>
      <c r="I295" s="40"/>
    </row>
    <row r="296" spans="1:9" x14ac:dyDescent="0.2">
      <c r="A296" s="42">
        <f t="shared" si="25"/>
        <v>2025</v>
      </c>
      <c r="B296" s="30" t="s">
        <v>230</v>
      </c>
      <c r="C296" s="43">
        <f t="shared" si="29"/>
        <v>1</v>
      </c>
      <c r="D296" s="14" t="str">
        <f t="shared" si="29"/>
        <v>0691775E</v>
      </c>
      <c r="E296" s="30" t="s">
        <v>736</v>
      </c>
      <c r="F296" s="47">
        <f>Tableau1!M81</f>
        <v>0</v>
      </c>
      <c r="G296" s="38" t="str">
        <f t="shared" ca="1" si="27"/>
        <v>2024-12-09-09.06.57.000000</v>
      </c>
      <c r="I296" s="40"/>
    </row>
    <row r="297" spans="1:9" x14ac:dyDescent="0.2">
      <c r="A297" s="42">
        <f t="shared" si="25"/>
        <v>2025</v>
      </c>
      <c r="B297" s="30" t="s">
        <v>230</v>
      </c>
      <c r="C297" s="43">
        <f t="shared" si="29"/>
        <v>1</v>
      </c>
      <c r="D297" s="14" t="str">
        <f t="shared" si="29"/>
        <v>0691775E</v>
      </c>
      <c r="E297" s="30" t="s">
        <v>1885</v>
      </c>
      <c r="F297" s="47">
        <f>Tableau1!M82</f>
        <v>0</v>
      </c>
      <c r="G297" s="38" t="str">
        <f t="shared" ca="1" si="27"/>
        <v>2024-12-09-09.06.57.000000</v>
      </c>
      <c r="I297" s="40"/>
    </row>
    <row r="298" spans="1:9" x14ac:dyDescent="0.2">
      <c r="A298" s="42">
        <f t="shared" si="25"/>
        <v>2025</v>
      </c>
      <c r="B298" s="30" t="s">
        <v>230</v>
      </c>
      <c r="C298" s="43">
        <f t="shared" si="29"/>
        <v>1</v>
      </c>
      <c r="D298" s="14" t="str">
        <f t="shared" si="29"/>
        <v>0691775E</v>
      </c>
      <c r="E298" s="30" t="s">
        <v>1889</v>
      </c>
      <c r="F298" s="47">
        <f>Tableau1!M83</f>
        <v>0</v>
      </c>
      <c r="G298" s="38" t="str">
        <f t="shared" ca="1" si="27"/>
        <v>2024-12-09-09.06.57.000000</v>
      </c>
      <c r="I298" s="40"/>
    </row>
    <row r="299" spans="1:9" x14ac:dyDescent="0.2">
      <c r="A299" s="42">
        <f t="shared" si="25"/>
        <v>2025</v>
      </c>
      <c r="B299" s="30" t="s">
        <v>230</v>
      </c>
      <c r="C299" s="43">
        <f t="shared" si="29"/>
        <v>1</v>
      </c>
      <c r="D299" s="14" t="str">
        <f t="shared" si="29"/>
        <v>0691775E</v>
      </c>
      <c r="E299" s="30" t="s">
        <v>766</v>
      </c>
      <c r="F299" s="47">
        <f>Tableau1!M84</f>
        <v>0</v>
      </c>
      <c r="G299" s="38" t="str">
        <f t="shared" ca="1" si="27"/>
        <v>2024-12-09-09.06.57.000000</v>
      </c>
      <c r="I299" s="40"/>
    </row>
    <row r="300" spans="1:9" x14ac:dyDescent="0.2">
      <c r="A300" s="42">
        <f t="shared" si="25"/>
        <v>2025</v>
      </c>
      <c r="B300" s="30" t="s">
        <v>230</v>
      </c>
      <c r="C300" s="43">
        <f t="shared" si="29"/>
        <v>1</v>
      </c>
      <c r="D300" s="14" t="str">
        <f t="shared" si="29"/>
        <v>0691775E</v>
      </c>
      <c r="E300" s="30" t="s">
        <v>1893</v>
      </c>
      <c r="F300" s="47">
        <f>Tableau1!M85</f>
        <v>0</v>
      </c>
      <c r="G300" s="38" t="str">
        <f t="shared" ca="1" si="27"/>
        <v>2024-12-09-09.06.57.000000</v>
      </c>
      <c r="I300" s="40"/>
    </row>
    <row r="301" spans="1:9" x14ac:dyDescent="0.2">
      <c r="A301" s="42">
        <f t="shared" si="25"/>
        <v>2025</v>
      </c>
      <c r="B301" s="30" t="s">
        <v>230</v>
      </c>
      <c r="C301" s="43">
        <f t="shared" si="29"/>
        <v>1</v>
      </c>
      <c r="D301" s="14" t="str">
        <f t="shared" si="29"/>
        <v>0691775E</v>
      </c>
      <c r="E301" s="30" t="s">
        <v>1897</v>
      </c>
      <c r="F301" s="47">
        <f>Tableau1!M86</f>
        <v>0</v>
      </c>
      <c r="G301" s="38" t="str">
        <f t="shared" ca="1" si="27"/>
        <v>2024-12-09-09.06.57.000000</v>
      </c>
      <c r="I301" s="40"/>
    </row>
    <row r="302" spans="1:9" x14ac:dyDescent="0.2">
      <c r="A302" s="42">
        <f t="shared" si="25"/>
        <v>2025</v>
      </c>
      <c r="B302" s="30" t="s">
        <v>230</v>
      </c>
      <c r="C302" s="43">
        <f t="shared" si="29"/>
        <v>1</v>
      </c>
      <c r="D302" s="14" t="str">
        <f t="shared" si="29"/>
        <v>0691775E</v>
      </c>
      <c r="E302" s="30" t="s">
        <v>181</v>
      </c>
      <c r="F302" s="47">
        <f>Tableau1!N21</f>
        <v>6</v>
      </c>
      <c r="G302" s="38" t="str">
        <f t="shared" ca="1" si="27"/>
        <v>2024-12-09-09.06.57.000000</v>
      </c>
      <c r="I302" s="40"/>
    </row>
    <row r="303" spans="1:9" x14ac:dyDescent="0.2">
      <c r="A303" s="42">
        <f t="shared" si="25"/>
        <v>2025</v>
      </c>
      <c r="B303" s="30" t="s">
        <v>230</v>
      </c>
      <c r="C303" s="43">
        <f t="shared" si="29"/>
        <v>1</v>
      </c>
      <c r="D303" s="14" t="str">
        <f t="shared" si="29"/>
        <v>0691775E</v>
      </c>
      <c r="E303" s="30" t="s">
        <v>1399</v>
      </c>
      <c r="F303" s="47">
        <f>Tableau1!N22</f>
        <v>0</v>
      </c>
      <c r="G303" s="38" t="str">
        <f t="shared" ca="1" si="27"/>
        <v>2024-12-09-09.06.57.000000</v>
      </c>
      <c r="I303" s="40"/>
    </row>
    <row r="304" spans="1:9" x14ac:dyDescent="0.2">
      <c r="A304" s="42">
        <f t="shared" si="25"/>
        <v>2025</v>
      </c>
      <c r="B304" s="30" t="s">
        <v>230</v>
      </c>
      <c r="C304" s="43">
        <f t="shared" si="29"/>
        <v>1</v>
      </c>
      <c r="D304" s="14" t="str">
        <f t="shared" si="29"/>
        <v>0691775E</v>
      </c>
      <c r="E304" s="30" t="s">
        <v>1416</v>
      </c>
      <c r="F304" s="47">
        <f>Tableau1!N23</f>
        <v>0</v>
      </c>
      <c r="G304" s="38" t="str">
        <f t="shared" ca="1" si="27"/>
        <v>2024-12-09-09.06.57.000000</v>
      </c>
      <c r="I304" s="40"/>
    </row>
    <row r="305" spans="1:9" x14ac:dyDescent="0.2">
      <c r="A305" s="42">
        <f t="shared" si="25"/>
        <v>2025</v>
      </c>
      <c r="B305" s="30" t="s">
        <v>230</v>
      </c>
      <c r="C305" s="43">
        <f t="shared" si="29"/>
        <v>1</v>
      </c>
      <c r="D305" s="14" t="str">
        <f t="shared" si="29"/>
        <v>0691775E</v>
      </c>
      <c r="E305" s="30" t="s">
        <v>379</v>
      </c>
      <c r="F305" s="47">
        <f>Tableau1!N24</f>
        <v>35</v>
      </c>
      <c r="G305" s="38" t="str">
        <f t="shared" ca="1" si="27"/>
        <v>2024-12-09-09.06.57.000000</v>
      </c>
      <c r="I305" s="40"/>
    </row>
    <row r="306" spans="1:9" x14ac:dyDescent="0.2">
      <c r="A306" s="42">
        <f t="shared" si="25"/>
        <v>2025</v>
      </c>
      <c r="B306" s="30" t="s">
        <v>230</v>
      </c>
      <c r="C306" s="43">
        <f t="shared" si="29"/>
        <v>1</v>
      </c>
      <c r="D306" s="14" t="str">
        <f t="shared" si="29"/>
        <v>0691775E</v>
      </c>
      <c r="E306" s="30" t="s">
        <v>1434</v>
      </c>
      <c r="F306" s="47">
        <f>Tableau1!N25</f>
        <v>0</v>
      </c>
      <c r="G306" s="38" t="str">
        <f t="shared" ca="1" si="27"/>
        <v>2024-12-09-09.06.57.000000</v>
      </c>
      <c r="I306" s="40"/>
    </row>
    <row r="307" spans="1:9" x14ac:dyDescent="0.2">
      <c r="A307" s="42">
        <f t="shared" si="25"/>
        <v>2025</v>
      </c>
      <c r="B307" s="30" t="s">
        <v>230</v>
      </c>
      <c r="C307" s="43">
        <f t="shared" si="29"/>
        <v>1</v>
      </c>
      <c r="D307" s="14" t="str">
        <f t="shared" si="29"/>
        <v>0691775E</v>
      </c>
      <c r="E307" s="30" t="s">
        <v>1451</v>
      </c>
      <c r="F307" s="47">
        <f>Tableau1!N26</f>
        <v>0</v>
      </c>
      <c r="G307" s="38" t="str">
        <f t="shared" ca="1" si="27"/>
        <v>2024-12-09-09.06.57.000000</v>
      </c>
      <c r="I307" s="40"/>
    </row>
    <row r="308" spans="1:9" x14ac:dyDescent="0.2">
      <c r="A308" s="42">
        <f t="shared" si="25"/>
        <v>2025</v>
      </c>
      <c r="B308" s="30" t="s">
        <v>230</v>
      </c>
      <c r="C308" s="43">
        <f t="shared" ref="C308:D323" si="30">C307</f>
        <v>1</v>
      </c>
      <c r="D308" s="14" t="str">
        <f t="shared" si="30"/>
        <v>0691775E</v>
      </c>
      <c r="E308" s="30" t="s">
        <v>1468</v>
      </c>
      <c r="F308" s="47">
        <f>Tableau1!N27</f>
        <v>41</v>
      </c>
      <c r="G308" s="38" t="str">
        <f t="shared" ca="1" si="27"/>
        <v>2024-12-09-09.06.57.000000</v>
      </c>
      <c r="I308" s="40"/>
    </row>
    <row r="309" spans="1:9" x14ac:dyDescent="0.2">
      <c r="A309" s="42">
        <f t="shared" si="25"/>
        <v>2025</v>
      </c>
      <c r="B309" s="30" t="s">
        <v>230</v>
      </c>
      <c r="C309" s="43">
        <f t="shared" si="30"/>
        <v>1</v>
      </c>
      <c r="D309" s="14" t="str">
        <f t="shared" si="30"/>
        <v>0691775E</v>
      </c>
      <c r="E309" s="30" t="s">
        <v>1485</v>
      </c>
      <c r="F309" s="47">
        <f>Tableau1!N28</f>
        <v>0</v>
      </c>
      <c r="G309" s="38" t="str">
        <f t="shared" ca="1" si="27"/>
        <v>2024-12-09-09.06.57.000000</v>
      </c>
      <c r="I309" s="40"/>
    </row>
    <row r="310" spans="1:9" x14ac:dyDescent="0.2">
      <c r="A310" s="42">
        <f t="shared" si="25"/>
        <v>2025</v>
      </c>
      <c r="B310" s="30" t="s">
        <v>230</v>
      </c>
      <c r="C310" s="43">
        <f t="shared" si="30"/>
        <v>1</v>
      </c>
      <c r="D310" s="14" t="str">
        <f t="shared" si="30"/>
        <v>0691775E</v>
      </c>
      <c r="E310" s="30" t="s">
        <v>1502</v>
      </c>
      <c r="F310" s="47">
        <f>Tableau1!N29</f>
        <v>0</v>
      </c>
      <c r="G310" s="38" t="str">
        <f t="shared" ca="1" si="27"/>
        <v>2024-12-09-09.06.57.000000</v>
      </c>
      <c r="I310" s="40"/>
    </row>
    <row r="311" spans="1:9" x14ac:dyDescent="0.2">
      <c r="A311" s="42">
        <f t="shared" si="25"/>
        <v>2025</v>
      </c>
      <c r="B311" s="30" t="s">
        <v>230</v>
      </c>
      <c r="C311" s="43">
        <f t="shared" si="30"/>
        <v>1</v>
      </c>
      <c r="D311" s="14" t="str">
        <f t="shared" si="30"/>
        <v>0691775E</v>
      </c>
      <c r="E311" s="30" t="s">
        <v>521</v>
      </c>
      <c r="F311" s="47">
        <f>Tableau1!N39</f>
        <v>12</v>
      </c>
      <c r="G311" s="38" t="str">
        <f t="shared" ca="1" si="27"/>
        <v>2024-12-09-09.06.57.000000</v>
      </c>
      <c r="I311" s="40"/>
    </row>
    <row r="312" spans="1:9" x14ac:dyDescent="0.2">
      <c r="A312" s="42">
        <f t="shared" si="25"/>
        <v>2025</v>
      </c>
      <c r="B312" s="30" t="s">
        <v>230</v>
      </c>
      <c r="C312" s="43">
        <f t="shared" si="30"/>
        <v>1</v>
      </c>
      <c r="D312" s="14" t="str">
        <f t="shared" si="30"/>
        <v>0691775E</v>
      </c>
      <c r="E312" s="30" t="s">
        <v>1550</v>
      </c>
      <c r="F312" s="47">
        <f>Tableau1!N40</f>
        <v>0</v>
      </c>
      <c r="G312" s="38" t="str">
        <f t="shared" ca="1" si="27"/>
        <v>2024-12-09-09.06.57.000000</v>
      </c>
      <c r="I312" s="40"/>
    </row>
    <row r="313" spans="1:9" x14ac:dyDescent="0.2">
      <c r="A313" s="42">
        <f t="shared" si="25"/>
        <v>2025</v>
      </c>
      <c r="B313" s="30" t="s">
        <v>230</v>
      </c>
      <c r="C313" s="43">
        <f t="shared" si="30"/>
        <v>1</v>
      </c>
      <c r="D313" s="14" t="str">
        <f t="shared" si="30"/>
        <v>0691775E</v>
      </c>
      <c r="E313" s="30" t="s">
        <v>1567</v>
      </c>
      <c r="F313" s="47">
        <f>Tableau1!N41</f>
        <v>0</v>
      </c>
      <c r="G313" s="38" t="str">
        <f t="shared" ca="1" si="27"/>
        <v>2024-12-09-09.06.57.000000</v>
      </c>
      <c r="I313" s="40"/>
    </row>
    <row r="314" spans="1:9" x14ac:dyDescent="0.2">
      <c r="A314" s="42">
        <f t="shared" si="25"/>
        <v>2025</v>
      </c>
      <c r="B314" s="30" t="s">
        <v>230</v>
      </c>
      <c r="C314" s="43">
        <f t="shared" si="30"/>
        <v>1</v>
      </c>
      <c r="D314" s="14" t="str">
        <f t="shared" si="30"/>
        <v>0691775E</v>
      </c>
      <c r="E314" s="30" t="s">
        <v>621</v>
      </c>
      <c r="F314" s="47">
        <f>Tableau1!N54</f>
        <v>0</v>
      </c>
      <c r="G314" s="38" t="str">
        <f t="shared" ca="1" si="27"/>
        <v>2024-12-09-09.06.57.000000</v>
      </c>
      <c r="I314" s="40"/>
    </row>
    <row r="315" spans="1:9" x14ac:dyDescent="0.2">
      <c r="A315" s="42">
        <f t="shared" si="25"/>
        <v>2025</v>
      </c>
      <c r="B315" s="30" t="s">
        <v>230</v>
      </c>
      <c r="C315" s="43">
        <f t="shared" si="30"/>
        <v>1</v>
      </c>
      <c r="D315" s="14" t="str">
        <f t="shared" si="30"/>
        <v>0691775E</v>
      </c>
      <c r="E315" s="30" t="s">
        <v>1641</v>
      </c>
      <c r="F315" s="47">
        <f>Tableau1!N55</f>
        <v>0</v>
      </c>
      <c r="G315" s="38" t="str">
        <f t="shared" ca="1" si="27"/>
        <v>2024-12-09-09.06.57.000000</v>
      </c>
      <c r="I315" s="40"/>
    </row>
    <row r="316" spans="1:9" x14ac:dyDescent="0.2">
      <c r="A316" s="42">
        <f t="shared" si="25"/>
        <v>2025</v>
      </c>
      <c r="B316" s="30" t="s">
        <v>230</v>
      </c>
      <c r="C316" s="43">
        <f t="shared" si="30"/>
        <v>1</v>
      </c>
      <c r="D316" s="14" t="str">
        <f t="shared" si="30"/>
        <v>0691775E</v>
      </c>
      <c r="E316" s="30" t="s">
        <v>1658</v>
      </c>
      <c r="F316" s="47">
        <f>Tableau1!N56</f>
        <v>0</v>
      </c>
      <c r="G316" s="38" t="str">
        <f t="shared" ca="1" si="27"/>
        <v>2024-12-09-09.06.57.000000</v>
      </c>
      <c r="I316" s="40"/>
    </row>
    <row r="317" spans="1:9" x14ac:dyDescent="0.2">
      <c r="A317" s="42">
        <f t="shared" si="25"/>
        <v>2025</v>
      </c>
      <c r="B317" s="30" t="s">
        <v>230</v>
      </c>
      <c r="C317" s="43">
        <f t="shared" si="30"/>
        <v>1</v>
      </c>
      <c r="D317" s="14" t="str">
        <f t="shared" si="30"/>
        <v>0691775E</v>
      </c>
      <c r="E317" s="30" t="s">
        <v>1672</v>
      </c>
      <c r="F317" s="47">
        <f>Tableau1!N57</f>
        <v>0</v>
      </c>
      <c r="G317" s="38" t="str">
        <f t="shared" ca="1" si="27"/>
        <v>2024-12-09-09.06.57.000000</v>
      </c>
      <c r="I317" s="40"/>
    </row>
    <row r="318" spans="1:9" x14ac:dyDescent="0.2">
      <c r="A318" s="42">
        <f t="shared" si="25"/>
        <v>2025</v>
      </c>
      <c r="B318" s="30" t="s">
        <v>230</v>
      </c>
      <c r="C318" s="43">
        <f t="shared" si="30"/>
        <v>1</v>
      </c>
      <c r="D318" s="14" t="str">
        <f t="shared" si="30"/>
        <v>0691775E</v>
      </c>
      <c r="E318" s="30" t="s">
        <v>1684</v>
      </c>
      <c r="F318" s="47">
        <f>Tableau1!N58</f>
        <v>0</v>
      </c>
      <c r="G318" s="38" t="str">
        <f t="shared" ca="1" si="27"/>
        <v>2024-12-09-09.06.57.000000</v>
      </c>
      <c r="I318" s="40"/>
    </row>
    <row r="319" spans="1:9" x14ac:dyDescent="0.2">
      <c r="A319" s="42">
        <f t="shared" si="25"/>
        <v>2025</v>
      </c>
      <c r="B319" s="30" t="s">
        <v>230</v>
      </c>
      <c r="C319" s="43">
        <f t="shared" si="30"/>
        <v>1</v>
      </c>
      <c r="D319" s="14" t="str">
        <f t="shared" si="30"/>
        <v>0691775E</v>
      </c>
      <c r="E319" s="30" t="s">
        <v>1701</v>
      </c>
      <c r="F319" s="47">
        <f>Tableau1!N59</f>
        <v>0</v>
      </c>
      <c r="G319" s="38" t="str">
        <f t="shared" ca="1" si="27"/>
        <v>2024-12-09-09.06.57.000000</v>
      </c>
      <c r="I319" s="40"/>
    </row>
    <row r="320" spans="1:9" x14ac:dyDescent="0.2">
      <c r="A320" s="42">
        <f t="shared" si="25"/>
        <v>2025</v>
      </c>
      <c r="B320" s="30" t="s">
        <v>230</v>
      </c>
      <c r="C320" s="43">
        <f t="shared" si="30"/>
        <v>1</v>
      </c>
      <c r="D320" s="14" t="str">
        <f t="shared" si="30"/>
        <v>0691775E</v>
      </c>
      <c r="E320" s="30" t="s">
        <v>1736</v>
      </c>
      <c r="F320" s="47">
        <f>Tableau1!N63</f>
        <v>41</v>
      </c>
      <c r="G320" s="38" t="str">
        <f t="shared" ca="1" si="27"/>
        <v>2024-12-09-09.06.57.000000</v>
      </c>
      <c r="I320" s="40"/>
    </row>
    <row r="321" spans="1:9" x14ac:dyDescent="0.2">
      <c r="A321" s="42">
        <f t="shared" si="25"/>
        <v>2025</v>
      </c>
      <c r="B321" s="30" t="s">
        <v>230</v>
      </c>
      <c r="C321" s="43">
        <f t="shared" si="30"/>
        <v>1</v>
      </c>
      <c r="D321" s="14" t="str">
        <f t="shared" si="30"/>
        <v>0691775E</v>
      </c>
      <c r="E321" s="30" t="s">
        <v>1753</v>
      </c>
      <c r="F321" s="47">
        <f>Tableau1!N64</f>
        <v>0</v>
      </c>
      <c r="G321" s="38" t="str">
        <f t="shared" ca="1" si="27"/>
        <v>2024-12-09-09.06.57.000000</v>
      </c>
      <c r="I321" s="40"/>
    </row>
    <row r="322" spans="1:9" x14ac:dyDescent="0.2">
      <c r="A322" s="42">
        <f t="shared" si="25"/>
        <v>2025</v>
      </c>
      <c r="B322" s="30" t="s">
        <v>230</v>
      </c>
      <c r="C322" s="43">
        <f t="shared" si="30"/>
        <v>1</v>
      </c>
      <c r="D322" s="14" t="str">
        <f t="shared" si="30"/>
        <v>0691775E</v>
      </c>
      <c r="E322" s="30" t="s">
        <v>1770</v>
      </c>
      <c r="F322" s="47">
        <f>Tableau1!N65</f>
        <v>0</v>
      </c>
      <c r="G322" s="38" t="str">
        <f t="shared" ca="1" si="27"/>
        <v>2024-12-09-09.06.57.000000</v>
      </c>
      <c r="I322" s="40"/>
    </row>
    <row r="323" spans="1:9" x14ac:dyDescent="0.2">
      <c r="A323" s="42">
        <f t="shared" si="25"/>
        <v>2025</v>
      </c>
      <c r="B323" s="30" t="s">
        <v>230</v>
      </c>
      <c r="C323" s="43">
        <f t="shared" si="30"/>
        <v>1</v>
      </c>
      <c r="D323" s="14" t="str">
        <f t="shared" si="30"/>
        <v>0691775E</v>
      </c>
      <c r="E323" s="30" t="s">
        <v>1805</v>
      </c>
      <c r="F323" s="47">
        <f>Tableau1!N69</f>
        <v>12</v>
      </c>
      <c r="G323" s="38" t="str">
        <f t="shared" ca="1" si="27"/>
        <v>2024-12-09-09.06.57.000000</v>
      </c>
      <c r="I323" s="40"/>
    </row>
    <row r="324" spans="1:9" x14ac:dyDescent="0.2">
      <c r="A324" s="42">
        <f t="shared" ref="A324:A387" si="31">A323</f>
        <v>2025</v>
      </c>
      <c r="B324" s="30" t="s">
        <v>230</v>
      </c>
      <c r="C324" s="43">
        <f t="shared" ref="C324:D339" si="32">C323</f>
        <v>1</v>
      </c>
      <c r="D324" s="14" t="str">
        <f t="shared" si="32"/>
        <v>0691775E</v>
      </c>
      <c r="E324" s="30" t="s">
        <v>1822</v>
      </c>
      <c r="F324" s="47">
        <f>Tableau1!N70</f>
        <v>0</v>
      </c>
      <c r="G324" s="38" t="str">
        <f t="shared" ca="1" si="27"/>
        <v>2024-12-09-09.06.57.000000</v>
      </c>
      <c r="I324" s="40"/>
    </row>
    <row r="325" spans="1:9" x14ac:dyDescent="0.2">
      <c r="A325" s="42">
        <f t="shared" si="31"/>
        <v>2025</v>
      </c>
      <c r="B325" s="30" t="s">
        <v>230</v>
      </c>
      <c r="C325" s="43">
        <f t="shared" si="32"/>
        <v>1</v>
      </c>
      <c r="D325" s="14" t="str">
        <f t="shared" si="32"/>
        <v>0691775E</v>
      </c>
      <c r="E325" s="30" t="s">
        <v>1839</v>
      </c>
      <c r="F325" s="47">
        <f>Tableau1!N71</f>
        <v>0</v>
      </c>
      <c r="G325" s="38" t="str">
        <f t="shared" ca="1" si="27"/>
        <v>2024-12-09-09.06.57.000000</v>
      </c>
      <c r="I325" s="40"/>
    </row>
    <row r="326" spans="1:9" x14ac:dyDescent="0.2">
      <c r="A326" s="42">
        <f t="shared" si="31"/>
        <v>2025</v>
      </c>
      <c r="B326" s="30" t="s">
        <v>230</v>
      </c>
      <c r="C326" s="43">
        <f t="shared" si="32"/>
        <v>1</v>
      </c>
      <c r="D326" s="14" t="str">
        <f t="shared" si="32"/>
        <v>0691775E</v>
      </c>
      <c r="E326" s="30" t="s">
        <v>324</v>
      </c>
      <c r="F326" s="47">
        <f>Tableau1!O21</f>
        <v>32</v>
      </c>
      <c r="G326" s="38" t="str">
        <f t="shared" ca="1" si="27"/>
        <v>2024-12-09-09.06.57.000000</v>
      </c>
      <c r="I326" s="40"/>
    </row>
    <row r="327" spans="1:9" x14ac:dyDescent="0.2">
      <c r="A327" s="42">
        <f t="shared" si="31"/>
        <v>2025</v>
      </c>
      <c r="B327" s="30" t="s">
        <v>230</v>
      </c>
      <c r="C327" s="43">
        <f t="shared" si="32"/>
        <v>1</v>
      </c>
      <c r="D327" s="14" t="str">
        <f t="shared" si="32"/>
        <v>0691775E</v>
      </c>
      <c r="E327" s="30" t="s">
        <v>1400</v>
      </c>
      <c r="F327" s="47">
        <f>Tableau1!O22</f>
        <v>0</v>
      </c>
      <c r="G327" s="38" t="str">
        <f t="shared" ca="1" si="27"/>
        <v>2024-12-09-09.06.57.000000</v>
      </c>
      <c r="I327" s="40"/>
    </row>
    <row r="328" spans="1:9" x14ac:dyDescent="0.2">
      <c r="A328" s="42">
        <f t="shared" si="31"/>
        <v>2025</v>
      </c>
      <c r="B328" s="30" t="s">
        <v>230</v>
      </c>
      <c r="C328" s="43">
        <f t="shared" si="32"/>
        <v>1</v>
      </c>
      <c r="D328" s="14" t="str">
        <f t="shared" si="32"/>
        <v>0691775E</v>
      </c>
      <c r="E328" s="30" t="s">
        <v>1417</v>
      </c>
      <c r="F328" s="47">
        <f>Tableau1!O23</f>
        <v>0</v>
      </c>
      <c r="G328" s="38" t="str">
        <f t="shared" ca="1" si="27"/>
        <v>2024-12-09-09.06.57.000000</v>
      </c>
      <c r="I328" s="40"/>
    </row>
    <row r="329" spans="1:9" x14ac:dyDescent="0.2">
      <c r="A329" s="42">
        <f t="shared" si="31"/>
        <v>2025</v>
      </c>
      <c r="B329" s="30" t="s">
        <v>230</v>
      </c>
      <c r="C329" s="43">
        <f t="shared" si="32"/>
        <v>1</v>
      </c>
      <c r="D329" s="14" t="str">
        <f t="shared" si="32"/>
        <v>0691775E</v>
      </c>
      <c r="E329" s="30" t="s">
        <v>382</v>
      </c>
      <c r="F329" s="47">
        <f>Tableau1!O24</f>
        <v>55</v>
      </c>
      <c r="G329" s="38" t="str">
        <f t="shared" ref="G329:G392" ca="1" si="33">TEXT(NOW(),"aaaa-mm-jj-hh.mm.ss")&amp;".000000"</f>
        <v>2024-12-09-09.06.57.000000</v>
      </c>
      <c r="I329" s="40"/>
    </row>
    <row r="330" spans="1:9" x14ac:dyDescent="0.2">
      <c r="A330" s="42">
        <f t="shared" si="31"/>
        <v>2025</v>
      </c>
      <c r="B330" s="30" t="s">
        <v>230</v>
      </c>
      <c r="C330" s="43">
        <f t="shared" si="32"/>
        <v>1</v>
      </c>
      <c r="D330" s="14" t="str">
        <f t="shared" si="32"/>
        <v>0691775E</v>
      </c>
      <c r="E330" s="30" t="s">
        <v>1435</v>
      </c>
      <c r="F330" s="47">
        <f>Tableau1!O25</f>
        <v>0</v>
      </c>
      <c r="G330" s="38" t="str">
        <f t="shared" ca="1" si="33"/>
        <v>2024-12-09-09.06.57.000000</v>
      </c>
      <c r="I330" s="40"/>
    </row>
    <row r="331" spans="1:9" x14ac:dyDescent="0.2">
      <c r="A331" s="42">
        <f t="shared" si="31"/>
        <v>2025</v>
      </c>
      <c r="B331" s="30" t="s">
        <v>230</v>
      </c>
      <c r="C331" s="43">
        <f t="shared" si="32"/>
        <v>1</v>
      </c>
      <c r="D331" s="14" t="str">
        <f t="shared" si="32"/>
        <v>0691775E</v>
      </c>
      <c r="E331" s="30" t="s">
        <v>1452</v>
      </c>
      <c r="F331" s="47">
        <f>Tableau1!O26</f>
        <v>0</v>
      </c>
      <c r="G331" s="38" t="str">
        <f t="shared" ca="1" si="33"/>
        <v>2024-12-09-09.06.57.000000</v>
      </c>
      <c r="I331" s="40"/>
    </row>
    <row r="332" spans="1:9" x14ac:dyDescent="0.2">
      <c r="A332" s="42">
        <f t="shared" si="31"/>
        <v>2025</v>
      </c>
      <c r="B332" s="30" t="s">
        <v>230</v>
      </c>
      <c r="C332" s="43">
        <f t="shared" si="32"/>
        <v>1</v>
      </c>
      <c r="D332" s="14" t="str">
        <f t="shared" si="32"/>
        <v>0691775E</v>
      </c>
      <c r="E332" s="30" t="s">
        <v>1469</v>
      </c>
      <c r="F332" s="47">
        <f>Tableau1!O27</f>
        <v>87</v>
      </c>
      <c r="G332" s="38" t="str">
        <f t="shared" ca="1" si="33"/>
        <v>2024-12-09-09.06.57.000000</v>
      </c>
      <c r="I332" s="40"/>
    </row>
    <row r="333" spans="1:9" x14ac:dyDescent="0.2">
      <c r="A333" s="42">
        <f t="shared" si="31"/>
        <v>2025</v>
      </c>
      <c r="B333" s="30" t="s">
        <v>230</v>
      </c>
      <c r="C333" s="43">
        <f t="shared" si="32"/>
        <v>1</v>
      </c>
      <c r="D333" s="14" t="str">
        <f t="shared" si="32"/>
        <v>0691775E</v>
      </c>
      <c r="E333" s="30" t="s">
        <v>1486</v>
      </c>
      <c r="F333" s="47">
        <f>Tableau1!O28</f>
        <v>0</v>
      </c>
      <c r="G333" s="38" t="str">
        <f t="shared" ca="1" si="33"/>
        <v>2024-12-09-09.06.57.000000</v>
      </c>
      <c r="I333" s="40"/>
    </row>
    <row r="334" spans="1:9" x14ac:dyDescent="0.2">
      <c r="A334" s="42">
        <f t="shared" si="31"/>
        <v>2025</v>
      </c>
      <c r="B334" s="30" t="s">
        <v>230</v>
      </c>
      <c r="C334" s="43">
        <f t="shared" si="32"/>
        <v>1</v>
      </c>
      <c r="D334" s="14" t="str">
        <f t="shared" si="32"/>
        <v>0691775E</v>
      </c>
      <c r="E334" s="30" t="s">
        <v>1503</v>
      </c>
      <c r="F334" s="47">
        <f>Tableau1!O29</f>
        <v>0</v>
      </c>
      <c r="G334" s="38" t="str">
        <f t="shared" ca="1" si="33"/>
        <v>2024-12-09-09.06.57.000000</v>
      </c>
      <c r="I334" s="40"/>
    </row>
    <row r="335" spans="1:9" x14ac:dyDescent="0.2">
      <c r="A335" s="42">
        <f t="shared" si="31"/>
        <v>2025</v>
      </c>
      <c r="B335" s="30" t="s">
        <v>230</v>
      </c>
      <c r="C335" s="43">
        <f t="shared" si="32"/>
        <v>1</v>
      </c>
      <c r="D335" s="14" t="str">
        <f t="shared" si="32"/>
        <v>0691775E</v>
      </c>
      <c r="E335" s="30" t="s">
        <v>524</v>
      </c>
      <c r="F335" s="47">
        <f>Tableau1!O39</f>
        <v>12</v>
      </c>
      <c r="G335" s="38" t="str">
        <f t="shared" ca="1" si="33"/>
        <v>2024-12-09-09.06.57.000000</v>
      </c>
      <c r="I335" s="40"/>
    </row>
    <row r="336" spans="1:9" x14ac:dyDescent="0.2">
      <c r="A336" s="42">
        <f t="shared" si="31"/>
        <v>2025</v>
      </c>
      <c r="B336" s="30" t="s">
        <v>230</v>
      </c>
      <c r="C336" s="43">
        <f t="shared" si="32"/>
        <v>1</v>
      </c>
      <c r="D336" s="14" t="str">
        <f t="shared" si="32"/>
        <v>0691775E</v>
      </c>
      <c r="E336" s="30" t="s">
        <v>1551</v>
      </c>
      <c r="F336" s="47">
        <f>Tableau1!O40</f>
        <v>0</v>
      </c>
      <c r="G336" s="38" t="str">
        <f t="shared" ca="1" si="33"/>
        <v>2024-12-09-09.06.57.000000</v>
      </c>
      <c r="I336" s="40"/>
    </row>
    <row r="337" spans="1:9" x14ac:dyDescent="0.2">
      <c r="A337" s="42">
        <f t="shared" si="31"/>
        <v>2025</v>
      </c>
      <c r="B337" s="30" t="s">
        <v>230</v>
      </c>
      <c r="C337" s="43">
        <f t="shared" si="32"/>
        <v>1</v>
      </c>
      <c r="D337" s="14" t="str">
        <f t="shared" si="32"/>
        <v>0691775E</v>
      </c>
      <c r="E337" s="30" t="s">
        <v>1568</v>
      </c>
      <c r="F337" s="47">
        <f>Tableau1!O41</f>
        <v>0</v>
      </c>
      <c r="G337" s="38" t="str">
        <f t="shared" ca="1" si="33"/>
        <v>2024-12-09-09.06.57.000000</v>
      </c>
      <c r="I337" s="40"/>
    </row>
    <row r="338" spans="1:9" x14ac:dyDescent="0.2">
      <c r="A338" s="42">
        <f t="shared" si="31"/>
        <v>2025</v>
      </c>
      <c r="B338" s="30" t="s">
        <v>230</v>
      </c>
      <c r="C338" s="43">
        <f t="shared" si="32"/>
        <v>1</v>
      </c>
      <c r="D338" s="14" t="str">
        <f t="shared" si="32"/>
        <v>0691775E</v>
      </c>
      <c r="E338" s="30" t="s">
        <v>624</v>
      </c>
      <c r="F338" s="47">
        <f>Tableau1!O54</f>
        <v>0</v>
      </c>
      <c r="G338" s="38" t="str">
        <f t="shared" ca="1" si="33"/>
        <v>2024-12-09-09.06.57.000000</v>
      </c>
      <c r="I338" s="40"/>
    </row>
    <row r="339" spans="1:9" x14ac:dyDescent="0.2">
      <c r="A339" s="42">
        <f t="shared" si="31"/>
        <v>2025</v>
      </c>
      <c r="B339" s="30" t="s">
        <v>230</v>
      </c>
      <c r="C339" s="43">
        <f t="shared" si="32"/>
        <v>1</v>
      </c>
      <c r="D339" s="14" t="str">
        <f t="shared" si="32"/>
        <v>0691775E</v>
      </c>
      <c r="E339" s="30" t="s">
        <v>1642</v>
      </c>
      <c r="F339" s="47">
        <f>Tableau1!O55</f>
        <v>0</v>
      </c>
      <c r="G339" s="38" t="str">
        <f t="shared" ca="1" si="33"/>
        <v>2024-12-09-09.06.57.000000</v>
      </c>
      <c r="I339" s="40"/>
    </row>
    <row r="340" spans="1:9" x14ac:dyDescent="0.2">
      <c r="A340" s="42">
        <f t="shared" si="31"/>
        <v>2025</v>
      </c>
      <c r="B340" s="30" t="s">
        <v>230</v>
      </c>
      <c r="C340" s="43">
        <f t="shared" ref="C340:D355" si="34">C339</f>
        <v>1</v>
      </c>
      <c r="D340" s="14" t="str">
        <f t="shared" si="34"/>
        <v>0691775E</v>
      </c>
      <c r="E340" s="30" t="s">
        <v>1659</v>
      </c>
      <c r="F340" s="47">
        <f>Tableau1!O56</f>
        <v>0</v>
      </c>
      <c r="G340" s="38" t="str">
        <f t="shared" ca="1" si="33"/>
        <v>2024-12-09-09.06.57.000000</v>
      </c>
      <c r="I340" s="40"/>
    </row>
    <row r="341" spans="1:9" x14ac:dyDescent="0.2">
      <c r="A341" s="42">
        <f t="shared" si="31"/>
        <v>2025</v>
      </c>
      <c r="B341" s="30" t="s">
        <v>230</v>
      </c>
      <c r="C341" s="43">
        <f t="shared" si="34"/>
        <v>1</v>
      </c>
      <c r="D341" s="14" t="str">
        <f t="shared" si="34"/>
        <v>0691775E</v>
      </c>
      <c r="E341" s="30" t="s">
        <v>1673</v>
      </c>
      <c r="F341" s="47">
        <f>Tableau1!O57</f>
        <v>0</v>
      </c>
      <c r="G341" s="38" t="str">
        <f t="shared" ca="1" si="33"/>
        <v>2024-12-09-09.06.57.000000</v>
      </c>
      <c r="I341" s="40"/>
    </row>
    <row r="342" spans="1:9" x14ac:dyDescent="0.2">
      <c r="A342" s="42">
        <f t="shared" si="31"/>
        <v>2025</v>
      </c>
      <c r="B342" s="30" t="s">
        <v>230</v>
      </c>
      <c r="C342" s="43">
        <f t="shared" si="34"/>
        <v>1</v>
      </c>
      <c r="D342" s="14" t="str">
        <f t="shared" si="34"/>
        <v>0691775E</v>
      </c>
      <c r="E342" s="30" t="s">
        <v>1685</v>
      </c>
      <c r="F342" s="47">
        <f>Tableau1!O58</f>
        <v>0</v>
      </c>
      <c r="G342" s="38" t="str">
        <f t="shared" ca="1" si="33"/>
        <v>2024-12-09-09.06.57.000000</v>
      </c>
      <c r="I342" s="40"/>
    </row>
    <row r="343" spans="1:9" x14ac:dyDescent="0.2">
      <c r="A343" s="42">
        <f t="shared" si="31"/>
        <v>2025</v>
      </c>
      <c r="B343" s="30" t="s">
        <v>230</v>
      </c>
      <c r="C343" s="43">
        <f t="shared" si="34"/>
        <v>1</v>
      </c>
      <c r="D343" s="14" t="str">
        <f t="shared" si="34"/>
        <v>0691775E</v>
      </c>
      <c r="E343" s="30" t="s">
        <v>1702</v>
      </c>
      <c r="F343" s="47">
        <f>Tableau1!O59</f>
        <v>0</v>
      </c>
      <c r="G343" s="38" t="str">
        <f t="shared" ca="1" si="33"/>
        <v>2024-12-09-09.06.57.000000</v>
      </c>
      <c r="I343" s="40"/>
    </row>
    <row r="344" spans="1:9" x14ac:dyDescent="0.2">
      <c r="A344" s="42">
        <f t="shared" si="31"/>
        <v>2025</v>
      </c>
      <c r="B344" s="30" t="s">
        <v>230</v>
      </c>
      <c r="C344" s="43">
        <f t="shared" si="34"/>
        <v>1</v>
      </c>
      <c r="D344" s="14" t="str">
        <f t="shared" si="34"/>
        <v>0691775E</v>
      </c>
      <c r="E344" s="30" t="s">
        <v>1737</v>
      </c>
      <c r="F344" s="47">
        <f>Tableau1!O63</f>
        <v>87</v>
      </c>
      <c r="G344" s="38" t="str">
        <f t="shared" ca="1" si="33"/>
        <v>2024-12-09-09.06.57.000000</v>
      </c>
      <c r="I344" s="40"/>
    </row>
    <row r="345" spans="1:9" x14ac:dyDescent="0.2">
      <c r="A345" s="42">
        <f t="shared" si="31"/>
        <v>2025</v>
      </c>
      <c r="B345" s="30" t="s">
        <v>230</v>
      </c>
      <c r="C345" s="43">
        <f t="shared" si="34"/>
        <v>1</v>
      </c>
      <c r="D345" s="14" t="str">
        <f t="shared" si="34"/>
        <v>0691775E</v>
      </c>
      <c r="E345" s="30" t="s">
        <v>1754</v>
      </c>
      <c r="F345" s="47">
        <f>Tableau1!O64</f>
        <v>0</v>
      </c>
      <c r="G345" s="38" t="str">
        <f t="shared" ca="1" si="33"/>
        <v>2024-12-09-09.06.57.000000</v>
      </c>
      <c r="I345" s="40"/>
    </row>
    <row r="346" spans="1:9" x14ac:dyDescent="0.2">
      <c r="A346" s="42">
        <f t="shared" si="31"/>
        <v>2025</v>
      </c>
      <c r="B346" s="30" t="s">
        <v>230</v>
      </c>
      <c r="C346" s="43">
        <f t="shared" si="34"/>
        <v>1</v>
      </c>
      <c r="D346" s="14" t="str">
        <f t="shared" si="34"/>
        <v>0691775E</v>
      </c>
      <c r="E346" s="30" t="s">
        <v>1771</v>
      </c>
      <c r="F346" s="47">
        <f>Tableau1!O65</f>
        <v>0</v>
      </c>
      <c r="G346" s="38" t="str">
        <f t="shared" ca="1" si="33"/>
        <v>2024-12-09-09.06.57.000000</v>
      </c>
      <c r="I346" s="40"/>
    </row>
    <row r="347" spans="1:9" x14ac:dyDescent="0.2">
      <c r="A347" s="42">
        <f t="shared" si="31"/>
        <v>2025</v>
      </c>
      <c r="B347" s="30" t="s">
        <v>230</v>
      </c>
      <c r="C347" s="43">
        <f t="shared" si="34"/>
        <v>1</v>
      </c>
      <c r="D347" s="14" t="str">
        <f t="shared" si="34"/>
        <v>0691775E</v>
      </c>
      <c r="E347" s="30" t="s">
        <v>1806</v>
      </c>
      <c r="F347" s="47">
        <f>Tableau1!O69</f>
        <v>12</v>
      </c>
      <c r="G347" s="38" t="str">
        <f t="shared" ca="1" si="33"/>
        <v>2024-12-09-09.06.57.000000</v>
      </c>
      <c r="I347" s="40"/>
    </row>
    <row r="348" spans="1:9" x14ac:dyDescent="0.2">
      <c r="A348" s="42">
        <f t="shared" si="31"/>
        <v>2025</v>
      </c>
      <c r="B348" s="30" t="s">
        <v>230</v>
      </c>
      <c r="C348" s="43">
        <f t="shared" si="34"/>
        <v>1</v>
      </c>
      <c r="D348" s="14" t="str">
        <f t="shared" si="34"/>
        <v>0691775E</v>
      </c>
      <c r="E348" s="30" t="s">
        <v>1823</v>
      </c>
      <c r="F348" s="47">
        <f>Tableau1!O70</f>
        <v>0</v>
      </c>
      <c r="G348" s="38" t="str">
        <f t="shared" ca="1" si="33"/>
        <v>2024-12-09-09.06.57.000000</v>
      </c>
      <c r="I348" s="40"/>
    </row>
    <row r="349" spans="1:9" x14ac:dyDescent="0.2">
      <c r="A349" s="42">
        <f t="shared" si="31"/>
        <v>2025</v>
      </c>
      <c r="B349" s="30" t="s">
        <v>230</v>
      </c>
      <c r="C349" s="43">
        <f t="shared" si="34"/>
        <v>1</v>
      </c>
      <c r="D349" s="14" t="str">
        <f t="shared" si="34"/>
        <v>0691775E</v>
      </c>
      <c r="E349" s="30" t="s">
        <v>1840</v>
      </c>
      <c r="F349" s="47">
        <f>Tableau1!O71</f>
        <v>0</v>
      </c>
      <c r="G349" s="38" t="str">
        <f t="shared" ca="1" si="33"/>
        <v>2024-12-09-09.06.57.000000</v>
      </c>
      <c r="I349" s="40"/>
    </row>
    <row r="350" spans="1:9" x14ac:dyDescent="0.2">
      <c r="A350" s="42">
        <f t="shared" si="31"/>
        <v>2025</v>
      </c>
      <c r="B350" s="30" t="s">
        <v>230</v>
      </c>
      <c r="C350" s="43">
        <f t="shared" si="34"/>
        <v>1</v>
      </c>
      <c r="D350" s="14" t="str">
        <f t="shared" si="34"/>
        <v>0691775E</v>
      </c>
      <c r="E350" s="30" t="s">
        <v>327</v>
      </c>
      <c r="F350" s="47">
        <f>Tableau1!P21</f>
        <v>7</v>
      </c>
      <c r="G350" s="38" t="str">
        <f t="shared" ca="1" si="33"/>
        <v>2024-12-09-09.06.57.000000</v>
      </c>
      <c r="I350" s="40"/>
    </row>
    <row r="351" spans="1:9" x14ac:dyDescent="0.2">
      <c r="A351" s="42">
        <f t="shared" si="31"/>
        <v>2025</v>
      </c>
      <c r="B351" s="30" t="s">
        <v>230</v>
      </c>
      <c r="C351" s="43">
        <f t="shared" si="34"/>
        <v>1</v>
      </c>
      <c r="D351" s="14" t="str">
        <f t="shared" si="34"/>
        <v>0691775E</v>
      </c>
      <c r="E351" s="30" t="s">
        <v>1401</v>
      </c>
      <c r="F351" s="47">
        <f>Tableau1!P22</f>
        <v>0</v>
      </c>
      <c r="G351" s="38" t="str">
        <f t="shared" ca="1" si="33"/>
        <v>2024-12-09-09.06.57.000000</v>
      </c>
      <c r="I351" s="40"/>
    </row>
    <row r="352" spans="1:9" x14ac:dyDescent="0.2">
      <c r="A352" s="42">
        <f t="shared" si="31"/>
        <v>2025</v>
      </c>
      <c r="B352" s="30" t="s">
        <v>230</v>
      </c>
      <c r="C352" s="43">
        <f t="shared" si="34"/>
        <v>1</v>
      </c>
      <c r="D352" s="14" t="str">
        <f t="shared" si="34"/>
        <v>0691775E</v>
      </c>
      <c r="E352" s="30" t="s">
        <v>1418</v>
      </c>
      <c r="F352" s="47">
        <f>Tableau1!P23</f>
        <v>0</v>
      </c>
      <c r="G352" s="38" t="str">
        <f t="shared" ca="1" si="33"/>
        <v>2024-12-09-09.06.57.000000</v>
      </c>
      <c r="I352" s="40"/>
    </row>
    <row r="353" spans="1:9" x14ac:dyDescent="0.2">
      <c r="A353" s="42">
        <f t="shared" si="31"/>
        <v>2025</v>
      </c>
      <c r="B353" s="30" t="s">
        <v>230</v>
      </c>
      <c r="C353" s="43">
        <f t="shared" si="34"/>
        <v>1</v>
      </c>
      <c r="D353" s="14" t="str">
        <f t="shared" si="34"/>
        <v>0691775E</v>
      </c>
      <c r="E353" s="30" t="s">
        <v>385</v>
      </c>
      <c r="F353" s="47">
        <f>Tableau1!P24</f>
        <v>7</v>
      </c>
      <c r="G353" s="38" t="str">
        <f t="shared" ca="1" si="33"/>
        <v>2024-12-09-09.06.57.000000</v>
      </c>
      <c r="I353" s="40"/>
    </row>
    <row r="354" spans="1:9" x14ac:dyDescent="0.2">
      <c r="A354" s="42">
        <f t="shared" si="31"/>
        <v>2025</v>
      </c>
      <c r="B354" s="30" t="s">
        <v>230</v>
      </c>
      <c r="C354" s="43">
        <f t="shared" si="34"/>
        <v>1</v>
      </c>
      <c r="D354" s="14" t="str">
        <f t="shared" si="34"/>
        <v>0691775E</v>
      </c>
      <c r="E354" s="30" t="s">
        <v>1436</v>
      </c>
      <c r="F354" s="47">
        <f>Tableau1!P25</f>
        <v>0</v>
      </c>
      <c r="G354" s="38" t="str">
        <f t="shared" ca="1" si="33"/>
        <v>2024-12-09-09.06.57.000000</v>
      </c>
      <c r="I354" s="40"/>
    </row>
    <row r="355" spans="1:9" x14ac:dyDescent="0.2">
      <c r="A355" s="42">
        <f t="shared" si="31"/>
        <v>2025</v>
      </c>
      <c r="B355" s="30" t="s">
        <v>230</v>
      </c>
      <c r="C355" s="43">
        <f t="shared" si="34"/>
        <v>1</v>
      </c>
      <c r="D355" s="14" t="str">
        <f t="shared" si="34"/>
        <v>0691775E</v>
      </c>
      <c r="E355" s="30" t="s">
        <v>1453</v>
      </c>
      <c r="F355" s="47">
        <f>Tableau1!P26</f>
        <v>0</v>
      </c>
      <c r="G355" s="38" t="str">
        <f t="shared" ca="1" si="33"/>
        <v>2024-12-09-09.06.57.000000</v>
      </c>
      <c r="I355" s="40"/>
    </row>
    <row r="356" spans="1:9" x14ac:dyDescent="0.2">
      <c r="A356" s="42">
        <f t="shared" si="31"/>
        <v>2025</v>
      </c>
      <c r="B356" s="30" t="s">
        <v>230</v>
      </c>
      <c r="C356" s="43">
        <f t="shared" ref="C356:D371" si="35">C355</f>
        <v>1</v>
      </c>
      <c r="D356" s="14" t="str">
        <f t="shared" si="35"/>
        <v>0691775E</v>
      </c>
      <c r="E356" s="30" t="s">
        <v>1470</v>
      </c>
      <c r="F356" s="47">
        <f>Tableau1!P27</f>
        <v>14</v>
      </c>
      <c r="G356" s="38" t="str">
        <f t="shared" ca="1" si="33"/>
        <v>2024-12-09-09.06.57.000000</v>
      </c>
      <c r="I356" s="40"/>
    </row>
    <row r="357" spans="1:9" x14ac:dyDescent="0.2">
      <c r="A357" s="42">
        <f t="shared" si="31"/>
        <v>2025</v>
      </c>
      <c r="B357" s="30" t="s">
        <v>230</v>
      </c>
      <c r="C357" s="43">
        <f t="shared" si="35"/>
        <v>1</v>
      </c>
      <c r="D357" s="14" t="str">
        <f t="shared" si="35"/>
        <v>0691775E</v>
      </c>
      <c r="E357" s="30" t="s">
        <v>1487</v>
      </c>
      <c r="F357" s="47">
        <f>Tableau1!P28</f>
        <v>0</v>
      </c>
      <c r="G357" s="38" t="str">
        <f t="shared" ca="1" si="33"/>
        <v>2024-12-09-09.06.57.000000</v>
      </c>
      <c r="I357" s="40"/>
    </row>
    <row r="358" spans="1:9" x14ac:dyDescent="0.2">
      <c r="A358" s="42">
        <f t="shared" si="31"/>
        <v>2025</v>
      </c>
      <c r="B358" s="30" t="s">
        <v>230</v>
      </c>
      <c r="C358" s="43">
        <f t="shared" si="35"/>
        <v>1</v>
      </c>
      <c r="D358" s="14" t="str">
        <f t="shared" si="35"/>
        <v>0691775E</v>
      </c>
      <c r="E358" s="30" t="s">
        <v>1504</v>
      </c>
      <c r="F358" s="47">
        <f>Tableau1!P29</f>
        <v>0</v>
      </c>
      <c r="G358" s="38" t="str">
        <f t="shared" ca="1" si="33"/>
        <v>2024-12-09-09.06.57.000000</v>
      </c>
      <c r="I358" s="40"/>
    </row>
    <row r="359" spans="1:9" x14ac:dyDescent="0.2">
      <c r="A359" s="42">
        <f t="shared" si="31"/>
        <v>2025</v>
      </c>
      <c r="B359" s="30" t="s">
        <v>230</v>
      </c>
      <c r="C359" s="43">
        <f t="shared" si="35"/>
        <v>1</v>
      </c>
      <c r="D359" s="14" t="str">
        <f t="shared" si="35"/>
        <v>0691775E</v>
      </c>
      <c r="E359" s="30" t="s">
        <v>526</v>
      </c>
      <c r="F359" s="47">
        <f>Tableau1!P39</f>
        <v>1</v>
      </c>
      <c r="G359" s="38" t="str">
        <f t="shared" ca="1" si="33"/>
        <v>2024-12-09-09.06.57.000000</v>
      </c>
      <c r="I359" s="40"/>
    </row>
    <row r="360" spans="1:9" x14ac:dyDescent="0.2">
      <c r="A360" s="42">
        <f t="shared" si="31"/>
        <v>2025</v>
      </c>
      <c r="B360" s="30" t="s">
        <v>230</v>
      </c>
      <c r="C360" s="43">
        <f t="shared" si="35"/>
        <v>1</v>
      </c>
      <c r="D360" s="14" t="str">
        <f t="shared" si="35"/>
        <v>0691775E</v>
      </c>
      <c r="E360" s="30" t="s">
        <v>1552</v>
      </c>
      <c r="F360" s="47">
        <f>Tableau1!P40</f>
        <v>0</v>
      </c>
      <c r="G360" s="38" t="str">
        <f t="shared" ca="1" si="33"/>
        <v>2024-12-09-09.06.57.000000</v>
      </c>
      <c r="I360" s="40"/>
    </row>
    <row r="361" spans="1:9" x14ac:dyDescent="0.2">
      <c r="A361" s="42">
        <f t="shared" si="31"/>
        <v>2025</v>
      </c>
      <c r="B361" s="30" t="s">
        <v>230</v>
      </c>
      <c r="C361" s="43">
        <f t="shared" si="35"/>
        <v>1</v>
      </c>
      <c r="D361" s="14" t="str">
        <f t="shared" si="35"/>
        <v>0691775E</v>
      </c>
      <c r="E361" s="30" t="s">
        <v>1569</v>
      </c>
      <c r="F361" s="47">
        <f>Tableau1!P41</f>
        <v>0</v>
      </c>
      <c r="G361" s="38" t="str">
        <f t="shared" ca="1" si="33"/>
        <v>2024-12-09-09.06.57.000000</v>
      </c>
      <c r="I361" s="40"/>
    </row>
    <row r="362" spans="1:9" x14ac:dyDescent="0.2">
      <c r="A362" s="42">
        <f t="shared" si="31"/>
        <v>2025</v>
      </c>
      <c r="B362" s="30" t="s">
        <v>230</v>
      </c>
      <c r="C362" s="43">
        <f t="shared" si="35"/>
        <v>1</v>
      </c>
      <c r="D362" s="14" t="str">
        <f t="shared" si="35"/>
        <v>0691775E</v>
      </c>
      <c r="E362" s="30" t="s">
        <v>627</v>
      </c>
      <c r="F362" s="47">
        <f>Tableau1!P54</f>
        <v>0</v>
      </c>
      <c r="G362" s="38" t="str">
        <f t="shared" ca="1" si="33"/>
        <v>2024-12-09-09.06.57.000000</v>
      </c>
      <c r="I362" s="40"/>
    </row>
    <row r="363" spans="1:9" x14ac:dyDescent="0.2">
      <c r="A363" s="42">
        <f t="shared" si="31"/>
        <v>2025</v>
      </c>
      <c r="B363" s="30" t="s">
        <v>230</v>
      </c>
      <c r="C363" s="43">
        <f t="shared" si="35"/>
        <v>1</v>
      </c>
      <c r="D363" s="14" t="str">
        <f t="shared" si="35"/>
        <v>0691775E</v>
      </c>
      <c r="E363" s="30" t="s">
        <v>1643</v>
      </c>
      <c r="F363" s="47">
        <f>Tableau1!P55</f>
        <v>0</v>
      </c>
      <c r="G363" s="38" t="str">
        <f t="shared" ca="1" si="33"/>
        <v>2024-12-09-09.06.57.000000</v>
      </c>
      <c r="I363" s="40"/>
    </row>
    <row r="364" spans="1:9" x14ac:dyDescent="0.2">
      <c r="A364" s="42">
        <f t="shared" si="31"/>
        <v>2025</v>
      </c>
      <c r="B364" s="30" t="s">
        <v>230</v>
      </c>
      <c r="C364" s="43">
        <f t="shared" si="35"/>
        <v>1</v>
      </c>
      <c r="D364" s="14" t="str">
        <f t="shared" si="35"/>
        <v>0691775E</v>
      </c>
      <c r="E364" s="30" t="s">
        <v>1660</v>
      </c>
      <c r="F364" s="47">
        <f>Tableau1!P56</f>
        <v>0</v>
      </c>
      <c r="G364" s="38" t="str">
        <f t="shared" ca="1" si="33"/>
        <v>2024-12-09-09.06.57.000000</v>
      </c>
      <c r="I364" s="40"/>
    </row>
    <row r="365" spans="1:9" x14ac:dyDescent="0.2">
      <c r="A365" s="42">
        <f t="shared" si="31"/>
        <v>2025</v>
      </c>
      <c r="B365" s="30" t="s">
        <v>230</v>
      </c>
      <c r="C365" s="43">
        <f t="shared" si="35"/>
        <v>1</v>
      </c>
      <c r="D365" s="14" t="str">
        <f t="shared" si="35"/>
        <v>0691775E</v>
      </c>
      <c r="E365" s="30" t="s">
        <v>1674</v>
      </c>
      <c r="F365" s="47">
        <f>Tableau1!P57</f>
        <v>0</v>
      </c>
      <c r="G365" s="38" t="str">
        <f t="shared" ca="1" si="33"/>
        <v>2024-12-09-09.06.57.000000</v>
      </c>
      <c r="I365" s="40"/>
    </row>
    <row r="366" spans="1:9" x14ac:dyDescent="0.2">
      <c r="A366" s="42">
        <f t="shared" si="31"/>
        <v>2025</v>
      </c>
      <c r="B366" s="30" t="s">
        <v>230</v>
      </c>
      <c r="C366" s="43">
        <f t="shared" si="35"/>
        <v>1</v>
      </c>
      <c r="D366" s="14" t="str">
        <f t="shared" si="35"/>
        <v>0691775E</v>
      </c>
      <c r="E366" s="30" t="s">
        <v>1686</v>
      </c>
      <c r="F366" s="47">
        <f>Tableau1!P58</f>
        <v>0</v>
      </c>
      <c r="G366" s="38" t="str">
        <f t="shared" ca="1" si="33"/>
        <v>2024-12-09-09.06.57.000000</v>
      </c>
      <c r="I366" s="40"/>
    </row>
    <row r="367" spans="1:9" x14ac:dyDescent="0.2">
      <c r="A367" s="42">
        <f t="shared" si="31"/>
        <v>2025</v>
      </c>
      <c r="B367" s="30" t="s">
        <v>230</v>
      </c>
      <c r="C367" s="43">
        <f t="shared" si="35"/>
        <v>1</v>
      </c>
      <c r="D367" s="14" t="str">
        <f t="shared" si="35"/>
        <v>0691775E</v>
      </c>
      <c r="E367" s="30" t="s">
        <v>1703</v>
      </c>
      <c r="F367" s="47">
        <f>Tableau1!P59</f>
        <v>0</v>
      </c>
      <c r="G367" s="38" t="str">
        <f t="shared" ca="1" si="33"/>
        <v>2024-12-09-09.06.57.000000</v>
      </c>
      <c r="I367" s="40"/>
    </row>
    <row r="368" spans="1:9" x14ac:dyDescent="0.2">
      <c r="A368" s="42">
        <f t="shared" si="31"/>
        <v>2025</v>
      </c>
      <c r="B368" s="30" t="s">
        <v>230</v>
      </c>
      <c r="C368" s="43">
        <f t="shared" si="35"/>
        <v>1</v>
      </c>
      <c r="D368" s="14" t="str">
        <f t="shared" si="35"/>
        <v>0691775E</v>
      </c>
      <c r="E368" s="30" t="s">
        <v>1738</v>
      </c>
      <c r="F368" s="47">
        <f>Tableau1!P63</f>
        <v>14</v>
      </c>
      <c r="G368" s="38" t="str">
        <f t="shared" ca="1" si="33"/>
        <v>2024-12-09-09.06.57.000000</v>
      </c>
      <c r="I368" s="40"/>
    </row>
    <row r="369" spans="1:9" x14ac:dyDescent="0.2">
      <c r="A369" s="42">
        <f t="shared" si="31"/>
        <v>2025</v>
      </c>
      <c r="B369" s="30" t="s">
        <v>230</v>
      </c>
      <c r="C369" s="43">
        <f t="shared" si="35"/>
        <v>1</v>
      </c>
      <c r="D369" s="14" t="str">
        <f t="shared" si="35"/>
        <v>0691775E</v>
      </c>
      <c r="E369" s="30" t="s">
        <v>1755</v>
      </c>
      <c r="F369" s="47">
        <f>Tableau1!P64</f>
        <v>0</v>
      </c>
      <c r="G369" s="38" t="str">
        <f t="shared" ca="1" si="33"/>
        <v>2024-12-09-09.06.57.000000</v>
      </c>
      <c r="I369" s="40"/>
    </row>
    <row r="370" spans="1:9" x14ac:dyDescent="0.2">
      <c r="A370" s="42">
        <f t="shared" si="31"/>
        <v>2025</v>
      </c>
      <c r="B370" s="30" t="s">
        <v>230</v>
      </c>
      <c r="C370" s="43">
        <f t="shared" si="35"/>
        <v>1</v>
      </c>
      <c r="D370" s="14" t="str">
        <f t="shared" si="35"/>
        <v>0691775E</v>
      </c>
      <c r="E370" s="30" t="s">
        <v>1772</v>
      </c>
      <c r="F370" s="47">
        <f>Tableau1!P65</f>
        <v>0</v>
      </c>
      <c r="G370" s="38" t="str">
        <f t="shared" ca="1" si="33"/>
        <v>2024-12-09-09.06.57.000000</v>
      </c>
      <c r="I370" s="40"/>
    </row>
    <row r="371" spans="1:9" x14ac:dyDescent="0.2">
      <c r="A371" s="42">
        <f t="shared" si="31"/>
        <v>2025</v>
      </c>
      <c r="B371" s="30" t="s">
        <v>230</v>
      </c>
      <c r="C371" s="43">
        <f t="shared" si="35"/>
        <v>1</v>
      </c>
      <c r="D371" s="14" t="str">
        <f t="shared" si="35"/>
        <v>0691775E</v>
      </c>
      <c r="E371" s="30" t="s">
        <v>1807</v>
      </c>
      <c r="F371" s="47">
        <f>Tableau1!P69</f>
        <v>1</v>
      </c>
      <c r="G371" s="38" t="str">
        <f t="shared" ca="1" si="33"/>
        <v>2024-12-09-09.06.57.000000</v>
      </c>
      <c r="I371" s="40"/>
    </row>
    <row r="372" spans="1:9" x14ac:dyDescent="0.2">
      <c r="A372" s="42">
        <f t="shared" si="31"/>
        <v>2025</v>
      </c>
      <c r="B372" s="30" t="s">
        <v>230</v>
      </c>
      <c r="C372" s="43">
        <f t="shared" ref="C372:D387" si="36">C371</f>
        <v>1</v>
      </c>
      <c r="D372" s="14" t="str">
        <f t="shared" si="36"/>
        <v>0691775E</v>
      </c>
      <c r="E372" s="30" t="s">
        <v>1824</v>
      </c>
      <c r="F372" s="47">
        <f>Tableau1!P70</f>
        <v>0</v>
      </c>
      <c r="G372" s="38" t="str">
        <f t="shared" ca="1" si="33"/>
        <v>2024-12-09-09.06.57.000000</v>
      </c>
      <c r="I372" s="40"/>
    </row>
    <row r="373" spans="1:9" x14ac:dyDescent="0.2">
      <c r="A373" s="42">
        <f t="shared" si="31"/>
        <v>2025</v>
      </c>
      <c r="B373" s="30" t="s">
        <v>230</v>
      </c>
      <c r="C373" s="43">
        <f t="shared" si="36"/>
        <v>1</v>
      </c>
      <c r="D373" s="14" t="str">
        <f t="shared" si="36"/>
        <v>0691775E</v>
      </c>
      <c r="E373" s="30" t="s">
        <v>1841</v>
      </c>
      <c r="F373" s="47">
        <f>Tableau1!P71</f>
        <v>0</v>
      </c>
      <c r="G373" s="38" t="str">
        <f t="shared" ca="1" si="33"/>
        <v>2024-12-09-09.06.57.000000</v>
      </c>
      <c r="I373" s="40"/>
    </row>
    <row r="374" spans="1:9" x14ac:dyDescent="0.2">
      <c r="A374" s="42">
        <f t="shared" si="31"/>
        <v>2025</v>
      </c>
      <c r="B374" s="30" t="s">
        <v>230</v>
      </c>
      <c r="C374" s="43">
        <f t="shared" si="36"/>
        <v>1</v>
      </c>
      <c r="D374" s="14" t="str">
        <f t="shared" si="36"/>
        <v>0691775E</v>
      </c>
      <c r="E374" s="30" t="s">
        <v>1392</v>
      </c>
      <c r="F374" s="47">
        <f>Tableau1!Q21</f>
        <v>647.09999999999991</v>
      </c>
      <c r="G374" s="38" t="str">
        <f t="shared" ca="1" si="33"/>
        <v>2024-12-09-09.06.57.000000</v>
      </c>
      <c r="I374" s="40"/>
    </row>
    <row r="375" spans="1:9" x14ac:dyDescent="0.2">
      <c r="A375" s="42">
        <f t="shared" si="31"/>
        <v>2025</v>
      </c>
      <c r="B375" s="30" t="s">
        <v>230</v>
      </c>
      <c r="C375" s="43">
        <f t="shared" si="36"/>
        <v>1</v>
      </c>
      <c r="D375" s="14" t="str">
        <f t="shared" si="36"/>
        <v>0691775E</v>
      </c>
      <c r="E375" s="30" t="s">
        <v>1402</v>
      </c>
      <c r="F375" s="47">
        <f>Tableau1!Q22</f>
        <v>0</v>
      </c>
      <c r="G375" s="38" t="str">
        <f t="shared" ca="1" si="33"/>
        <v>2024-12-09-09.06.57.000000</v>
      </c>
      <c r="I375" s="40"/>
    </row>
    <row r="376" spans="1:9" x14ac:dyDescent="0.2">
      <c r="A376" s="42">
        <f t="shared" si="31"/>
        <v>2025</v>
      </c>
      <c r="B376" s="30" t="s">
        <v>230</v>
      </c>
      <c r="C376" s="43">
        <f t="shared" si="36"/>
        <v>1</v>
      </c>
      <c r="D376" s="14" t="str">
        <f t="shared" si="36"/>
        <v>0691775E</v>
      </c>
      <c r="E376" s="30" t="s">
        <v>1419</v>
      </c>
      <c r="F376" s="47">
        <f>Tableau1!Q23</f>
        <v>0</v>
      </c>
      <c r="G376" s="38" t="str">
        <f t="shared" ca="1" si="33"/>
        <v>2024-12-09-09.06.57.000000</v>
      </c>
      <c r="I376" s="40"/>
    </row>
    <row r="377" spans="1:9" x14ac:dyDescent="0.2">
      <c r="A377" s="42">
        <f t="shared" si="31"/>
        <v>2025</v>
      </c>
      <c r="B377" s="30" t="s">
        <v>230</v>
      </c>
      <c r="C377" s="43">
        <f t="shared" si="36"/>
        <v>1</v>
      </c>
      <c r="D377" s="14" t="str">
        <f t="shared" si="36"/>
        <v>0691775E</v>
      </c>
      <c r="E377" s="30" t="s">
        <v>1427</v>
      </c>
      <c r="F377" s="47">
        <f>Tableau1!Q24</f>
        <v>526.4000000000002</v>
      </c>
      <c r="G377" s="38" t="str">
        <f t="shared" ca="1" si="33"/>
        <v>2024-12-09-09.06.57.000000</v>
      </c>
      <c r="I377" s="40"/>
    </row>
    <row r="378" spans="1:9" x14ac:dyDescent="0.2">
      <c r="A378" s="42">
        <f t="shared" si="31"/>
        <v>2025</v>
      </c>
      <c r="B378" s="30" t="s">
        <v>230</v>
      </c>
      <c r="C378" s="43">
        <f t="shared" si="36"/>
        <v>1</v>
      </c>
      <c r="D378" s="14" t="str">
        <f t="shared" si="36"/>
        <v>0691775E</v>
      </c>
      <c r="E378" s="30" t="s">
        <v>1437</v>
      </c>
      <c r="F378" s="47">
        <f>Tableau1!Q25</f>
        <v>0</v>
      </c>
      <c r="G378" s="38" t="str">
        <f t="shared" ca="1" si="33"/>
        <v>2024-12-09-09.06.57.000000</v>
      </c>
      <c r="I378" s="40"/>
    </row>
    <row r="379" spans="1:9" x14ac:dyDescent="0.2">
      <c r="A379" s="42">
        <f t="shared" si="31"/>
        <v>2025</v>
      </c>
      <c r="B379" s="30" t="s">
        <v>230</v>
      </c>
      <c r="C379" s="43">
        <f t="shared" si="36"/>
        <v>1</v>
      </c>
      <c r="D379" s="14" t="str">
        <f t="shared" si="36"/>
        <v>0691775E</v>
      </c>
      <c r="E379" s="30" t="s">
        <v>1454</v>
      </c>
      <c r="F379" s="47">
        <f>Tableau1!Q26</f>
        <v>0</v>
      </c>
      <c r="G379" s="38" t="str">
        <f t="shared" ca="1" si="33"/>
        <v>2024-12-09-09.06.57.000000</v>
      </c>
      <c r="I379" s="40"/>
    </row>
    <row r="380" spans="1:9" x14ac:dyDescent="0.2">
      <c r="A380" s="42">
        <f t="shared" si="31"/>
        <v>2025</v>
      </c>
      <c r="B380" s="30" t="s">
        <v>230</v>
      </c>
      <c r="C380" s="43">
        <f t="shared" si="36"/>
        <v>1</v>
      </c>
      <c r="D380" s="14" t="str">
        <f t="shared" si="36"/>
        <v>0691775E</v>
      </c>
      <c r="E380" s="30" t="s">
        <v>1471</v>
      </c>
      <c r="F380" s="47">
        <f>Tableau1!Q27</f>
        <v>1173.5</v>
      </c>
      <c r="G380" s="38" t="str">
        <f t="shared" ca="1" si="33"/>
        <v>2024-12-09-09.06.57.000000</v>
      </c>
      <c r="I380" s="40"/>
    </row>
    <row r="381" spans="1:9" x14ac:dyDescent="0.2">
      <c r="A381" s="42">
        <f t="shared" si="31"/>
        <v>2025</v>
      </c>
      <c r="B381" s="30" t="s">
        <v>230</v>
      </c>
      <c r="C381" s="43">
        <f t="shared" si="36"/>
        <v>1</v>
      </c>
      <c r="D381" s="14" t="str">
        <f t="shared" si="36"/>
        <v>0691775E</v>
      </c>
      <c r="E381" s="30" t="s">
        <v>1488</v>
      </c>
      <c r="F381" s="47">
        <f>Tableau1!Q28</f>
        <v>0</v>
      </c>
      <c r="G381" s="38" t="str">
        <f t="shared" ca="1" si="33"/>
        <v>2024-12-09-09.06.57.000000</v>
      </c>
      <c r="I381" s="40"/>
    </row>
    <row r="382" spans="1:9" x14ac:dyDescent="0.2">
      <c r="A382" s="42">
        <f t="shared" si="31"/>
        <v>2025</v>
      </c>
      <c r="B382" s="30" t="s">
        <v>230</v>
      </c>
      <c r="C382" s="43">
        <f t="shared" si="36"/>
        <v>1</v>
      </c>
      <c r="D382" s="14" t="str">
        <f t="shared" si="36"/>
        <v>0691775E</v>
      </c>
      <c r="E382" s="30" t="s">
        <v>1505</v>
      </c>
      <c r="F382" s="47">
        <f>Tableau1!Q29</f>
        <v>0</v>
      </c>
      <c r="G382" s="38" t="str">
        <f t="shared" ca="1" si="33"/>
        <v>2024-12-09-09.06.57.000000</v>
      </c>
      <c r="I382" s="40"/>
    </row>
    <row r="383" spans="1:9" x14ac:dyDescent="0.2">
      <c r="A383" s="42">
        <f t="shared" si="31"/>
        <v>2025</v>
      </c>
      <c r="B383" s="30" t="s">
        <v>230</v>
      </c>
      <c r="C383" s="43">
        <f t="shared" si="36"/>
        <v>1</v>
      </c>
      <c r="D383" s="14" t="str">
        <f t="shared" si="36"/>
        <v>0691775E</v>
      </c>
      <c r="E383" s="30" t="s">
        <v>1543</v>
      </c>
      <c r="F383" s="47">
        <f>Tableau1!Q39</f>
        <v>87.799999999999983</v>
      </c>
      <c r="G383" s="38" t="str">
        <f t="shared" ca="1" si="33"/>
        <v>2024-12-09-09.06.57.000000</v>
      </c>
      <c r="I383" s="40"/>
    </row>
    <row r="384" spans="1:9" x14ac:dyDescent="0.2">
      <c r="A384" s="42">
        <f t="shared" si="31"/>
        <v>2025</v>
      </c>
      <c r="B384" s="30" t="s">
        <v>230</v>
      </c>
      <c r="C384" s="43">
        <f t="shared" si="36"/>
        <v>1</v>
      </c>
      <c r="D384" s="14" t="str">
        <f t="shared" si="36"/>
        <v>0691775E</v>
      </c>
      <c r="E384" s="30" t="s">
        <v>1553</v>
      </c>
      <c r="F384" s="47">
        <f>Tableau1!Q40</f>
        <v>0</v>
      </c>
      <c r="G384" s="38" t="str">
        <f t="shared" ca="1" si="33"/>
        <v>2024-12-09-09.06.57.000000</v>
      </c>
      <c r="I384" s="40"/>
    </row>
    <row r="385" spans="1:9" x14ac:dyDescent="0.2">
      <c r="A385" s="42">
        <f t="shared" si="31"/>
        <v>2025</v>
      </c>
      <c r="B385" s="30" t="s">
        <v>230</v>
      </c>
      <c r="C385" s="43">
        <f t="shared" si="36"/>
        <v>1</v>
      </c>
      <c r="D385" s="14" t="str">
        <f t="shared" si="36"/>
        <v>0691775E</v>
      </c>
      <c r="E385" s="30" t="s">
        <v>1570</v>
      </c>
      <c r="F385" s="47">
        <f>Tableau1!Q41</f>
        <v>0</v>
      </c>
      <c r="G385" s="38" t="str">
        <f t="shared" ca="1" si="33"/>
        <v>2024-12-09-09.06.57.000000</v>
      </c>
      <c r="I385" s="40"/>
    </row>
    <row r="386" spans="1:9" x14ac:dyDescent="0.2">
      <c r="A386" s="42">
        <f t="shared" si="31"/>
        <v>2025</v>
      </c>
      <c r="B386" s="30" t="s">
        <v>230</v>
      </c>
      <c r="C386" s="43">
        <f t="shared" si="36"/>
        <v>1</v>
      </c>
      <c r="D386" s="14" t="str">
        <f t="shared" si="36"/>
        <v>0691775E</v>
      </c>
      <c r="E386" s="30" t="s">
        <v>1634</v>
      </c>
      <c r="F386" s="47">
        <f>Tableau1!Q54</f>
        <v>0</v>
      </c>
      <c r="G386" s="38" t="str">
        <f t="shared" ca="1" si="33"/>
        <v>2024-12-09-09.06.57.000000</v>
      </c>
      <c r="I386" s="40"/>
    </row>
    <row r="387" spans="1:9" x14ac:dyDescent="0.2">
      <c r="A387" s="42">
        <f t="shared" si="31"/>
        <v>2025</v>
      </c>
      <c r="B387" s="30" t="s">
        <v>230</v>
      </c>
      <c r="C387" s="43">
        <f t="shared" si="36"/>
        <v>1</v>
      </c>
      <c r="D387" s="14" t="str">
        <f t="shared" si="36"/>
        <v>0691775E</v>
      </c>
      <c r="E387" s="30" t="s">
        <v>1644</v>
      </c>
      <c r="F387" s="47">
        <f>Tableau1!Q55</f>
        <v>0</v>
      </c>
      <c r="G387" s="38" t="str">
        <f t="shared" ca="1" si="33"/>
        <v>2024-12-09-09.06.57.000000</v>
      </c>
      <c r="I387" s="40"/>
    </row>
    <row r="388" spans="1:9" x14ac:dyDescent="0.2">
      <c r="A388" s="42">
        <f t="shared" ref="A388:A451" si="37">A387</f>
        <v>2025</v>
      </c>
      <c r="B388" s="30" t="s">
        <v>230</v>
      </c>
      <c r="C388" s="43">
        <f t="shared" ref="C388:D403" si="38">C387</f>
        <v>1</v>
      </c>
      <c r="D388" s="14" t="str">
        <f t="shared" si="38"/>
        <v>0691775E</v>
      </c>
      <c r="E388" s="30" t="s">
        <v>1661</v>
      </c>
      <c r="F388" s="47">
        <f>Tableau1!Q56</f>
        <v>0</v>
      </c>
      <c r="G388" s="38" t="str">
        <f t="shared" ca="1" si="33"/>
        <v>2024-12-09-09.06.57.000000</v>
      </c>
      <c r="I388" s="40"/>
    </row>
    <row r="389" spans="1:9" x14ac:dyDescent="0.2">
      <c r="A389" s="42">
        <f t="shared" si="37"/>
        <v>2025</v>
      </c>
      <c r="B389" s="30" t="s">
        <v>230</v>
      </c>
      <c r="C389" s="43">
        <f t="shared" si="38"/>
        <v>1</v>
      </c>
      <c r="D389" s="14" t="str">
        <f t="shared" si="38"/>
        <v>0691775E</v>
      </c>
      <c r="E389" s="30" t="s">
        <v>1675</v>
      </c>
      <c r="F389" s="47">
        <f>Tableau1!Q57</f>
        <v>0</v>
      </c>
      <c r="G389" s="38" t="str">
        <f t="shared" ca="1" si="33"/>
        <v>2024-12-09-09.06.57.000000</v>
      </c>
      <c r="I389" s="40"/>
    </row>
    <row r="390" spans="1:9" x14ac:dyDescent="0.2">
      <c r="A390" s="42">
        <f t="shared" si="37"/>
        <v>2025</v>
      </c>
      <c r="B390" s="30" t="s">
        <v>230</v>
      </c>
      <c r="C390" s="43">
        <f t="shared" si="38"/>
        <v>1</v>
      </c>
      <c r="D390" s="14" t="str">
        <f t="shared" si="38"/>
        <v>0691775E</v>
      </c>
      <c r="E390" s="30" t="s">
        <v>1687</v>
      </c>
      <c r="F390" s="47">
        <f>Tableau1!Q58</f>
        <v>0</v>
      </c>
      <c r="G390" s="38" t="str">
        <f t="shared" ca="1" si="33"/>
        <v>2024-12-09-09.06.57.000000</v>
      </c>
      <c r="I390" s="40"/>
    </row>
    <row r="391" spans="1:9" x14ac:dyDescent="0.2">
      <c r="A391" s="42">
        <f t="shared" si="37"/>
        <v>2025</v>
      </c>
      <c r="B391" s="30" t="s">
        <v>230</v>
      </c>
      <c r="C391" s="43">
        <f t="shared" si="38"/>
        <v>1</v>
      </c>
      <c r="D391" s="14" t="str">
        <f t="shared" si="38"/>
        <v>0691775E</v>
      </c>
      <c r="E391" s="30" t="s">
        <v>1704</v>
      </c>
      <c r="F391" s="47">
        <f>Tableau1!Q59</f>
        <v>0</v>
      </c>
      <c r="G391" s="38" t="str">
        <f t="shared" ca="1" si="33"/>
        <v>2024-12-09-09.06.57.000000</v>
      </c>
      <c r="I391" s="40"/>
    </row>
    <row r="392" spans="1:9" x14ac:dyDescent="0.2">
      <c r="A392" s="42">
        <f t="shared" si="37"/>
        <v>2025</v>
      </c>
      <c r="B392" s="30" t="s">
        <v>230</v>
      </c>
      <c r="C392" s="43">
        <f t="shared" si="38"/>
        <v>1</v>
      </c>
      <c r="D392" s="14" t="str">
        <f t="shared" si="38"/>
        <v>0691775E</v>
      </c>
      <c r="E392" s="30" t="s">
        <v>1739</v>
      </c>
      <c r="F392" s="47">
        <f>Tableau1!Q63</f>
        <v>1173.5</v>
      </c>
      <c r="G392" s="38" t="str">
        <f t="shared" ca="1" si="33"/>
        <v>2024-12-09-09.06.57.000000</v>
      </c>
      <c r="I392" s="40"/>
    </row>
    <row r="393" spans="1:9" x14ac:dyDescent="0.2">
      <c r="A393" s="42">
        <f t="shared" si="37"/>
        <v>2025</v>
      </c>
      <c r="B393" s="30" t="s">
        <v>230</v>
      </c>
      <c r="C393" s="43">
        <f t="shared" si="38"/>
        <v>1</v>
      </c>
      <c r="D393" s="14" t="str">
        <f t="shared" si="38"/>
        <v>0691775E</v>
      </c>
      <c r="E393" s="30" t="s">
        <v>1756</v>
      </c>
      <c r="F393" s="47">
        <f>Tableau1!Q64</f>
        <v>0</v>
      </c>
      <c r="G393" s="38" t="str">
        <f t="shared" ref="G393:G456" ca="1" si="39">TEXT(NOW(),"aaaa-mm-jj-hh.mm.ss")&amp;".000000"</f>
        <v>2024-12-09-09.06.57.000000</v>
      </c>
      <c r="I393" s="40"/>
    </row>
    <row r="394" spans="1:9" x14ac:dyDescent="0.2">
      <c r="A394" s="42">
        <f t="shared" si="37"/>
        <v>2025</v>
      </c>
      <c r="B394" s="30" t="s">
        <v>230</v>
      </c>
      <c r="C394" s="43">
        <f t="shared" si="38"/>
        <v>1</v>
      </c>
      <c r="D394" s="14" t="str">
        <f t="shared" si="38"/>
        <v>0691775E</v>
      </c>
      <c r="E394" s="30" t="s">
        <v>1773</v>
      </c>
      <c r="F394" s="47">
        <f>Tableau1!Q65</f>
        <v>0</v>
      </c>
      <c r="G394" s="38" t="str">
        <f t="shared" ca="1" si="39"/>
        <v>2024-12-09-09.06.57.000000</v>
      </c>
      <c r="I394" s="40"/>
    </row>
    <row r="395" spans="1:9" x14ac:dyDescent="0.2">
      <c r="A395" s="42">
        <f t="shared" si="37"/>
        <v>2025</v>
      </c>
      <c r="B395" s="30" t="s">
        <v>230</v>
      </c>
      <c r="C395" s="43">
        <f t="shared" si="38"/>
        <v>1</v>
      </c>
      <c r="D395" s="14" t="str">
        <f t="shared" si="38"/>
        <v>0691775E</v>
      </c>
      <c r="E395" s="30" t="s">
        <v>1808</v>
      </c>
      <c r="F395" s="47">
        <f>Tableau1!Q69</f>
        <v>87.799999999999983</v>
      </c>
      <c r="G395" s="38" t="str">
        <f t="shared" ca="1" si="39"/>
        <v>2024-12-09-09.06.57.000000</v>
      </c>
      <c r="I395" s="40"/>
    </row>
    <row r="396" spans="1:9" x14ac:dyDescent="0.2">
      <c r="A396" s="42">
        <f t="shared" si="37"/>
        <v>2025</v>
      </c>
      <c r="B396" s="30" t="s">
        <v>230</v>
      </c>
      <c r="C396" s="43">
        <f t="shared" si="38"/>
        <v>1</v>
      </c>
      <c r="D396" s="14" t="str">
        <f t="shared" si="38"/>
        <v>0691775E</v>
      </c>
      <c r="E396" s="30" t="s">
        <v>1825</v>
      </c>
      <c r="F396" s="47">
        <f>Tableau1!Q70</f>
        <v>0</v>
      </c>
      <c r="G396" s="38" t="str">
        <f t="shared" ca="1" si="39"/>
        <v>2024-12-09-09.06.57.000000</v>
      </c>
      <c r="I396" s="40"/>
    </row>
    <row r="397" spans="1:9" x14ac:dyDescent="0.2">
      <c r="A397" s="42">
        <f t="shared" si="37"/>
        <v>2025</v>
      </c>
      <c r="B397" s="30" t="s">
        <v>230</v>
      </c>
      <c r="C397" s="43">
        <f t="shared" si="38"/>
        <v>1</v>
      </c>
      <c r="D397" s="14" t="str">
        <f t="shared" si="38"/>
        <v>0691775E</v>
      </c>
      <c r="E397" s="30" t="s">
        <v>1842</v>
      </c>
      <c r="F397" s="47">
        <f>Tableau1!Q71</f>
        <v>0</v>
      </c>
      <c r="G397" s="38" t="str">
        <f t="shared" ca="1" si="39"/>
        <v>2024-12-09-09.06.57.000000</v>
      </c>
      <c r="I397" s="40"/>
    </row>
    <row r="398" spans="1:9" x14ac:dyDescent="0.2">
      <c r="A398" s="42">
        <f t="shared" si="37"/>
        <v>2025</v>
      </c>
      <c r="B398" s="30" t="s">
        <v>230</v>
      </c>
      <c r="C398" s="43">
        <f t="shared" si="38"/>
        <v>1</v>
      </c>
      <c r="D398" s="14" t="str">
        <f t="shared" si="38"/>
        <v>0691775E</v>
      </c>
      <c r="E398" s="30" t="s">
        <v>330</v>
      </c>
      <c r="F398" s="47">
        <f>Tableau1!R21</f>
        <v>670.21</v>
      </c>
      <c r="G398" s="38" t="str">
        <f t="shared" ca="1" si="39"/>
        <v>2024-12-09-09.06.57.000000</v>
      </c>
      <c r="I398" s="40"/>
    </row>
    <row r="399" spans="1:9" x14ac:dyDescent="0.2">
      <c r="A399" s="42">
        <f t="shared" si="37"/>
        <v>2025</v>
      </c>
      <c r="B399" s="30" t="s">
        <v>230</v>
      </c>
      <c r="C399" s="43">
        <f t="shared" si="38"/>
        <v>1</v>
      </c>
      <c r="D399" s="14" t="str">
        <f t="shared" si="38"/>
        <v>0691775E</v>
      </c>
      <c r="E399" s="30" t="s">
        <v>1403</v>
      </c>
      <c r="F399" s="47">
        <f>Tableau1!R22</f>
        <v>0</v>
      </c>
      <c r="G399" s="38" t="str">
        <f t="shared" ca="1" si="39"/>
        <v>2024-12-09-09.06.57.000000</v>
      </c>
      <c r="I399" s="40"/>
    </row>
    <row r="400" spans="1:9" x14ac:dyDescent="0.2">
      <c r="A400" s="42">
        <f t="shared" si="37"/>
        <v>2025</v>
      </c>
      <c r="B400" s="30" t="s">
        <v>230</v>
      </c>
      <c r="C400" s="43">
        <f t="shared" si="38"/>
        <v>1</v>
      </c>
      <c r="D400" s="14" t="str">
        <f t="shared" si="38"/>
        <v>0691775E</v>
      </c>
      <c r="E400" s="30" t="s">
        <v>1420</v>
      </c>
      <c r="F400" s="47">
        <f>Tableau1!R23</f>
        <v>0</v>
      </c>
      <c r="G400" s="38" t="str">
        <f t="shared" ca="1" si="39"/>
        <v>2024-12-09-09.06.57.000000</v>
      </c>
      <c r="I400" s="40"/>
    </row>
    <row r="401" spans="1:9" x14ac:dyDescent="0.2">
      <c r="A401" s="42">
        <f t="shared" si="37"/>
        <v>2025</v>
      </c>
      <c r="B401" s="30" t="s">
        <v>230</v>
      </c>
      <c r="C401" s="43">
        <f t="shared" si="38"/>
        <v>1</v>
      </c>
      <c r="D401" s="14" t="str">
        <f t="shared" si="38"/>
        <v>0691775E</v>
      </c>
      <c r="E401" s="30" t="s">
        <v>388</v>
      </c>
      <c r="F401" s="47">
        <f>Tableau1!R24</f>
        <v>539.07000000000005</v>
      </c>
      <c r="G401" s="38" t="str">
        <f t="shared" ca="1" si="39"/>
        <v>2024-12-09-09.06.57.000000</v>
      </c>
      <c r="I401" s="40"/>
    </row>
    <row r="402" spans="1:9" x14ac:dyDescent="0.2">
      <c r="A402" s="42">
        <f t="shared" si="37"/>
        <v>2025</v>
      </c>
      <c r="B402" s="30" t="s">
        <v>230</v>
      </c>
      <c r="C402" s="43">
        <f t="shared" si="38"/>
        <v>1</v>
      </c>
      <c r="D402" s="14" t="str">
        <f t="shared" si="38"/>
        <v>0691775E</v>
      </c>
      <c r="E402" s="30" t="s">
        <v>1438</v>
      </c>
      <c r="F402" s="47">
        <f>Tableau1!R25</f>
        <v>0</v>
      </c>
      <c r="G402" s="38" t="str">
        <f t="shared" ca="1" si="39"/>
        <v>2024-12-09-09.06.57.000000</v>
      </c>
      <c r="I402" s="40"/>
    </row>
    <row r="403" spans="1:9" x14ac:dyDescent="0.2">
      <c r="A403" s="42">
        <f t="shared" si="37"/>
        <v>2025</v>
      </c>
      <c r="B403" s="30" t="s">
        <v>230</v>
      </c>
      <c r="C403" s="43">
        <f t="shared" si="38"/>
        <v>1</v>
      </c>
      <c r="D403" s="14" t="str">
        <f t="shared" si="38"/>
        <v>0691775E</v>
      </c>
      <c r="E403" s="30" t="s">
        <v>1455</v>
      </c>
      <c r="F403" s="47">
        <f>Tableau1!R26</f>
        <v>0</v>
      </c>
      <c r="G403" s="38" t="str">
        <f t="shared" ca="1" si="39"/>
        <v>2024-12-09-09.06.57.000000</v>
      </c>
      <c r="I403" s="40"/>
    </row>
    <row r="404" spans="1:9" x14ac:dyDescent="0.2">
      <c r="A404" s="42">
        <f t="shared" si="37"/>
        <v>2025</v>
      </c>
      <c r="B404" s="30" t="s">
        <v>230</v>
      </c>
      <c r="C404" s="43">
        <f t="shared" ref="C404:D419" si="40">C403</f>
        <v>1</v>
      </c>
      <c r="D404" s="14" t="str">
        <f t="shared" si="40"/>
        <v>0691775E</v>
      </c>
      <c r="E404" s="30" t="s">
        <v>1472</v>
      </c>
      <c r="F404" s="47">
        <f>Tableau1!R27</f>
        <v>1209.2800000000002</v>
      </c>
      <c r="G404" s="38" t="str">
        <f t="shared" ca="1" si="39"/>
        <v>2024-12-09-09.06.57.000000</v>
      </c>
      <c r="I404" s="40"/>
    </row>
    <row r="405" spans="1:9" x14ac:dyDescent="0.2">
      <c r="A405" s="42">
        <f t="shared" si="37"/>
        <v>2025</v>
      </c>
      <c r="B405" s="30" t="s">
        <v>230</v>
      </c>
      <c r="C405" s="43">
        <f t="shared" si="40"/>
        <v>1</v>
      </c>
      <c r="D405" s="14" t="str">
        <f t="shared" si="40"/>
        <v>0691775E</v>
      </c>
      <c r="E405" s="30" t="s">
        <v>1489</v>
      </c>
      <c r="F405" s="47">
        <f>Tableau1!R28</f>
        <v>0</v>
      </c>
      <c r="G405" s="38" t="str">
        <f t="shared" ca="1" si="39"/>
        <v>2024-12-09-09.06.57.000000</v>
      </c>
      <c r="I405" s="40"/>
    </row>
    <row r="406" spans="1:9" x14ac:dyDescent="0.2">
      <c r="A406" s="42">
        <f t="shared" si="37"/>
        <v>2025</v>
      </c>
      <c r="B406" s="30" t="s">
        <v>230</v>
      </c>
      <c r="C406" s="43">
        <f t="shared" si="40"/>
        <v>1</v>
      </c>
      <c r="D406" s="14" t="str">
        <f t="shared" si="40"/>
        <v>0691775E</v>
      </c>
      <c r="E406" s="30" t="s">
        <v>1506</v>
      </c>
      <c r="F406" s="47">
        <f>Tableau1!R29</f>
        <v>0</v>
      </c>
      <c r="G406" s="38" t="str">
        <f t="shared" ca="1" si="39"/>
        <v>2024-12-09-09.06.57.000000</v>
      </c>
      <c r="I406" s="40"/>
    </row>
    <row r="407" spans="1:9" x14ac:dyDescent="0.2">
      <c r="A407" s="42">
        <f t="shared" si="37"/>
        <v>2025</v>
      </c>
      <c r="B407" s="30" t="s">
        <v>230</v>
      </c>
      <c r="C407" s="43">
        <f t="shared" si="40"/>
        <v>1</v>
      </c>
      <c r="D407" s="14" t="str">
        <f t="shared" si="40"/>
        <v>0691775E</v>
      </c>
      <c r="E407" s="30" t="s">
        <v>432</v>
      </c>
      <c r="F407" s="47">
        <f>Tableau1!R30</f>
        <v>260.11</v>
      </c>
      <c r="G407" s="38" t="str">
        <f t="shared" ca="1" si="39"/>
        <v>2024-12-09-09.06.57.000000</v>
      </c>
      <c r="I407" s="40"/>
    </row>
    <row r="408" spans="1:9" x14ac:dyDescent="0.2">
      <c r="A408" s="42">
        <f t="shared" si="37"/>
        <v>2025</v>
      </c>
      <c r="B408" s="30" t="s">
        <v>230</v>
      </c>
      <c r="C408" s="43">
        <f t="shared" si="40"/>
        <v>1</v>
      </c>
      <c r="D408" s="14" t="str">
        <f t="shared" si="40"/>
        <v>0691775E</v>
      </c>
      <c r="E408" s="30" t="s">
        <v>1513</v>
      </c>
      <c r="F408" s="47">
        <f>Tableau1!R31</f>
        <v>0</v>
      </c>
      <c r="G408" s="38" t="str">
        <f t="shared" ca="1" si="39"/>
        <v>2024-12-09-09.06.57.000000</v>
      </c>
      <c r="I408" s="40"/>
    </row>
    <row r="409" spans="1:9" x14ac:dyDescent="0.2">
      <c r="A409" s="42">
        <f t="shared" si="37"/>
        <v>2025</v>
      </c>
      <c r="B409" s="30" t="s">
        <v>230</v>
      </c>
      <c r="C409" s="43">
        <f t="shared" si="40"/>
        <v>1</v>
      </c>
      <c r="D409" s="14" t="str">
        <f t="shared" si="40"/>
        <v>0691775E</v>
      </c>
      <c r="E409" s="30" t="s">
        <v>1519</v>
      </c>
      <c r="F409" s="47">
        <f>Tableau1!R32</f>
        <v>0</v>
      </c>
      <c r="G409" s="38" t="str">
        <f t="shared" ca="1" si="39"/>
        <v>2024-12-09-09.06.57.000000</v>
      </c>
      <c r="I409" s="40"/>
    </row>
    <row r="410" spans="1:9" x14ac:dyDescent="0.2">
      <c r="A410" s="42">
        <f t="shared" si="37"/>
        <v>2025</v>
      </c>
      <c r="B410" s="30" t="s">
        <v>230</v>
      </c>
      <c r="C410" s="43">
        <f t="shared" si="40"/>
        <v>1</v>
      </c>
      <c r="D410" s="14" t="str">
        <f t="shared" si="40"/>
        <v>0691775E</v>
      </c>
      <c r="E410" s="30" t="s">
        <v>455</v>
      </c>
      <c r="F410" s="47">
        <f>Tableau1!R33</f>
        <v>178.78</v>
      </c>
      <c r="G410" s="38" t="str">
        <f t="shared" ca="1" si="39"/>
        <v>2024-12-09-09.06.57.000000</v>
      </c>
      <c r="I410" s="40"/>
    </row>
    <row r="411" spans="1:9" x14ac:dyDescent="0.2">
      <c r="A411" s="42">
        <f t="shared" si="37"/>
        <v>2025</v>
      </c>
      <c r="B411" s="30" t="s">
        <v>230</v>
      </c>
      <c r="C411" s="43">
        <f t="shared" si="40"/>
        <v>1</v>
      </c>
      <c r="D411" s="14" t="str">
        <f t="shared" si="40"/>
        <v>0691775E</v>
      </c>
      <c r="E411" s="30" t="s">
        <v>1523</v>
      </c>
      <c r="F411" s="47">
        <f>Tableau1!R34</f>
        <v>0</v>
      </c>
      <c r="G411" s="38" t="str">
        <f t="shared" ca="1" si="39"/>
        <v>2024-12-09-09.06.57.000000</v>
      </c>
      <c r="I411" s="40"/>
    </row>
    <row r="412" spans="1:9" x14ac:dyDescent="0.2">
      <c r="A412" s="42">
        <f t="shared" si="37"/>
        <v>2025</v>
      </c>
      <c r="B412" s="30" t="s">
        <v>230</v>
      </c>
      <c r="C412" s="43">
        <f t="shared" si="40"/>
        <v>1</v>
      </c>
      <c r="D412" s="14" t="str">
        <f t="shared" si="40"/>
        <v>0691775E</v>
      </c>
      <c r="E412" s="30" t="s">
        <v>1529</v>
      </c>
      <c r="F412" s="47">
        <f>Tableau1!R35</f>
        <v>0</v>
      </c>
      <c r="G412" s="38" t="str">
        <f t="shared" ca="1" si="39"/>
        <v>2024-12-09-09.06.57.000000</v>
      </c>
      <c r="I412" s="40"/>
    </row>
    <row r="413" spans="1:9" x14ac:dyDescent="0.2">
      <c r="A413" s="42">
        <f t="shared" si="37"/>
        <v>2025</v>
      </c>
      <c r="B413" s="30" t="s">
        <v>230</v>
      </c>
      <c r="C413" s="43">
        <f t="shared" si="40"/>
        <v>1</v>
      </c>
      <c r="D413" s="14" t="str">
        <f t="shared" si="40"/>
        <v>0691775E</v>
      </c>
      <c r="E413" s="30" t="s">
        <v>489</v>
      </c>
      <c r="F413" s="47">
        <f>Tableau1!R36</f>
        <v>95.83</v>
      </c>
      <c r="G413" s="38" t="str">
        <f t="shared" ca="1" si="39"/>
        <v>2024-12-09-09.06.57.000000</v>
      </c>
      <c r="I413" s="40"/>
    </row>
    <row r="414" spans="1:9" x14ac:dyDescent="0.2">
      <c r="A414" s="42">
        <f t="shared" si="37"/>
        <v>2025</v>
      </c>
      <c r="B414" s="30" t="s">
        <v>230</v>
      </c>
      <c r="C414" s="43">
        <f t="shared" si="40"/>
        <v>1</v>
      </c>
      <c r="D414" s="14" t="str">
        <f t="shared" si="40"/>
        <v>0691775E</v>
      </c>
      <c r="E414" s="30" t="s">
        <v>1533</v>
      </c>
      <c r="F414" s="47">
        <f>Tableau1!R37</f>
        <v>0</v>
      </c>
      <c r="G414" s="38" t="str">
        <f t="shared" ca="1" si="39"/>
        <v>2024-12-09-09.06.57.000000</v>
      </c>
      <c r="I414" s="40"/>
    </row>
    <row r="415" spans="1:9" x14ac:dyDescent="0.2">
      <c r="A415" s="42">
        <f t="shared" si="37"/>
        <v>2025</v>
      </c>
      <c r="B415" s="30" t="s">
        <v>230</v>
      </c>
      <c r="C415" s="43">
        <f t="shared" si="40"/>
        <v>1</v>
      </c>
      <c r="D415" s="14" t="str">
        <f t="shared" si="40"/>
        <v>0691775E</v>
      </c>
      <c r="E415" s="30" t="s">
        <v>1539</v>
      </c>
      <c r="F415" s="47">
        <f>Tableau1!R38</f>
        <v>0</v>
      </c>
      <c r="G415" s="38" t="str">
        <f t="shared" ca="1" si="39"/>
        <v>2024-12-09-09.06.57.000000</v>
      </c>
      <c r="I415" s="40"/>
    </row>
    <row r="416" spans="1:9" x14ac:dyDescent="0.2">
      <c r="A416" s="42">
        <f t="shared" si="37"/>
        <v>2025</v>
      </c>
      <c r="B416" s="30" t="s">
        <v>230</v>
      </c>
      <c r="C416" s="43">
        <f t="shared" si="40"/>
        <v>1</v>
      </c>
      <c r="D416" s="14" t="str">
        <f t="shared" si="40"/>
        <v>0691775E</v>
      </c>
      <c r="E416" s="30" t="s">
        <v>529</v>
      </c>
      <c r="F416" s="47">
        <f>Tableau1!R39</f>
        <v>87.799999999999983</v>
      </c>
      <c r="G416" s="38" t="str">
        <f t="shared" ca="1" si="39"/>
        <v>2024-12-09-09.06.57.000000</v>
      </c>
      <c r="I416" s="40"/>
    </row>
    <row r="417" spans="1:9" x14ac:dyDescent="0.2">
      <c r="A417" s="42">
        <f t="shared" si="37"/>
        <v>2025</v>
      </c>
      <c r="B417" s="30" t="s">
        <v>230</v>
      </c>
      <c r="C417" s="43">
        <f t="shared" si="40"/>
        <v>1</v>
      </c>
      <c r="D417" s="14" t="str">
        <f t="shared" si="40"/>
        <v>0691775E</v>
      </c>
      <c r="E417" s="30" t="s">
        <v>1554</v>
      </c>
      <c r="F417" s="47">
        <f>Tableau1!R40</f>
        <v>0</v>
      </c>
      <c r="G417" s="38" t="str">
        <f t="shared" ca="1" si="39"/>
        <v>2024-12-09-09.06.57.000000</v>
      </c>
      <c r="I417" s="40"/>
    </row>
    <row r="418" spans="1:9" x14ac:dyDescent="0.2">
      <c r="A418" s="42">
        <f t="shared" si="37"/>
        <v>2025</v>
      </c>
      <c r="B418" s="30" t="s">
        <v>230</v>
      </c>
      <c r="C418" s="43">
        <f t="shared" si="40"/>
        <v>1</v>
      </c>
      <c r="D418" s="14" t="str">
        <f t="shared" si="40"/>
        <v>0691775E</v>
      </c>
      <c r="E418" s="30" t="s">
        <v>1571</v>
      </c>
      <c r="F418" s="47">
        <f>Tableau1!R41</f>
        <v>0</v>
      </c>
      <c r="G418" s="38" t="str">
        <f t="shared" ca="1" si="39"/>
        <v>2024-12-09-09.06.57.000000</v>
      </c>
      <c r="I418" s="40"/>
    </row>
    <row r="419" spans="1:9" x14ac:dyDescent="0.2">
      <c r="A419" s="42">
        <f t="shared" si="37"/>
        <v>2025</v>
      </c>
      <c r="B419" s="30" t="s">
        <v>230</v>
      </c>
      <c r="C419" s="43">
        <f t="shared" si="40"/>
        <v>1</v>
      </c>
      <c r="D419" s="14" t="str">
        <f t="shared" si="40"/>
        <v>0691775E</v>
      </c>
      <c r="E419" s="30" t="s">
        <v>1580</v>
      </c>
      <c r="F419" s="47">
        <f>Tableau1!R42</f>
        <v>355.94</v>
      </c>
      <c r="G419" s="38" t="str">
        <f t="shared" ca="1" si="39"/>
        <v>2024-12-09-09.06.57.000000</v>
      </c>
      <c r="I419" s="40"/>
    </row>
    <row r="420" spans="1:9" x14ac:dyDescent="0.2">
      <c r="A420" s="42">
        <f t="shared" si="37"/>
        <v>2025</v>
      </c>
      <c r="B420" s="30" t="s">
        <v>230</v>
      </c>
      <c r="C420" s="43">
        <f t="shared" ref="C420:D435" si="41">C419</f>
        <v>1</v>
      </c>
      <c r="D420" s="14" t="str">
        <f t="shared" si="41"/>
        <v>0691775E</v>
      </c>
      <c r="E420" s="30" t="s">
        <v>1586</v>
      </c>
      <c r="F420" s="47">
        <f>Tableau1!R43</f>
        <v>0</v>
      </c>
      <c r="G420" s="38" t="str">
        <f t="shared" ca="1" si="39"/>
        <v>2024-12-09-09.06.57.000000</v>
      </c>
      <c r="I420" s="40"/>
    </row>
    <row r="421" spans="1:9" x14ac:dyDescent="0.2">
      <c r="A421" s="42">
        <f t="shared" si="37"/>
        <v>2025</v>
      </c>
      <c r="B421" s="30" t="s">
        <v>230</v>
      </c>
      <c r="C421" s="43">
        <f t="shared" si="41"/>
        <v>1</v>
      </c>
      <c r="D421" s="14" t="str">
        <f t="shared" si="41"/>
        <v>0691775E</v>
      </c>
      <c r="E421" s="30" t="s">
        <v>1592</v>
      </c>
      <c r="F421" s="47">
        <f>Tableau1!R44</f>
        <v>0</v>
      </c>
      <c r="G421" s="38" t="str">
        <f t="shared" ca="1" si="39"/>
        <v>2024-12-09-09.06.57.000000</v>
      </c>
      <c r="I421" s="40"/>
    </row>
    <row r="422" spans="1:9" x14ac:dyDescent="0.2">
      <c r="A422" s="42">
        <f t="shared" si="37"/>
        <v>2025</v>
      </c>
      <c r="B422" s="30" t="s">
        <v>230</v>
      </c>
      <c r="C422" s="43">
        <f t="shared" si="41"/>
        <v>1</v>
      </c>
      <c r="D422" s="14" t="str">
        <f t="shared" si="41"/>
        <v>0691775E</v>
      </c>
      <c r="E422" s="30" t="s">
        <v>1598</v>
      </c>
      <c r="F422" s="47">
        <f>Tableau1!R45</f>
        <v>1565.2200000000003</v>
      </c>
      <c r="G422" s="38" t="str">
        <f t="shared" ca="1" si="39"/>
        <v>2024-12-09-09.06.57.000000</v>
      </c>
      <c r="I422" s="40"/>
    </row>
    <row r="423" spans="1:9" x14ac:dyDescent="0.2">
      <c r="A423" s="42">
        <f t="shared" si="37"/>
        <v>2025</v>
      </c>
      <c r="B423" s="30" t="s">
        <v>230</v>
      </c>
      <c r="C423" s="43">
        <f t="shared" si="41"/>
        <v>1</v>
      </c>
      <c r="D423" s="14" t="str">
        <f t="shared" si="41"/>
        <v>0691775E</v>
      </c>
      <c r="E423" s="30" t="s">
        <v>1604</v>
      </c>
      <c r="F423" s="47">
        <f>Tableau1!R46</f>
        <v>0</v>
      </c>
      <c r="G423" s="38" t="str">
        <f t="shared" ca="1" si="39"/>
        <v>2024-12-09-09.06.57.000000</v>
      </c>
      <c r="I423" s="40"/>
    </row>
    <row r="424" spans="1:9" x14ac:dyDescent="0.2">
      <c r="A424" s="42">
        <f t="shared" si="37"/>
        <v>2025</v>
      </c>
      <c r="B424" s="30" t="s">
        <v>230</v>
      </c>
      <c r="C424" s="43">
        <f t="shared" si="41"/>
        <v>1</v>
      </c>
      <c r="D424" s="14" t="str">
        <f t="shared" si="41"/>
        <v>0691775E</v>
      </c>
      <c r="E424" s="30" t="s">
        <v>1610</v>
      </c>
      <c r="F424" s="47">
        <f>Tableau1!R47</f>
        <v>0</v>
      </c>
      <c r="G424" s="38" t="str">
        <f t="shared" ca="1" si="39"/>
        <v>2024-12-09-09.06.57.000000</v>
      </c>
      <c r="I424" s="40"/>
    </row>
    <row r="425" spans="1:9" x14ac:dyDescent="0.2">
      <c r="A425" s="42">
        <f t="shared" si="37"/>
        <v>2025</v>
      </c>
      <c r="B425" s="30" t="s">
        <v>230</v>
      </c>
      <c r="C425" s="43">
        <f t="shared" si="41"/>
        <v>1</v>
      </c>
      <c r="D425" s="14" t="str">
        <f t="shared" si="41"/>
        <v>0691775E</v>
      </c>
      <c r="E425" s="30" t="s">
        <v>566</v>
      </c>
      <c r="F425" s="47">
        <f>Tableau1!R48</f>
        <v>51</v>
      </c>
      <c r="G425" s="38" t="str">
        <f t="shared" ca="1" si="39"/>
        <v>2024-12-09-09.06.57.000000</v>
      </c>
      <c r="I425" s="40"/>
    </row>
    <row r="426" spans="1:9" x14ac:dyDescent="0.2">
      <c r="A426" s="42">
        <f t="shared" si="37"/>
        <v>2025</v>
      </c>
      <c r="B426" s="30" t="s">
        <v>230</v>
      </c>
      <c r="C426" s="43">
        <f t="shared" si="41"/>
        <v>1</v>
      </c>
      <c r="D426" s="14" t="str">
        <f t="shared" si="41"/>
        <v>0691775E</v>
      </c>
      <c r="E426" s="30" t="s">
        <v>1614</v>
      </c>
      <c r="F426" s="47">
        <f>Tableau1!R49</f>
        <v>0</v>
      </c>
      <c r="G426" s="38" t="str">
        <f t="shared" ca="1" si="39"/>
        <v>2024-12-09-09.06.57.000000</v>
      </c>
      <c r="I426" s="40"/>
    </row>
    <row r="427" spans="1:9" x14ac:dyDescent="0.2">
      <c r="A427" s="42">
        <f t="shared" si="37"/>
        <v>2025</v>
      </c>
      <c r="B427" s="30" t="s">
        <v>230</v>
      </c>
      <c r="C427" s="43">
        <f t="shared" si="41"/>
        <v>1</v>
      </c>
      <c r="D427" s="14" t="str">
        <f t="shared" si="41"/>
        <v>0691775E</v>
      </c>
      <c r="E427" s="30" t="s">
        <v>1620</v>
      </c>
      <c r="F427" s="47">
        <f>Tableau1!R50</f>
        <v>0</v>
      </c>
      <c r="G427" s="38" t="str">
        <f t="shared" ca="1" si="39"/>
        <v>2024-12-09-09.06.57.000000</v>
      </c>
      <c r="I427" s="40"/>
    </row>
    <row r="428" spans="1:9" x14ac:dyDescent="0.2">
      <c r="A428" s="42">
        <f t="shared" si="37"/>
        <v>2025</v>
      </c>
      <c r="B428" s="30" t="s">
        <v>230</v>
      </c>
      <c r="C428" s="43">
        <f t="shared" si="41"/>
        <v>1</v>
      </c>
      <c r="D428" s="14" t="str">
        <f t="shared" si="41"/>
        <v>0691775E</v>
      </c>
      <c r="E428" s="30" t="s">
        <v>590</v>
      </c>
      <c r="F428" s="47">
        <f>Tableau1!R51</f>
        <v>250</v>
      </c>
      <c r="G428" s="38" t="str">
        <f t="shared" ca="1" si="39"/>
        <v>2024-12-09-09.06.57.000000</v>
      </c>
      <c r="I428" s="40"/>
    </row>
    <row r="429" spans="1:9" x14ac:dyDescent="0.2">
      <c r="A429" s="42">
        <f t="shared" si="37"/>
        <v>2025</v>
      </c>
      <c r="B429" s="30" t="s">
        <v>230</v>
      </c>
      <c r="C429" s="43">
        <f t="shared" si="41"/>
        <v>1</v>
      </c>
      <c r="D429" s="14" t="str">
        <f t="shared" si="41"/>
        <v>0691775E</v>
      </c>
      <c r="E429" s="30" t="s">
        <v>1624</v>
      </c>
      <c r="F429" s="47">
        <f>Tableau1!R52</f>
        <v>0</v>
      </c>
      <c r="G429" s="38" t="str">
        <f t="shared" ca="1" si="39"/>
        <v>2024-12-09-09.06.57.000000</v>
      </c>
      <c r="I429" s="40"/>
    </row>
    <row r="430" spans="1:9" x14ac:dyDescent="0.2">
      <c r="A430" s="42">
        <f t="shared" si="37"/>
        <v>2025</v>
      </c>
      <c r="B430" s="30" t="s">
        <v>230</v>
      </c>
      <c r="C430" s="43">
        <f t="shared" si="41"/>
        <v>1</v>
      </c>
      <c r="D430" s="14" t="str">
        <f t="shared" si="41"/>
        <v>0691775E</v>
      </c>
      <c r="E430" s="30" t="s">
        <v>1630</v>
      </c>
      <c r="F430" s="47">
        <f>Tableau1!R53</f>
        <v>0</v>
      </c>
      <c r="G430" s="38" t="str">
        <f t="shared" ca="1" si="39"/>
        <v>2024-12-09-09.06.57.000000</v>
      </c>
      <c r="I430" s="40"/>
    </row>
    <row r="431" spans="1:9" x14ac:dyDescent="0.2">
      <c r="A431" s="42">
        <f t="shared" si="37"/>
        <v>2025</v>
      </c>
      <c r="B431" s="30" t="s">
        <v>230</v>
      </c>
      <c r="C431" s="43">
        <f t="shared" si="41"/>
        <v>1</v>
      </c>
      <c r="D431" s="14" t="str">
        <f t="shared" si="41"/>
        <v>0691775E</v>
      </c>
      <c r="E431" s="30" t="s">
        <v>630</v>
      </c>
      <c r="F431" s="47">
        <f>Tableau1!R54</f>
        <v>0</v>
      </c>
      <c r="G431" s="38" t="str">
        <f t="shared" ca="1" si="39"/>
        <v>2024-12-09-09.06.57.000000</v>
      </c>
      <c r="I431" s="40"/>
    </row>
    <row r="432" spans="1:9" x14ac:dyDescent="0.2">
      <c r="A432" s="42">
        <f t="shared" si="37"/>
        <v>2025</v>
      </c>
      <c r="B432" s="30" t="s">
        <v>230</v>
      </c>
      <c r="C432" s="43">
        <f t="shared" si="41"/>
        <v>1</v>
      </c>
      <c r="D432" s="14" t="str">
        <f t="shared" si="41"/>
        <v>0691775E</v>
      </c>
      <c r="E432" s="30" t="s">
        <v>1645</v>
      </c>
      <c r="F432" s="47">
        <f>Tableau1!R55</f>
        <v>0</v>
      </c>
      <c r="G432" s="38" t="str">
        <f t="shared" ca="1" si="39"/>
        <v>2024-12-09-09.06.57.000000</v>
      </c>
      <c r="I432" s="40"/>
    </row>
    <row r="433" spans="1:9" x14ac:dyDescent="0.2">
      <c r="A433" s="42">
        <f t="shared" si="37"/>
        <v>2025</v>
      </c>
      <c r="B433" s="30" t="s">
        <v>230</v>
      </c>
      <c r="C433" s="43">
        <f t="shared" si="41"/>
        <v>1</v>
      </c>
      <c r="D433" s="14" t="str">
        <f t="shared" si="41"/>
        <v>0691775E</v>
      </c>
      <c r="E433" s="30" t="s">
        <v>1662</v>
      </c>
      <c r="F433" s="47">
        <f>Tableau1!R56</f>
        <v>0</v>
      </c>
      <c r="G433" s="38" t="str">
        <f t="shared" ca="1" si="39"/>
        <v>2024-12-09-09.06.57.000000</v>
      </c>
      <c r="I433" s="40"/>
    </row>
    <row r="434" spans="1:9" x14ac:dyDescent="0.2">
      <c r="A434" s="42">
        <f t="shared" si="37"/>
        <v>2025</v>
      </c>
      <c r="B434" s="30" t="s">
        <v>230</v>
      </c>
      <c r="C434" s="43">
        <f t="shared" si="41"/>
        <v>1</v>
      </c>
      <c r="D434" s="14" t="str">
        <f t="shared" si="41"/>
        <v>0691775E</v>
      </c>
      <c r="E434" s="30" t="s">
        <v>667</v>
      </c>
      <c r="F434" s="47">
        <f>Tableau1!R57</f>
        <v>0</v>
      </c>
      <c r="G434" s="38" t="str">
        <f t="shared" ca="1" si="39"/>
        <v>2024-12-09-09.06.57.000000</v>
      </c>
      <c r="I434" s="40"/>
    </row>
    <row r="435" spans="1:9" x14ac:dyDescent="0.2">
      <c r="A435" s="42">
        <f t="shared" si="37"/>
        <v>2025</v>
      </c>
      <c r="B435" s="30" t="s">
        <v>230</v>
      </c>
      <c r="C435" s="43">
        <f t="shared" si="41"/>
        <v>1</v>
      </c>
      <c r="D435" s="14" t="str">
        <f t="shared" si="41"/>
        <v>0691775E</v>
      </c>
      <c r="E435" s="30" t="s">
        <v>1688</v>
      </c>
      <c r="F435" s="47">
        <f>Tableau1!R58</f>
        <v>0</v>
      </c>
      <c r="G435" s="38" t="str">
        <f t="shared" ca="1" si="39"/>
        <v>2024-12-09-09.06.57.000000</v>
      </c>
      <c r="I435" s="40"/>
    </row>
    <row r="436" spans="1:9" x14ac:dyDescent="0.2">
      <c r="A436" s="42">
        <f t="shared" si="37"/>
        <v>2025</v>
      </c>
      <c r="B436" s="30" t="s">
        <v>230</v>
      </c>
      <c r="C436" s="43">
        <f t="shared" ref="C436:D451" si="42">C435</f>
        <v>1</v>
      </c>
      <c r="D436" s="14" t="str">
        <f t="shared" si="42"/>
        <v>0691775E</v>
      </c>
      <c r="E436" s="30" t="s">
        <v>1705</v>
      </c>
      <c r="F436" s="47">
        <f>Tableau1!R59</f>
        <v>0</v>
      </c>
      <c r="G436" s="38" t="str">
        <f t="shared" ca="1" si="39"/>
        <v>2024-12-09-09.06.57.000000</v>
      </c>
      <c r="I436" s="40"/>
    </row>
    <row r="437" spans="1:9" x14ac:dyDescent="0.2">
      <c r="A437" s="42">
        <f t="shared" si="37"/>
        <v>2025</v>
      </c>
      <c r="B437" s="30" t="s">
        <v>230</v>
      </c>
      <c r="C437" s="43">
        <f t="shared" si="42"/>
        <v>1</v>
      </c>
      <c r="D437" s="14" t="str">
        <f t="shared" si="42"/>
        <v>0691775E</v>
      </c>
      <c r="E437" s="30" t="s">
        <v>1714</v>
      </c>
      <c r="F437" s="47">
        <f>Tableau1!R60</f>
        <v>301</v>
      </c>
      <c r="G437" s="38" t="str">
        <f t="shared" ca="1" si="39"/>
        <v>2024-12-09-09.06.57.000000</v>
      </c>
      <c r="I437" s="40"/>
    </row>
    <row r="438" spans="1:9" x14ac:dyDescent="0.2">
      <c r="A438" s="42">
        <f t="shared" si="37"/>
        <v>2025</v>
      </c>
      <c r="B438" s="30" t="s">
        <v>230</v>
      </c>
      <c r="C438" s="43">
        <f t="shared" si="42"/>
        <v>1</v>
      </c>
      <c r="D438" s="14" t="str">
        <f t="shared" si="42"/>
        <v>0691775E</v>
      </c>
      <c r="E438" s="30" t="s">
        <v>1720</v>
      </c>
      <c r="F438" s="47">
        <f>Tableau1!R61</f>
        <v>0</v>
      </c>
      <c r="G438" s="38" t="str">
        <f t="shared" ca="1" si="39"/>
        <v>2024-12-09-09.06.57.000000</v>
      </c>
      <c r="I438" s="40"/>
    </row>
    <row r="439" spans="1:9" x14ac:dyDescent="0.2">
      <c r="A439" s="42">
        <f t="shared" si="37"/>
        <v>2025</v>
      </c>
      <c r="B439" s="30" t="s">
        <v>230</v>
      </c>
      <c r="C439" s="43">
        <f t="shared" si="42"/>
        <v>1</v>
      </c>
      <c r="D439" s="14" t="str">
        <f t="shared" si="42"/>
        <v>0691775E</v>
      </c>
      <c r="E439" s="30" t="s">
        <v>1726</v>
      </c>
      <c r="F439" s="47">
        <f>Tableau1!R62</f>
        <v>0</v>
      </c>
      <c r="G439" s="38" t="str">
        <f t="shared" ca="1" si="39"/>
        <v>2024-12-09-09.06.57.000000</v>
      </c>
      <c r="I439" s="40"/>
    </row>
    <row r="440" spans="1:9" x14ac:dyDescent="0.2">
      <c r="A440" s="42">
        <f t="shared" si="37"/>
        <v>2025</v>
      </c>
      <c r="B440" s="30" t="s">
        <v>230</v>
      </c>
      <c r="C440" s="43">
        <f t="shared" si="42"/>
        <v>1</v>
      </c>
      <c r="D440" s="14" t="str">
        <f t="shared" si="42"/>
        <v>0691775E</v>
      </c>
      <c r="E440" s="30" t="s">
        <v>1740</v>
      </c>
      <c r="F440" s="47">
        <f>Tableau1!R63</f>
        <v>1209.2800000000002</v>
      </c>
      <c r="G440" s="38" t="str">
        <f t="shared" ca="1" si="39"/>
        <v>2024-12-09-09.06.57.000000</v>
      </c>
      <c r="I440" s="40"/>
    </row>
    <row r="441" spans="1:9" x14ac:dyDescent="0.2">
      <c r="A441" s="42">
        <f t="shared" si="37"/>
        <v>2025</v>
      </c>
      <c r="B441" s="30" t="s">
        <v>230</v>
      </c>
      <c r="C441" s="43">
        <f t="shared" si="42"/>
        <v>1</v>
      </c>
      <c r="D441" s="14" t="str">
        <f t="shared" si="42"/>
        <v>0691775E</v>
      </c>
      <c r="E441" s="30" t="s">
        <v>1757</v>
      </c>
      <c r="F441" s="47">
        <f>Tableau1!R64</f>
        <v>0</v>
      </c>
      <c r="G441" s="38" t="str">
        <f t="shared" ca="1" si="39"/>
        <v>2024-12-09-09.06.57.000000</v>
      </c>
      <c r="I441" s="40"/>
    </row>
    <row r="442" spans="1:9" x14ac:dyDescent="0.2">
      <c r="A442" s="42">
        <f t="shared" si="37"/>
        <v>2025</v>
      </c>
      <c r="B442" s="30" t="s">
        <v>230</v>
      </c>
      <c r="C442" s="43">
        <f t="shared" si="42"/>
        <v>1</v>
      </c>
      <c r="D442" s="14" t="str">
        <f t="shared" si="42"/>
        <v>0691775E</v>
      </c>
      <c r="E442" s="30" t="s">
        <v>1774</v>
      </c>
      <c r="F442" s="47">
        <f>Tableau1!R65</f>
        <v>0</v>
      </c>
      <c r="G442" s="38" t="str">
        <f t="shared" ca="1" si="39"/>
        <v>2024-12-09-09.06.57.000000</v>
      </c>
      <c r="I442" s="40"/>
    </row>
    <row r="443" spans="1:9" x14ac:dyDescent="0.2">
      <c r="A443" s="42">
        <f t="shared" si="37"/>
        <v>2025</v>
      </c>
      <c r="B443" s="30" t="s">
        <v>230</v>
      </c>
      <c r="C443" s="43">
        <f t="shared" si="42"/>
        <v>1</v>
      </c>
      <c r="D443" s="14" t="str">
        <f t="shared" si="42"/>
        <v>0691775E</v>
      </c>
      <c r="E443" s="30" t="s">
        <v>1783</v>
      </c>
      <c r="F443" s="47">
        <f>Tableau1!R66</f>
        <v>656.94</v>
      </c>
      <c r="G443" s="38" t="str">
        <f t="shared" ca="1" si="39"/>
        <v>2024-12-09-09.06.57.000000</v>
      </c>
      <c r="I443" s="40"/>
    </row>
    <row r="444" spans="1:9" x14ac:dyDescent="0.2">
      <c r="A444" s="42">
        <f t="shared" si="37"/>
        <v>2025</v>
      </c>
      <c r="B444" s="30" t="s">
        <v>230</v>
      </c>
      <c r="C444" s="43">
        <f t="shared" si="42"/>
        <v>1</v>
      </c>
      <c r="D444" s="14" t="str">
        <f t="shared" si="42"/>
        <v>0691775E</v>
      </c>
      <c r="E444" s="30" t="s">
        <v>1789</v>
      </c>
      <c r="F444" s="47">
        <f>Tableau1!R67</f>
        <v>0</v>
      </c>
      <c r="G444" s="38" t="str">
        <f t="shared" ca="1" si="39"/>
        <v>2024-12-09-09.06.57.000000</v>
      </c>
      <c r="I444" s="40"/>
    </row>
    <row r="445" spans="1:9" x14ac:dyDescent="0.2">
      <c r="A445" s="42">
        <f t="shared" si="37"/>
        <v>2025</v>
      </c>
      <c r="B445" s="30" t="s">
        <v>230</v>
      </c>
      <c r="C445" s="43">
        <f t="shared" si="42"/>
        <v>1</v>
      </c>
      <c r="D445" s="14" t="str">
        <f t="shared" si="42"/>
        <v>0691775E</v>
      </c>
      <c r="E445" s="30" t="s">
        <v>1795</v>
      </c>
      <c r="F445" s="47">
        <f>Tableau1!R68</f>
        <v>0</v>
      </c>
      <c r="G445" s="38" t="str">
        <f t="shared" ca="1" si="39"/>
        <v>2024-12-09-09.06.57.000000</v>
      </c>
      <c r="I445" s="40"/>
    </row>
    <row r="446" spans="1:9" x14ac:dyDescent="0.2">
      <c r="A446" s="42">
        <f t="shared" si="37"/>
        <v>2025</v>
      </c>
      <c r="B446" s="30" t="s">
        <v>230</v>
      </c>
      <c r="C446" s="43">
        <f t="shared" si="42"/>
        <v>1</v>
      </c>
      <c r="D446" s="14" t="str">
        <f t="shared" si="42"/>
        <v>0691775E</v>
      </c>
      <c r="E446" s="30" t="s">
        <v>1809</v>
      </c>
      <c r="F446" s="47">
        <f>Tableau1!R69</f>
        <v>87.799999999999983</v>
      </c>
      <c r="G446" s="38" t="str">
        <f t="shared" ca="1" si="39"/>
        <v>2024-12-09-09.06.57.000000</v>
      </c>
      <c r="I446" s="40"/>
    </row>
    <row r="447" spans="1:9" x14ac:dyDescent="0.2">
      <c r="A447" s="42">
        <f t="shared" si="37"/>
        <v>2025</v>
      </c>
      <c r="B447" s="30" t="s">
        <v>230</v>
      </c>
      <c r="C447" s="43">
        <f t="shared" si="42"/>
        <v>1</v>
      </c>
      <c r="D447" s="14" t="str">
        <f t="shared" si="42"/>
        <v>0691775E</v>
      </c>
      <c r="E447" s="30" t="s">
        <v>1826</v>
      </c>
      <c r="F447" s="47">
        <f>Tableau1!R70</f>
        <v>0</v>
      </c>
      <c r="G447" s="38" t="str">
        <f t="shared" ca="1" si="39"/>
        <v>2024-12-09-09.06.57.000000</v>
      </c>
      <c r="I447" s="40"/>
    </row>
    <row r="448" spans="1:9" x14ac:dyDescent="0.2">
      <c r="A448" s="42">
        <f t="shared" si="37"/>
        <v>2025</v>
      </c>
      <c r="B448" s="30" t="s">
        <v>230</v>
      </c>
      <c r="C448" s="43">
        <f t="shared" si="42"/>
        <v>1</v>
      </c>
      <c r="D448" s="14" t="str">
        <f t="shared" si="42"/>
        <v>0691775E</v>
      </c>
      <c r="E448" s="30" t="s">
        <v>1843</v>
      </c>
      <c r="F448" s="47">
        <f>Tableau1!R71</f>
        <v>0</v>
      </c>
      <c r="G448" s="38" t="str">
        <f t="shared" ca="1" si="39"/>
        <v>2024-12-09-09.06.57.000000</v>
      </c>
      <c r="I448" s="40"/>
    </row>
    <row r="449" spans="1:9" x14ac:dyDescent="0.2">
      <c r="A449" s="42">
        <f t="shared" si="37"/>
        <v>2025</v>
      </c>
      <c r="B449" s="30" t="s">
        <v>230</v>
      </c>
      <c r="C449" s="43">
        <f t="shared" si="42"/>
        <v>1</v>
      </c>
      <c r="D449" s="14" t="str">
        <f t="shared" si="42"/>
        <v>0691775E</v>
      </c>
      <c r="E449" s="30" t="s">
        <v>1852</v>
      </c>
      <c r="F449" s="47">
        <f>Tableau1!R72</f>
        <v>1866.2200000000003</v>
      </c>
      <c r="G449" s="38" t="str">
        <f t="shared" ca="1" si="39"/>
        <v>2024-12-09-09.06.57.000000</v>
      </c>
      <c r="I449" s="40"/>
    </row>
    <row r="450" spans="1:9" x14ac:dyDescent="0.2">
      <c r="A450" s="42">
        <f t="shared" si="37"/>
        <v>2025</v>
      </c>
      <c r="B450" s="30" t="s">
        <v>230</v>
      </c>
      <c r="C450" s="43">
        <f t="shared" si="42"/>
        <v>1</v>
      </c>
      <c r="D450" s="14" t="str">
        <f t="shared" si="42"/>
        <v>0691775E</v>
      </c>
      <c r="E450" s="30" t="s">
        <v>1858</v>
      </c>
      <c r="F450" s="47">
        <f>Tableau1!R73</f>
        <v>0</v>
      </c>
      <c r="G450" s="38" t="str">
        <f t="shared" ca="1" si="39"/>
        <v>2024-12-09-09.06.57.000000</v>
      </c>
      <c r="I450" s="40"/>
    </row>
    <row r="451" spans="1:9" x14ac:dyDescent="0.2">
      <c r="A451" s="42">
        <f t="shared" si="37"/>
        <v>2025</v>
      </c>
      <c r="B451" s="30" t="s">
        <v>230</v>
      </c>
      <c r="C451" s="43">
        <f t="shared" si="42"/>
        <v>1</v>
      </c>
      <c r="D451" s="14" t="str">
        <f t="shared" si="42"/>
        <v>0691775E</v>
      </c>
      <c r="E451" s="30" t="s">
        <v>1864</v>
      </c>
      <c r="F451" s="47">
        <f>Tableau1!R74</f>
        <v>0</v>
      </c>
      <c r="G451" s="38" t="str">
        <f t="shared" ca="1" si="39"/>
        <v>2024-12-09-09.06.57.000000</v>
      </c>
      <c r="I451" s="40"/>
    </row>
    <row r="452" spans="1:9" x14ac:dyDescent="0.2">
      <c r="A452" s="42">
        <f t="shared" ref="A452:A515" si="43">A451</f>
        <v>2025</v>
      </c>
      <c r="B452" s="30" t="s">
        <v>230</v>
      </c>
      <c r="C452" s="43">
        <f t="shared" ref="C452:D467" si="44">C451</f>
        <v>1</v>
      </c>
      <c r="D452" s="14" t="str">
        <f t="shared" si="44"/>
        <v>0691775E</v>
      </c>
      <c r="E452" s="30" t="s">
        <v>690</v>
      </c>
      <c r="F452" s="47">
        <f>Tableau1!R75</f>
        <v>0</v>
      </c>
      <c r="G452" s="38" t="str">
        <f t="shared" ca="1" si="39"/>
        <v>2024-12-09-09.06.57.000000</v>
      </c>
      <c r="I452" s="40"/>
    </row>
    <row r="453" spans="1:9" x14ac:dyDescent="0.2">
      <c r="A453" s="42">
        <f t="shared" si="43"/>
        <v>2025</v>
      </c>
      <c r="B453" s="30" t="s">
        <v>230</v>
      </c>
      <c r="C453" s="43">
        <f t="shared" si="44"/>
        <v>1</v>
      </c>
      <c r="D453" s="14" t="str">
        <f t="shared" si="44"/>
        <v>0691775E</v>
      </c>
      <c r="E453" s="30" t="s">
        <v>1868</v>
      </c>
      <c r="F453" s="47">
        <f>Tableau1!R76</f>
        <v>0</v>
      </c>
      <c r="G453" s="38" t="str">
        <f t="shared" ca="1" si="39"/>
        <v>2024-12-09-09.06.57.000000</v>
      </c>
      <c r="I453" s="40"/>
    </row>
    <row r="454" spans="1:9" x14ac:dyDescent="0.2">
      <c r="A454" s="42">
        <f t="shared" si="43"/>
        <v>2025</v>
      </c>
      <c r="B454" s="30" t="s">
        <v>230</v>
      </c>
      <c r="C454" s="43">
        <f t="shared" si="44"/>
        <v>1</v>
      </c>
      <c r="D454" s="14" t="str">
        <f t="shared" si="44"/>
        <v>0691775E</v>
      </c>
      <c r="E454" s="30" t="s">
        <v>1872</v>
      </c>
      <c r="F454" s="47">
        <f>Tableau1!R77</f>
        <v>0</v>
      </c>
      <c r="G454" s="38" t="str">
        <f t="shared" ca="1" si="39"/>
        <v>2024-12-09-09.06.57.000000</v>
      </c>
      <c r="I454" s="40"/>
    </row>
    <row r="455" spans="1:9" x14ac:dyDescent="0.2">
      <c r="A455" s="42">
        <f t="shared" si="43"/>
        <v>2025</v>
      </c>
      <c r="B455" s="30" t="s">
        <v>230</v>
      </c>
      <c r="C455" s="43">
        <f t="shared" si="44"/>
        <v>1</v>
      </c>
      <c r="D455" s="14" t="str">
        <f t="shared" si="44"/>
        <v>0691775E</v>
      </c>
      <c r="E455" s="30" t="s">
        <v>717</v>
      </c>
      <c r="F455" s="47">
        <f>Tableau1!R78</f>
        <v>60</v>
      </c>
      <c r="G455" s="38" t="str">
        <f t="shared" ca="1" si="39"/>
        <v>2024-12-09-09.06.57.000000</v>
      </c>
      <c r="I455" s="40"/>
    </row>
    <row r="456" spans="1:9" x14ac:dyDescent="0.2">
      <c r="A456" s="42">
        <f t="shared" si="43"/>
        <v>2025</v>
      </c>
      <c r="B456" s="30" t="s">
        <v>230</v>
      </c>
      <c r="C456" s="43">
        <f t="shared" si="44"/>
        <v>1</v>
      </c>
      <c r="D456" s="14" t="str">
        <f t="shared" si="44"/>
        <v>0691775E</v>
      </c>
      <c r="E456" s="30" t="s">
        <v>1876</v>
      </c>
      <c r="F456" s="47">
        <f>Tableau1!R79</f>
        <v>0</v>
      </c>
      <c r="G456" s="38" t="str">
        <f t="shared" ca="1" si="39"/>
        <v>2024-12-09-09.06.57.000000</v>
      </c>
      <c r="I456" s="40"/>
    </row>
    <row r="457" spans="1:9" x14ac:dyDescent="0.2">
      <c r="A457" s="42">
        <f t="shared" si="43"/>
        <v>2025</v>
      </c>
      <c r="B457" s="30" t="s">
        <v>230</v>
      </c>
      <c r="C457" s="43">
        <f t="shared" si="44"/>
        <v>1</v>
      </c>
      <c r="D457" s="14" t="str">
        <f t="shared" si="44"/>
        <v>0691775E</v>
      </c>
      <c r="E457" s="30" t="s">
        <v>1882</v>
      </c>
      <c r="F457" s="47">
        <f>Tableau1!R80</f>
        <v>0</v>
      </c>
      <c r="G457" s="38" t="str">
        <f t="shared" ref="G457:G520" ca="1" si="45">TEXT(NOW(),"aaaa-mm-jj-hh.mm.ss")&amp;".000000"</f>
        <v>2024-12-09-09.06.57.000000</v>
      </c>
      <c r="I457" s="40"/>
    </row>
    <row r="458" spans="1:9" x14ac:dyDescent="0.2">
      <c r="A458" s="42">
        <f t="shared" si="43"/>
        <v>2025</v>
      </c>
      <c r="B458" s="30" t="s">
        <v>230</v>
      </c>
      <c r="C458" s="43">
        <f t="shared" si="44"/>
        <v>1</v>
      </c>
      <c r="D458" s="14" t="str">
        <f t="shared" si="44"/>
        <v>0691775E</v>
      </c>
      <c r="E458" s="30" t="s">
        <v>739</v>
      </c>
      <c r="F458" s="47">
        <f>Tableau1!R81</f>
        <v>0</v>
      </c>
      <c r="G458" s="38" t="str">
        <f t="shared" ca="1" si="45"/>
        <v>2024-12-09-09.06.57.000000</v>
      </c>
      <c r="I458" s="40"/>
    </row>
    <row r="459" spans="1:9" x14ac:dyDescent="0.2">
      <c r="A459" s="42">
        <f t="shared" si="43"/>
        <v>2025</v>
      </c>
      <c r="B459" s="30" t="s">
        <v>230</v>
      </c>
      <c r="C459" s="43">
        <f t="shared" si="44"/>
        <v>1</v>
      </c>
      <c r="D459" s="14" t="str">
        <f t="shared" si="44"/>
        <v>0691775E</v>
      </c>
      <c r="E459" s="30" t="s">
        <v>1886</v>
      </c>
      <c r="F459" s="47">
        <f>Tableau1!R82</f>
        <v>0</v>
      </c>
      <c r="G459" s="38" t="str">
        <f t="shared" ca="1" si="45"/>
        <v>2024-12-09-09.06.57.000000</v>
      </c>
      <c r="I459" s="40"/>
    </row>
    <row r="460" spans="1:9" x14ac:dyDescent="0.2">
      <c r="A460" s="42">
        <f t="shared" si="43"/>
        <v>2025</v>
      </c>
      <c r="B460" s="30" t="s">
        <v>230</v>
      </c>
      <c r="C460" s="43">
        <f t="shared" si="44"/>
        <v>1</v>
      </c>
      <c r="D460" s="14" t="str">
        <f t="shared" si="44"/>
        <v>0691775E</v>
      </c>
      <c r="E460" s="30" t="s">
        <v>1890</v>
      </c>
      <c r="F460" s="47">
        <f>Tableau1!R83</f>
        <v>0</v>
      </c>
      <c r="G460" s="38" t="str">
        <f t="shared" ca="1" si="45"/>
        <v>2024-12-09-09.06.57.000000</v>
      </c>
      <c r="I460" s="40"/>
    </row>
    <row r="461" spans="1:9" x14ac:dyDescent="0.2">
      <c r="A461" s="42">
        <f t="shared" si="43"/>
        <v>2025</v>
      </c>
      <c r="B461" s="30" t="s">
        <v>230</v>
      </c>
      <c r="C461" s="43">
        <f t="shared" si="44"/>
        <v>1</v>
      </c>
      <c r="D461" s="14" t="str">
        <f t="shared" si="44"/>
        <v>0691775E</v>
      </c>
      <c r="E461" s="30" t="s">
        <v>769</v>
      </c>
      <c r="F461" s="47">
        <f>Tableau1!R84</f>
        <v>0</v>
      </c>
      <c r="G461" s="38" t="str">
        <f t="shared" ca="1" si="45"/>
        <v>2024-12-09-09.06.57.000000</v>
      </c>
      <c r="I461" s="40"/>
    </row>
    <row r="462" spans="1:9" x14ac:dyDescent="0.2">
      <c r="A462" s="42">
        <f t="shared" si="43"/>
        <v>2025</v>
      </c>
      <c r="B462" s="30" t="s">
        <v>230</v>
      </c>
      <c r="C462" s="43">
        <f t="shared" si="44"/>
        <v>1</v>
      </c>
      <c r="D462" s="14" t="str">
        <f t="shared" si="44"/>
        <v>0691775E</v>
      </c>
      <c r="E462" s="30" t="s">
        <v>1894</v>
      </c>
      <c r="F462" s="47">
        <f>Tableau1!R85</f>
        <v>0</v>
      </c>
      <c r="G462" s="38" t="str">
        <f t="shared" ca="1" si="45"/>
        <v>2024-12-09-09.06.57.000000</v>
      </c>
      <c r="I462" s="40"/>
    </row>
    <row r="463" spans="1:9" x14ac:dyDescent="0.2">
      <c r="A463" s="42">
        <f t="shared" si="43"/>
        <v>2025</v>
      </c>
      <c r="B463" s="30" t="s">
        <v>230</v>
      </c>
      <c r="C463" s="43">
        <f t="shared" si="44"/>
        <v>1</v>
      </c>
      <c r="D463" s="14" t="str">
        <f t="shared" si="44"/>
        <v>0691775E</v>
      </c>
      <c r="E463" s="30" t="s">
        <v>1898</v>
      </c>
      <c r="F463" s="47">
        <f>Tableau1!R86</f>
        <v>0</v>
      </c>
      <c r="G463" s="38" t="str">
        <f t="shared" ca="1" si="45"/>
        <v>2024-12-09-09.06.57.000000</v>
      </c>
      <c r="I463" s="40"/>
    </row>
    <row r="464" spans="1:9" x14ac:dyDescent="0.2">
      <c r="A464" s="42">
        <f t="shared" si="43"/>
        <v>2025</v>
      </c>
      <c r="B464" s="30" t="s">
        <v>230</v>
      </c>
      <c r="C464" s="43">
        <f t="shared" si="44"/>
        <v>1</v>
      </c>
      <c r="D464" s="14" t="str">
        <f t="shared" si="44"/>
        <v>0691775E</v>
      </c>
      <c r="E464" s="30" t="s">
        <v>333</v>
      </c>
      <c r="F464" s="47">
        <f>Tableau1!S21</f>
        <v>34</v>
      </c>
      <c r="G464" s="38" t="str">
        <f t="shared" ca="1" si="45"/>
        <v>2024-12-09-09.06.57.000000</v>
      </c>
      <c r="I464" s="40"/>
    </row>
    <row r="465" spans="1:9" x14ac:dyDescent="0.2">
      <c r="A465" s="42">
        <f t="shared" si="43"/>
        <v>2025</v>
      </c>
      <c r="B465" s="30" t="s">
        <v>230</v>
      </c>
      <c r="C465" s="43">
        <f t="shared" si="44"/>
        <v>1</v>
      </c>
      <c r="D465" s="14" t="str">
        <f t="shared" si="44"/>
        <v>0691775E</v>
      </c>
      <c r="E465" s="30" t="s">
        <v>1404</v>
      </c>
      <c r="F465" s="47">
        <f>Tableau1!S22</f>
        <v>0</v>
      </c>
      <c r="G465" s="38" t="str">
        <f t="shared" ca="1" si="45"/>
        <v>2024-12-09-09.06.57.000000</v>
      </c>
      <c r="I465" s="40"/>
    </row>
    <row r="466" spans="1:9" x14ac:dyDescent="0.2">
      <c r="A466" s="42">
        <f t="shared" si="43"/>
        <v>2025</v>
      </c>
      <c r="B466" s="30" t="s">
        <v>230</v>
      </c>
      <c r="C466" s="43">
        <f t="shared" si="44"/>
        <v>1</v>
      </c>
      <c r="D466" s="14" t="str">
        <f t="shared" si="44"/>
        <v>0691775E</v>
      </c>
      <c r="E466" s="30" t="s">
        <v>1421</v>
      </c>
      <c r="F466" s="47">
        <f>Tableau1!S23</f>
        <v>0</v>
      </c>
      <c r="G466" s="38" t="str">
        <f t="shared" ca="1" si="45"/>
        <v>2024-12-09-09.06.57.000000</v>
      </c>
      <c r="I466" s="40"/>
    </row>
    <row r="467" spans="1:9" x14ac:dyDescent="0.2">
      <c r="A467" s="42">
        <f t="shared" si="43"/>
        <v>2025</v>
      </c>
      <c r="B467" s="30" t="s">
        <v>230</v>
      </c>
      <c r="C467" s="43">
        <f t="shared" si="44"/>
        <v>1</v>
      </c>
      <c r="D467" s="14" t="str">
        <f t="shared" si="44"/>
        <v>0691775E</v>
      </c>
      <c r="E467" s="30" t="s">
        <v>391</v>
      </c>
      <c r="F467" s="47">
        <f>Tableau1!S24</f>
        <v>60</v>
      </c>
      <c r="G467" s="38" t="str">
        <f t="shared" ca="1" si="45"/>
        <v>2024-12-09-09.06.57.000000</v>
      </c>
      <c r="I467" s="40"/>
    </row>
    <row r="468" spans="1:9" x14ac:dyDescent="0.2">
      <c r="A468" s="42">
        <f t="shared" si="43"/>
        <v>2025</v>
      </c>
      <c r="B468" s="30" t="s">
        <v>230</v>
      </c>
      <c r="C468" s="43">
        <f t="shared" ref="C468:D483" si="46">C467</f>
        <v>1</v>
      </c>
      <c r="D468" s="14" t="str">
        <f t="shared" si="46"/>
        <v>0691775E</v>
      </c>
      <c r="E468" s="30" t="s">
        <v>1439</v>
      </c>
      <c r="F468" s="47">
        <f>Tableau1!S25</f>
        <v>0</v>
      </c>
      <c r="G468" s="38" t="str">
        <f t="shared" ca="1" si="45"/>
        <v>2024-12-09-09.06.57.000000</v>
      </c>
      <c r="I468" s="40"/>
    </row>
    <row r="469" spans="1:9" x14ac:dyDescent="0.2">
      <c r="A469" s="42">
        <f t="shared" si="43"/>
        <v>2025</v>
      </c>
      <c r="B469" s="30" t="s">
        <v>230</v>
      </c>
      <c r="C469" s="43">
        <f t="shared" si="46"/>
        <v>1</v>
      </c>
      <c r="D469" s="14" t="str">
        <f t="shared" si="46"/>
        <v>0691775E</v>
      </c>
      <c r="E469" s="30" t="s">
        <v>1456</v>
      </c>
      <c r="F469" s="47">
        <f>Tableau1!S26</f>
        <v>0</v>
      </c>
      <c r="G469" s="38" t="str">
        <f t="shared" ca="1" si="45"/>
        <v>2024-12-09-09.06.57.000000</v>
      </c>
      <c r="I469" s="40"/>
    </row>
    <row r="470" spans="1:9" x14ac:dyDescent="0.2">
      <c r="A470" s="42">
        <f t="shared" si="43"/>
        <v>2025</v>
      </c>
      <c r="B470" s="30" t="s">
        <v>230</v>
      </c>
      <c r="C470" s="43">
        <f t="shared" si="46"/>
        <v>1</v>
      </c>
      <c r="D470" s="14" t="str">
        <f t="shared" si="46"/>
        <v>0691775E</v>
      </c>
      <c r="E470" s="30" t="s">
        <v>1473</v>
      </c>
      <c r="F470" s="47">
        <f>Tableau1!S27</f>
        <v>94</v>
      </c>
      <c r="G470" s="38" t="str">
        <f t="shared" ca="1" si="45"/>
        <v>2024-12-09-09.06.57.000000</v>
      </c>
      <c r="I470" s="40"/>
    </row>
    <row r="471" spans="1:9" x14ac:dyDescent="0.2">
      <c r="A471" s="42">
        <f t="shared" si="43"/>
        <v>2025</v>
      </c>
      <c r="B471" s="30" t="s">
        <v>230</v>
      </c>
      <c r="C471" s="43">
        <f t="shared" si="46"/>
        <v>1</v>
      </c>
      <c r="D471" s="14" t="str">
        <f t="shared" si="46"/>
        <v>0691775E</v>
      </c>
      <c r="E471" s="30" t="s">
        <v>1490</v>
      </c>
      <c r="F471" s="47">
        <f>Tableau1!S28</f>
        <v>0</v>
      </c>
      <c r="G471" s="38" t="str">
        <f t="shared" ca="1" si="45"/>
        <v>2024-12-09-09.06.57.000000</v>
      </c>
      <c r="I471" s="40"/>
    </row>
    <row r="472" spans="1:9" x14ac:dyDescent="0.2">
      <c r="A472" s="42">
        <f t="shared" si="43"/>
        <v>2025</v>
      </c>
      <c r="B472" s="30" t="s">
        <v>230</v>
      </c>
      <c r="C472" s="43">
        <f t="shared" si="46"/>
        <v>1</v>
      </c>
      <c r="D472" s="14" t="str">
        <f t="shared" si="46"/>
        <v>0691775E</v>
      </c>
      <c r="E472" s="30" t="s">
        <v>1507</v>
      </c>
      <c r="F472" s="47">
        <f>Tableau1!S29</f>
        <v>0</v>
      </c>
      <c r="G472" s="38" t="str">
        <f t="shared" ca="1" si="45"/>
        <v>2024-12-09-09.06.57.000000</v>
      </c>
      <c r="I472" s="40"/>
    </row>
    <row r="473" spans="1:9" x14ac:dyDescent="0.2">
      <c r="A473" s="42">
        <f t="shared" si="43"/>
        <v>2025</v>
      </c>
      <c r="B473" s="30" t="s">
        <v>230</v>
      </c>
      <c r="C473" s="43">
        <f t="shared" si="46"/>
        <v>1</v>
      </c>
      <c r="D473" s="14" t="str">
        <f t="shared" si="46"/>
        <v>0691775E</v>
      </c>
      <c r="E473" s="30" t="s">
        <v>532</v>
      </c>
      <c r="F473" s="47">
        <f>Tableau1!S39</f>
        <v>20</v>
      </c>
      <c r="G473" s="38" t="str">
        <f t="shared" ca="1" si="45"/>
        <v>2024-12-09-09.06.57.000000</v>
      </c>
      <c r="I473" s="40"/>
    </row>
    <row r="474" spans="1:9" x14ac:dyDescent="0.2">
      <c r="A474" s="42">
        <f t="shared" si="43"/>
        <v>2025</v>
      </c>
      <c r="B474" s="30" t="s">
        <v>230</v>
      </c>
      <c r="C474" s="43">
        <f t="shared" si="46"/>
        <v>1</v>
      </c>
      <c r="D474" s="14" t="str">
        <f t="shared" si="46"/>
        <v>0691775E</v>
      </c>
      <c r="E474" s="30" t="s">
        <v>1555</v>
      </c>
      <c r="F474" s="47">
        <f>Tableau1!S40</f>
        <v>0</v>
      </c>
      <c r="G474" s="38" t="str">
        <f t="shared" ca="1" si="45"/>
        <v>2024-12-09-09.06.57.000000</v>
      </c>
      <c r="I474" s="40"/>
    </row>
    <row r="475" spans="1:9" x14ac:dyDescent="0.2">
      <c r="A475" s="42">
        <f t="shared" si="43"/>
        <v>2025</v>
      </c>
      <c r="B475" s="30" t="s">
        <v>230</v>
      </c>
      <c r="C475" s="43">
        <f t="shared" si="46"/>
        <v>1</v>
      </c>
      <c r="D475" s="14" t="str">
        <f t="shared" si="46"/>
        <v>0691775E</v>
      </c>
      <c r="E475" s="30" t="s">
        <v>1572</v>
      </c>
      <c r="F475" s="47">
        <f>Tableau1!S41</f>
        <v>0</v>
      </c>
      <c r="G475" s="38" t="str">
        <f t="shared" ca="1" si="45"/>
        <v>2024-12-09-09.06.57.000000</v>
      </c>
      <c r="I475" s="40"/>
    </row>
    <row r="476" spans="1:9" x14ac:dyDescent="0.2">
      <c r="A476" s="42">
        <f t="shared" si="43"/>
        <v>2025</v>
      </c>
      <c r="B476" s="30" t="s">
        <v>230</v>
      </c>
      <c r="C476" s="43">
        <f t="shared" si="46"/>
        <v>1</v>
      </c>
      <c r="D476" s="14" t="str">
        <f t="shared" si="46"/>
        <v>0691775E</v>
      </c>
      <c r="E476" s="30" t="s">
        <v>632</v>
      </c>
      <c r="F476" s="47">
        <f>Tableau1!S54</f>
        <v>0</v>
      </c>
      <c r="G476" s="38" t="str">
        <f t="shared" ca="1" si="45"/>
        <v>2024-12-09-09.06.57.000000</v>
      </c>
      <c r="I476" s="40"/>
    </row>
    <row r="477" spans="1:9" x14ac:dyDescent="0.2">
      <c r="A477" s="42">
        <f t="shared" si="43"/>
        <v>2025</v>
      </c>
      <c r="B477" s="30" t="s">
        <v>230</v>
      </c>
      <c r="C477" s="43">
        <f t="shared" si="46"/>
        <v>1</v>
      </c>
      <c r="D477" s="14" t="str">
        <f t="shared" si="46"/>
        <v>0691775E</v>
      </c>
      <c r="E477" s="30" t="s">
        <v>1646</v>
      </c>
      <c r="F477" s="47">
        <f>Tableau1!S55</f>
        <v>0</v>
      </c>
      <c r="G477" s="38" t="str">
        <f t="shared" ca="1" si="45"/>
        <v>2024-12-09-09.06.57.000000</v>
      </c>
      <c r="I477" s="40"/>
    </row>
    <row r="478" spans="1:9" x14ac:dyDescent="0.2">
      <c r="A478" s="42">
        <f t="shared" si="43"/>
        <v>2025</v>
      </c>
      <c r="B478" s="30" t="s">
        <v>230</v>
      </c>
      <c r="C478" s="43">
        <f t="shared" si="46"/>
        <v>1</v>
      </c>
      <c r="D478" s="14" t="str">
        <f t="shared" si="46"/>
        <v>0691775E</v>
      </c>
      <c r="E478" s="30" t="s">
        <v>1663</v>
      </c>
      <c r="F478" s="47">
        <f>Tableau1!S56</f>
        <v>0</v>
      </c>
      <c r="G478" s="38" t="str">
        <f t="shared" ca="1" si="45"/>
        <v>2024-12-09-09.06.57.000000</v>
      </c>
      <c r="I478" s="40"/>
    </row>
    <row r="479" spans="1:9" x14ac:dyDescent="0.2">
      <c r="A479" s="42">
        <f t="shared" si="43"/>
        <v>2025</v>
      </c>
      <c r="B479" s="30" t="s">
        <v>230</v>
      </c>
      <c r="C479" s="43">
        <f t="shared" si="46"/>
        <v>1</v>
      </c>
      <c r="D479" s="14" t="str">
        <f t="shared" si="46"/>
        <v>0691775E</v>
      </c>
      <c r="E479" s="30" t="s">
        <v>1676</v>
      </c>
      <c r="F479" s="47">
        <f>Tableau1!S57</f>
        <v>0</v>
      </c>
      <c r="G479" s="38" t="str">
        <f t="shared" ca="1" si="45"/>
        <v>2024-12-09-09.06.57.000000</v>
      </c>
      <c r="I479" s="40"/>
    </row>
    <row r="480" spans="1:9" x14ac:dyDescent="0.2">
      <c r="A480" s="42">
        <f t="shared" si="43"/>
        <v>2025</v>
      </c>
      <c r="B480" s="30" t="s">
        <v>230</v>
      </c>
      <c r="C480" s="43">
        <f t="shared" si="46"/>
        <v>1</v>
      </c>
      <c r="D480" s="14" t="str">
        <f t="shared" si="46"/>
        <v>0691775E</v>
      </c>
      <c r="E480" s="30" t="s">
        <v>1689</v>
      </c>
      <c r="F480" s="47">
        <f>Tableau1!S58</f>
        <v>0</v>
      </c>
      <c r="G480" s="38" t="str">
        <f t="shared" ca="1" si="45"/>
        <v>2024-12-09-09.06.57.000000</v>
      </c>
      <c r="I480" s="40"/>
    </row>
    <row r="481" spans="1:9" x14ac:dyDescent="0.2">
      <c r="A481" s="42">
        <f t="shared" si="43"/>
        <v>2025</v>
      </c>
      <c r="B481" s="30" t="s">
        <v>230</v>
      </c>
      <c r="C481" s="43">
        <f t="shared" si="46"/>
        <v>1</v>
      </c>
      <c r="D481" s="14" t="str">
        <f t="shared" si="46"/>
        <v>0691775E</v>
      </c>
      <c r="E481" s="30" t="s">
        <v>1706</v>
      </c>
      <c r="F481" s="47">
        <f>Tableau1!S59</f>
        <v>0</v>
      </c>
      <c r="G481" s="38" t="str">
        <f t="shared" ca="1" si="45"/>
        <v>2024-12-09-09.06.57.000000</v>
      </c>
      <c r="I481" s="40"/>
    </row>
    <row r="482" spans="1:9" x14ac:dyDescent="0.2">
      <c r="A482" s="42">
        <f t="shared" si="43"/>
        <v>2025</v>
      </c>
      <c r="B482" s="30" t="s">
        <v>230</v>
      </c>
      <c r="C482" s="43">
        <f t="shared" si="46"/>
        <v>1</v>
      </c>
      <c r="D482" s="14" t="str">
        <f t="shared" si="46"/>
        <v>0691775E</v>
      </c>
      <c r="E482" s="30" t="s">
        <v>1741</v>
      </c>
      <c r="F482" s="47">
        <f>Tableau1!S63</f>
        <v>94</v>
      </c>
      <c r="G482" s="38" t="str">
        <f t="shared" ca="1" si="45"/>
        <v>2024-12-09-09.06.57.000000</v>
      </c>
      <c r="I482" s="40"/>
    </row>
    <row r="483" spans="1:9" x14ac:dyDescent="0.2">
      <c r="A483" s="42">
        <f t="shared" si="43"/>
        <v>2025</v>
      </c>
      <c r="B483" s="30" t="s">
        <v>230</v>
      </c>
      <c r="C483" s="43">
        <f t="shared" si="46"/>
        <v>1</v>
      </c>
      <c r="D483" s="14" t="str">
        <f t="shared" si="46"/>
        <v>0691775E</v>
      </c>
      <c r="E483" s="30" t="s">
        <v>1758</v>
      </c>
      <c r="F483" s="47">
        <f>Tableau1!S64</f>
        <v>0</v>
      </c>
      <c r="G483" s="38" t="str">
        <f t="shared" ca="1" si="45"/>
        <v>2024-12-09-09.06.57.000000</v>
      </c>
      <c r="I483" s="40"/>
    </row>
    <row r="484" spans="1:9" x14ac:dyDescent="0.2">
      <c r="A484" s="42">
        <f t="shared" si="43"/>
        <v>2025</v>
      </c>
      <c r="B484" s="30" t="s">
        <v>230</v>
      </c>
      <c r="C484" s="43">
        <f t="shared" ref="C484:D499" si="47">C483</f>
        <v>1</v>
      </c>
      <c r="D484" s="14" t="str">
        <f t="shared" si="47"/>
        <v>0691775E</v>
      </c>
      <c r="E484" s="30" t="s">
        <v>1775</v>
      </c>
      <c r="F484" s="47">
        <f>Tableau1!S65</f>
        <v>0</v>
      </c>
      <c r="G484" s="38" t="str">
        <f t="shared" ca="1" si="45"/>
        <v>2024-12-09-09.06.57.000000</v>
      </c>
      <c r="I484" s="40"/>
    </row>
    <row r="485" spans="1:9" x14ac:dyDescent="0.2">
      <c r="A485" s="42">
        <f t="shared" si="43"/>
        <v>2025</v>
      </c>
      <c r="B485" s="30" t="s">
        <v>230</v>
      </c>
      <c r="C485" s="43">
        <f t="shared" si="47"/>
        <v>1</v>
      </c>
      <c r="D485" s="14" t="str">
        <f t="shared" si="47"/>
        <v>0691775E</v>
      </c>
      <c r="E485" s="30" t="s">
        <v>1810</v>
      </c>
      <c r="F485" s="47">
        <f>Tableau1!S69</f>
        <v>20</v>
      </c>
      <c r="G485" s="38" t="str">
        <f t="shared" ca="1" si="45"/>
        <v>2024-12-09-09.06.57.000000</v>
      </c>
      <c r="I485" s="40"/>
    </row>
    <row r="486" spans="1:9" x14ac:dyDescent="0.2">
      <c r="A486" s="42">
        <f t="shared" si="43"/>
        <v>2025</v>
      </c>
      <c r="B486" s="30" t="s">
        <v>230</v>
      </c>
      <c r="C486" s="43">
        <f t="shared" si="47"/>
        <v>1</v>
      </c>
      <c r="D486" s="14" t="str">
        <f t="shared" si="47"/>
        <v>0691775E</v>
      </c>
      <c r="E486" s="30" t="s">
        <v>1827</v>
      </c>
      <c r="F486" s="47">
        <f>Tableau1!S70</f>
        <v>0</v>
      </c>
      <c r="G486" s="38" t="str">
        <f t="shared" ca="1" si="45"/>
        <v>2024-12-09-09.06.57.000000</v>
      </c>
      <c r="I486" s="40"/>
    </row>
    <row r="487" spans="1:9" x14ac:dyDescent="0.2">
      <c r="A487" s="42">
        <f t="shared" si="43"/>
        <v>2025</v>
      </c>
      <c r="B487" s="30" t="s">
        <v>230</v>
      </c>
      <c r="C487" s="43">
        <f t="shared" si="47"/>
        <v>1</v>
      </c>
      <c r="D487" s="14" t="str">
        <f t="shared" si="47"/>
        <v>0691775E</v>
      </c>
      <c r="E487" s="30" t="s">
        <v>1844</v>
      </c>
      <c r="F487" s="47">
        <f>Tableau1!S71</f>
        <v>0</v>
      </c>
      <c r="G487" s="38" t="str">
        <f t="shared" ca="1" si="45"/>
        <v>2024-12-09-09.06.57.000000</v>
      </c>
      <c r="I487" s="40"/>
    </row>
    <row r="488" spans="1:9" x14ac:dyDescent="0.2">
      <c r="A488" s="42">
        <f t="shared" si="43"/>
        <v>2025</v>
      </c>
      <c r="B488" s="30" t="s">
        <v>230</v>
      </c>
      <c r="C488" s="43">
        <f t="shared" si="47"/>
        <v>1</v>
      </c>
      <c r="D488" s="14" t="str">
        <f t="shared" si="47"/>
        <v>0691775E</v>
      </c>
      <c r="E488" s="30" t="s">
        <v>336</v>
      </c>
      <c r="F488" s="47">
        <f>Tableau1!T21</f>
        <v>35</v>
      </c>
      <c r="G488" s="38" t="str">
        <f t="shared" ca="1" si="45"/>
        <v>2024-12-09-09.06.57.000000</v>
      </c>
      <c r="I488" s="40"/>
    </row>
    <row r="489" spans="1:9" x14ac:dyDescent="0.2">
      <c r="A489" s="42">
        <f t="shared" si="43"/>
        <v>2025</v>
      </c>
      <c r="B489" s="30" t="s">
        <v>230</v>
      </c>
      <c r="C489" s="43">
        <f t="shared" si="47"/>
        <v>1</v>
      </c>
      <c r="D489" s="14" t="str">
        <f t="shared" si="47"/>
        <v>0691775E</v>
      </c>
      <c r="E489" s="30" t="s">
        <v>1405</v>
      </c>
      <c r="F489" s="47">
        <f>Tableau1!T22</f>
        <v>0</v>
      </c>
      <c r="G489" s="38" t="str">
        <f t="shared" ca="1" si="45"/>
        <v>2024-12-09-09.06.57.000000</v>
      </c>
      <c r="I489" s="40"/>
    </row>
    <row r="490" spans="1:9" x14ac:dyDescent="0.2">
      <c r="A490" s="42">
        <f t="shared" si="43"/>
        <v>2025</v>
      </c>
      <c r="B490" s="30" t="s">
        <v>230</v>
      </c>
      <c r="C490" s="43">
        <f t="shared" si="47"/>
        <v>1</v>
      </c>
      <c r="D490" s="14" t="str">
        <f t="shared" si="47"/>
        <v>0691775E</v>
      </c>
      <c r="E490" s="30" t="s">
        <v>1422</v>
      </c>
      <c r="F490" s="47">
        <f>Tableau1!T23</f>
        <v>0</v>
      </c>
      <c r="G490" s="38" t="str">
        <f t="shared" ca="1" si="45"/>
        <v>2024-12-09-09.06.57.000000</v>
      </c>
      <c r="I490" s="40"/>
    </row>
    <row r="491" spans="1:9" x14ac:dyDescent="0.2">
      <c r="A491" s="42">
        <f t="shared" si="43"/>
        <v>2025</v>
      </c>
      <c r="B491" s="30" t="s">
        <v>230</v>
      </c>
      <c r="C491" s="43">
        <f t="shared" si="47"/>
        <v>1</v>
      </c>
      <c r="D491" s="14" t="str">
        <f t="shared" si="47"/>
        <v>0691775E</v>
      </c>
      <c r="E491" s="30" t="s">
        <v>394</v>
      </c>
      <c r="F491" s="47">
        <f>Tableau1!T24</f>
        <v>62</v>
      </c>
      <c r="G491" s="38" t="str">
        <f t="shared" ca="1" si="45"/>
        <v>2024-12-09-09.06.57.000000</v>
      </c>
      <c r="I491" s="40"/>
    </row>
    <row r="492" spans="1:9" x14ac:dyDescent="0.2">
      <c r="A492" s="42">
        <f t="shared" si="43"/>
        <v>2025</v>
      </c>
      <c r="B492" s="30" t="s">
        <v>230</v>
      </c>
      <c r="C492" s="43">
        <f t="shared" si="47"/>
        <v>1</v>
      </c>
      <c r="D492" s="14" t="str">
        <f t="shared" si="47"/>
        <v>0691775E</v>
      </c>
      <c r="E492" s="30" t="s">
        <v>1440</v>
      </c>
      <c r="F492" s="47">
        <f>Tableau1!T25</f>
        <v>0</v>
      </c>
      <c r="G492" s="38" t="str">
        <f t="shared" ca="1" si="45"/>
        <v>2024-12-09-09.06.57.000000</v>
      </c>
      <c r="I492" s="40"/>
    </row>
    <row r="493" spans="1:9" x14ac:dyDescent="0.2">
      <c r="A493" s="42">
        <f t="shared" si="43"/>
        <v>2025</v>
      </c>
      <c r="B493" s="30" t="s">
        <v>230</v>
      </c>
      <c r="C493" s="43">
        <f t="shared" si="47"/>
        <v>1</v>
      </c>
      <c r="D493" s="14" t="str">
        <f t="shared" si="47"/>
        <v>0691775E</v>
      </c>
      <c r="E493" s="30" t="s">
        <v>1457</v>
      </c>
      <c r="F493" s="47">
        <f>Tableau1!T26</f>
        <v>0</v>
      </c>
      <c r="G493" s="38" t="str">
        <f t="shared" ca="1" si="45"/>
        <v>2024-12-09-09.06.57.000000</v>
      </c>
      <c r="I493" s="40"/>
    </row>
    <row r="494" spans="1:9" x14ac:dyDescent="0.2">
      <c r="A494" s="42">
        <f t="shared" si="43"/>
        <v>2025</v>
      </c>
      <c r="B494" s="30" t="s">
        <v>230</v>
      </c>
      <c r="C494" s="43">
        <f t="shared" si="47"/>
        <v>1</v>
      </c>
      <c r="D494" s="14" t="str">
        <f t="shared" si="47"/>
        <v>0691775E</v>
      </c>
      <c r="E494" s="30" t="s">
        <v>1474</v>
      </c>
      <c r="F494" s="47">
        <f>Tableau1!T27</f>
        <v>97</v>
      </c>
      <c r="G494" s="38" t="str">
        <f t="shared" ca="1" si="45"/>
        <v>2024-12-09-09.06.57.000000</v>
      </c>
      <c r="I494" s="40"/>
    </row>
    <row r="495" spans="1:9" x14ac:dyDescent="0.2">
      <c r="A495" s="42">
        <f t="shared" si="43"/>
        <v>2025</v>
      </c>
      <c r="B495" s="30" t="s">
        <v>230</v>
      </c>
      <c r="C495" s="43">
        <f t="shared" si="47"/>
        <v>1</v>
      </c>
      <c r="D495" s="14" t="str">
        <f t="shared" si="47"/>
        <v>0691775E</v>
      </c>
      <c r="E495" s="30" t="s">
        <v>1491</v>
      </c>
      <c r="F495" s="47">
        <f>Tableau1!T28</f>
        <v>0</v>
      </c>
      <c r="G495" s="38" t="str">
        <f t="shared" ca="1" si="45"/>
        <v>2024-12-09-09.06.57.000000</v>
      </c>
      <c r="I495" s="40"/>
    </row>
    <row r="496" spans="1:9" x14ac:dyDescent="0.2">
      <c r="A496" s="42">
        <f t="shared" si="43"/>
        <v>2025</v>
      </c>
      <c r="B496" s="30" t="s">
        <v>230</v>
      </c>
      <c r="C496" s="43">
        <f t="shared" si="47"/>
        <v>1</v>
      </c>
      <c r="D496" s="14" t="str">
        <f t="shared" si="47"/>
        <v>0691775E</v>
      </c>
      <c r="E496" s="30" t="s">
        <v>1508</v>
      </c>
      <c r="F496" s="47">
        <f>Tableau1!T29</f>
        <v>0</v>
      </c>
      <c r="G496" s="38" t="str">
        <f t="shared" ca="1" si="45"/>
        <v>2024-12-09-09.06.57.000000</v>
      </c>
      <c r="I496" s="40"/>
    </row>
    <row r="497" spans="1:9" x14ac:dyDescent="0.2">
      <c r="A497" s="42">
        <f t="shared" si="43"/>
        <v>2025</v>
      </c>
      <c r="B497" s="30" t="s">
        <v>230</v>
      </c>
      <c r="C497" s="43">
        <f t="shared" si="47"/>
        <v>1</v>
      </c>
      <c r="D497" s="14" t="str">
        <f t="shared" si="47"/>
        <v>0691775E</v>
      </c>
      <c r="E497" s="30" t="s">
        <v>535</v>
      </c>
      <c r="F497" s="47">
        <f>Tableau1!T39</f>
        <v>20</v>
      </c>
      <c r="G497" s="38" t="str">
        <f t="shared" ca="1" si="45"/>
        <v>2024-12-09-09.06.57.000000</v>
      </c>
      <c r="I497" s="40"/>
    </row>
    <row r="498" spans="1:9" x14ac:dyDescent="0.2">
      <c r="A498" s="42">
        <f t="shared" si="43"/>
        <v>2025</v>
      </c>
      <c r="B498" s="30" t="s">
        <v>230</v>
      </c>
      <c r="C498" s="43">
        <f t="shared" si="47"/>
        <v>1</v>
      </c>
      <c r="D498" s="14" t="str">
        <f t="shared" si="47"/>
        <v>0691775E</v>
      </c>
      <c r="E498" s="30" t="s">
        <v>1556</v>
      </c>
      <c r="F498" s="47">
        <f>Tableau1!T40</f>
        <v>0</v>
      </c>
      <c r="G498" s="38" t="str">
        <f t="shared" ca="1" si="45"/>
        <v>2024-12-09-09.06.57.000000</v>
      </c>
      <c r="I498" s="40"/>
    </row>
    <row r="499" spans="1:9" x14ac:dyDescent="0.2">
      <c r="A499" s="42">
        <f t="shared" si="43"/>
        <v>2025</v>
      </c>
      <c r="B499" s="30" t="s">
        <v>230</v>
      </c>
      <c r="C499" s="43">
        <f t="shared" si="47"/>
        <v>1</v>
      </c>
      <c r="D499" s="14" t="str">
        <f t="shared" si="47"/>
        <v>0691775E</v>
      </c>
      <c r="E499" s="30" t="s">
        <v>1573</v>
      </c>
      <c r="F499" s="47">
        <f>Tableau1!T41</f>
        <v>0</v>
      </c>
      <c r="G499" s="38" t="str">
        <f t="shared" ca="1" si="45"/>
        <v>2024-12-09-09.06.57.000000</v>
      </c>
      <c r="I499" s="40"/>
    </row>
    <row r="500" spans="1:9" x14ac:dyDescent="0.2">
      <c r="A500" s="42">
        <f t="shared" si="43"/>
        <v>2025</v>
      </c>
      <c r="B500" s="30" t="s">
        <v>230</v>
      </c>
      <c r="C500" s="43">
        <f t="shared" ref="C500:D515" si="48">C499</f>
        <v>1</v>
      </c>
      <c r="D500" s="14" t="str">
        <f t="shared" si="48"/>
        <v>0691775E</v>
      </c>
      <c r="E500" s="30" t="s">
        <v>635</v>
      </c>
      <c r="F500" s="47">
        <f>Tableau1!T54</f>
        <v>0</v>
      </c>
      <c r="G500" s="38" t="str">
        <f t="shared" ca="1" si="45"/>
        <v>2024-12-09-09.06.57.000000</v>
      </c>
      <c r="I500" s="40"/>
    </row>
    <row r="501" spans="1:9" x14ac:dyDescent="0.2">
      <c r="A501" s="42">
        <f t="shared" si="43"/>
        <v>2025</v>
      </c>
      <c r="B501" s="30" t="s">
        <v>230</v>
      </c>
      <c r="C501" s="43">
        <f t="shared" si="48"/>
        <v>1</v>
      </c>
      <c r="D501" s="14" t="str">
        <f t="shared" si="48"/>
        <v>0691775E</v>
      </c>
      <c r="E501" s="30" t="s">
        <v>1647</v>
      </c>
      <c r="F501" s="47">
        <f>Tableau1!T55</f>
        <v>0</v>
      </c>
      <c r="G501" s="38" t="str">
        <f t="shared" ca="1" si="45"/>
        <v>2024-12-09-09.06.57.000000</v>
      </c>
      <c r="I501" s="40"/>
    </row>
    <row r="502" spans="1:9" x14ac:dyDescent="0.2">
      <c r="A502" s="42">
        <f t="shared" si="43"/>
        <v>2025</v>
      </c>
      <c r="B502" s="30" t="s">
        <v>230</v>
      </c>
      <c r="C502" s="43">
        <f t="shared" si="48"/>
        <v>1</v>
      </c>
      <c r="D502" s="14" t="str">
        <f t="shared" si="48"/>
        <v>0691775E</v>
      </c>
      <c r="E502" s="30" t="s">
        <v>1664</v>
      </c>
      <c r="F502" s="47">
        <f>Tableau1!T56</f>
        <v>0</v>
      </c>
      <c r="G502" s="38" t="str">
        <f t="shared" ca="1" si="45"/>
        <v>2024-12-09-09.06.57.000000</v>
      </c>
      <c r="I502" s="40"/>
    </row>
    <row r="503" spans="1:9" x14ac:dyDescent="0.2">
      <c r="A503" s="42">
        <f t="shared" si="43"/>
        <v>2025</v>
      </c>
      <c r="B503" s="30" t="s">
        <v>230</v>
      </c>
      <c r="C503" s="43">
        <f t="shared" si="48"/>
        <v>1</v>
      </c>
      <c r="D503" s="14" t="str">
        <f t="shared" si="48"/>
        <v>0691775E</v>
      </c>
      <c r="E503" s="30" t="s">
        <v>1677</v>
      </c>
      <c r="F503" s="47">
        <f>Tableau1!T57</f>
        <v>0</v>
      </c>
      <c r="G503" s="38" t="str">
        <f t="shared" ca="1" si="45"/>
        <v>2024-12-09-09.06.57.000000</v>
      </c>
      <c r="I503" s="40"/>
    </row>
    <row r="504" spans="1:9" x14ac:dyDescent="0.2">
      <c r="A504" s="42">
        <f t="shared" si="43"/>
        <v>2025</v>
      </c>
      <c r="B504" s="30" t="s">
        <v>230</v>
      </c>
      <c r="C504" s="43">
        <f t="shared" si="48"/>
        <v>1</v>
      </c>
      <c r="D504" s="14" t="str">
        <f t="shared" si="48"/>
        <v>0691775E</v>
      </c>
      <c r="E504" s="30" t="s">
        <v>1690</v>
      </c>
      <c r="F504" s="47">
        <f>Tableau1!T58</f>
        <v>0</v>
      </c>
      <c r="G504" s="38" t="str">
        <f t="shared" ca="1" si="45"/>
        <v>2024-12-09-09.06.57.000000</v>
      </c>
      <c r="I504" s="40"/>
    </row>
    <row r="505" spans="1:9" x14ac:dyDescent="0.2">
      <c r="A505" s="42">
        <f t="shared" si="43"/>
        <v>2025</v>
      </c>
      <c r="B505" s="30" t="s">
        <v>230</v>
      </c>
      <c r="C505" s="43">
        <f t="shared" si="48"/>
        <v>1</v>
      </c>
      <c r="D505" s="14" t="str">
        <f t="shared" si="48"/>
        <v>0691775E</v>
      </c>
      <c r="E505" s="30" t="s">
        <v>1707</v>
      </c>
      <c r="F505" s="47">
        <f>Tableau1!T59</f>
        <v>0</v>
      </c>
      <c r="G505" s="38" t="str">
        <f t="shared" ca="1" si="45"/>
        <v>2024-12-09-09.06.57.000000</v>
      </c>
      <c r="I505" s="40"/>
    </row>
    <row r="506" spans="1:9" x14ac:dyDescent="0.2">
      <c r="A506" s="42">
        <f t="shared" si="43"/>
        <v>2025</v>
      </c>
      <c r="B506" s="30" t="s">
        <v>230</v>
      </c>
      <c r="C506" s="43">
        <f t="shared" si="48"/>
        <v>1</v>
      </c>
      <c r="D506" s="14" t="str">
        <f t="shared" si="48"/>
        <v>0691775E</v>
      </c>
      <c r="E506" s="30" t="s">
        <v>1742</v>
      </c>
      <c r="F506" s="47">
        <f>Tableau1!T63</f>
        <v>97</v>
      </c>
      <c r="G506" s="38" t="str">
        <f t="shared" ca="1" si="45"/>
        <v>2024-12-09-09.06.57.000000</v>
      </c>
      <c r="I506" s="40"/>
    </row>
    <row r="507" spans="1:9" x14ac:dyDescent="0.2">
      <c r="A507" s="42">
        <f t="shared" si="43"/>
        <v>2025</v>
      </c>
      <c r="B507" s="30" t="s">
        <v>230</v>
      </c>
      <c r="C507" s="43">
        <f t="shared" si="48"/>
        <v>1</v>
      </c>
      <c r="D507" s="14" t="str">
        <f t="shared" si="48"/>
        <v>0691775E</v>
      </c>
      <c r="E507" s="30" t="s">
        <v>1759</v>
      </c>
      <c r="F507" s="47">
        <f>Tableau1!T64</f>
        <v>0</v>
      </c>
      <c r="G507" s="38" t="str">
        <f t="shared" ca="1" si="45"/>
        <v>2024-12-09-09.06.57.000000</v>
      </c>
      <c r="I507" s="40"/>
    </row>
    <row r="508" spans="1:9" x14ac:dyDescent="0.2">
      <c r="A508" s="42">
        <f t="shared" si="43"/>
        <v>2025</v>
      </c>
      <c r="B508" s="30" t="s">
        <v>230</v>
      </c>
      <c r="C508" s="43">
        <f t="shared" si="48"/>
        <v>1</v>
      </c>
      <c r="D508" s="14" t="str">
        <f t="shared" si="48"/>
        <v>0691775E</v>
      </c>
      <c r="E508" s="30" t="s">
        <v>1776</v>
      </c>
      <c r="F508" s="47">
        <f>Tableau1!T65</f>
        <v>0</v>
      </c>
      <c r="G508" s="38" t="str">
        <f t="shared" ca="1" si="45"/>
        <v>2024-12-09-09.06.57.000000</v>
      </c>
      <c r="I508" s="40"/>
    </row>
    <row r="509" spans="1:9" x14ac:dyDescent="0.2">
      <c r="A509" s="42">
        <f t="shared" si="43"/>
        <v>2025</v>
      </c>
      <c r="B509" s="30" t="s">
        <v>230</v>
      </c>
      <c r="C509" s="43">
        <f t="shared" si="48"/>
        <v>1</v>
      </c>
      <c r="D509" s="14" t="str">
        <f t="shared" si="48"/>
        <v>0691775E</v>
      </c>
      <c r="E509" s="30" t="s">
        <v>1811</v>
      </c>
      <c r="F509" s="47">
        <f>Tableau1!T69</f>
        <v>20</v>
      </c>
      <c r="G509" s="38" t="str">
        <f t="shared" ca="1" si="45"/>
        <v>2024-12-09-09.06.57.000000</v>
      </c>
      <c r="I509" s="40"/>
    </row>
    <row r="510" spans="1:9" x14ac:dyDescent="0.2">
      <c r="A510" s="42">
        <f t="shared" si="43"/>
        <v>2025</v>
      </c>
      <c r="B510" s="30" t="s">
        <v>230</v>
      </c>
      <c r="C510" s="43">
        <f t="shared" si="48"/>
        <v>1</v>
      </c>
      <c r="D510" s="14" t="str">
        <f t="shared" si="48"/>
        <v>0691775E</v>
      </c>
      <c r="E510" s="30" t="s">
        <v>1828</v>
      </c>
      <c r="F510" s="47">
        <f>Tableau1!T70</f>
        <v>0</v>
      </c>
      <c r="G510" s="38" t="str">
        <f t="shared" ca="1" si="45"/>
        <v>2024-12-09-09.06.57.000000</v>
      </c>
      <c r="I510" s="40"/>
    </row>
    <row r="511" spans="1:9" x14ac:dyDescent="0.2">
      <c r="A511" s="42">
        <f t="shared" si="43"/>
        <v>2025</v>
      </c>
      <c r="B511" s="30" t="s">
        <v>230</v>
      </c>
      <c r="C511" s="43">
        <f t="shared" si="48"/>
        <v>1</v>
      </c>
      <c r="D511" s="14" t="str">
        <f t="shared" si="48"/>
        <v>0691775E</v>
      </c>
      <c r="E511" s="30" t="s">
        <v>1845</v>
      </c>
      <c r="F511" s="47">
        <f>Tableau1!T71</f>
        <v>0</v>
      </c>
      <c r="G511" s="38" t="str">
        <f t="shared" ca="1" si="45"/>
        <v>2024-12-09-09.06.57.000000</v>
      </c>
      <c r="I511" s="40"/>
    </row>
    <row r="512" spans="1:9" x14ac:dyDescent="0.2">
      <c r="A512" s="42">
        <f t="shared" si="43"/>
        <v>2025</v>
      </c>
      <c r="B512" s="30" t="s">
        <v>230</v>
      </c>
      <c r="C512" s="43">
        <f t="shared" si="48"/>
        <v>1</v>
      </c>
      <c r="D512" s="14" t="str">
        <f t="shared" si="48"/>
        <v>0691775E</v>
      </c>
      <c r="E512" s="30" t="s">
        <v>339</v>
      </c>
      <c r="F512" s="47">
        <f>Tableau1!U21</f>
        <v>8</v>
      </c>
      <c r="G512" s="38" t="str">
        <f t="shared" ca="1" si="45"/>
        <v>2024-12-09-09.06.57.000000</v>
      </c>
      <c r="I512" s="40"/>
    </row>
    <row r="513" spans="1:9" x14ac:dyDescent="0.2">
      <c r="A513" s="42">
        <f t="shared" si="43"/>
        <v>2025</v>
      </c>
      <c r="B513" s="30" t="s">
        <v>230</v>
      </c>
      <c r="C513" s="43">
        <f t="shared" si="48"/>
        <v>1</v>
      </c>
      <c r="D513" s="14" t="str">
        <f t="shared" si="48"/>
        <v>0691775E</v>
      </c>
      <c r="E513" s="30" t="s">
        <v>1406</v>
      </c>
      <c r="F513" s="47">
        <f>Tableau1!U22</f>
        <v>0</v>
      </c>
      <c r="G513" s="38" t="str">
        <f t="shared" ca="1" si="45"/>
        <v>2024-12-09-09.06.57.000000</v>
      </c>
      <c r="I513" s="40"/>
    </row>
    <row r="514" spans="1:9" x14ac:dyDescent="0.2">
      <c r="A514" s="42">
        <f t="shared" si="43"/>
        <v>2025</v>
      </c>
      <c r="B514" s="30" t="s">
        <v>230</v>
      </c>
      <c r="C514" s="43">
        <f t="shared" si="48"/>
        <v>1</v>
      </c>
      <c r="D514" s="14" t="str">
        <f t="shared" si="48"/>
        <v>0691775E</v>
      </c>
      <c r="E514" s="30" t="s">
        <v>1423</v>
      </c>
      <c r="F514" s="47">
        <f>Tableau1!U23</f>
        <v>0</v>
      </c>
      <c r="G514" s="38" t="str">
        <f t="shared" ca="1" si="45"/>
        <v>2024-12-09-09.06.57.000000</v>
      </c>
      <c r="I514" s="40"/>
    </row>
    <row r="515" spans="1:9" x14ac:dyDescent="0.2">
      <c r="A515" s="42">
        <f t="shared" si="43"/>
        <v>2025</v>
      </c>
      <c r="B515" s="30" t="s">
        <v>230</v>
      </c>
      <c r="C515" s="43">
        <f t="shared" si="48"/>
        <v>1</v>
      </c>
      <c r="D515" s="14" t="str">
        <f t="shared" si="48"/>
        <v>0691775E</v>
      </c>
      <c r="E515" s="30" t="s">
        <v>397</v>
      </c>
      <c r="F515" s="47">
        <f>Tableau1!U24</f>
        <v>8</v>
      </c>
      <c r="G515" s="38" t="str">
        <f t="shared" ca="1" si="45"/>
        <v>2024-12-09-09.06.57.000000</v>
      </c>
      <c r="I515" s="40"/>
    </row>
    <row r="516" spans="1:9" x14ac:dyDescent="0.2">
      <c r="A516" s="42">
        <f t="shared" ref="A516:A579" si="49">A515</f>
        <v>2025</v>
      </c>
      <c r="B516" s="30" t="s">
        <v>230</v>
      </c>
      <c r="C516" s="43">
        <f t="shared" ref="C516:D531" si="50">C515</f>
        <v>1</v>
      </c>
      <c r="D516" s="14" t="str">
        <f t="shared" si="50"/>
        <v>0691775E</v>
      </c>
      <c r="E516" s="30" t="s">
        <v>1441</v>
      </c>
      <c r="F516" s="47">
        <f>Tableau1!U25</f>
        <v>0</v>
      </c>
      <c r="G516" s="38" t="str">
        <f t="shared" ca="1" si="45"/>
        <v>2024-12-09-09.06.57.000000</v>
      </c>
      <c r="I516" s="40"/>
    </row>
    <row r="517" spans="1:9" x14ac:dyDescent="0.2">
      <c r="A517" s="42">
        <f t="shared" si="49"/>
        <v>2025</v>
      </c>
      <c r="B517" s="30" t="s">
        <v>230</v>
      </c>
      <c r="C517" s="43">
        <f t="shared" si="50"/>
        <v>1</v>
      </c>
      <c r="D517" s="14" t="str">
        <f t="shared" si="50"/>
        <v>0691775E</v>
      </c>
      <c r="E517" s="30" t="s">
        <v>1458</v>
      </c>
      <c r="F517" s="47">
        <f>Tableau1!U26</f>
        <v>0</v>
      </c>
      <c r="G517" s="38" t="str">
        <f t="shared" ca="1" si="45"/>
        <v>2024-12-09-09.06.57.000000</v>
      </c>
      <c r="I517" s="40"/>
    </row>
    <row r="518" spans="1:9" x14ac:dyDescent="0.2">
      <c r="A518" s="42">
        <f t="shared" si="49"/>
        <v>2025</v>
      </c>
      <c r="B518" s="30" t="s">
        <v>230</v>
      </c>
      <c r="C518" s="43">
        <f t="shared" si="50"/>
        <v>1</v>
      </c>
      <c r="D518" s="14" t="str">
        <f t="shared" si="50"/>
        <v>0691775E</v>
      </c>
      <c r="E518" s="30" t="s">
        <v>1475</v>
      </c>
      <c r="F518" s="47">
        <f>Tableau1!U27</f>
        <v>16</v>
      </c>
      <c r="G518" s="38" t="str">
        <f t="shared" ca="1" si="45"/>
        <v>2024-12-09-09.06.57.000000</v>
      </c>
      <c r="I518" s="40"/>
    </row>
    <row r="519" spans="1:9" x14ac:dyDescent="0.2">
      <c r="A519" s="42">
        <f t="shared" si="49"/>
        <v>2025</v>
      </c>
      <c r="B519" s="30" t="s">
        <v>230</v>
      </c>
      <c r="C519" s="43">
        <f t="shared" si="50"/>
        <v>1</v>
      </c>
      <c r="D519" s="14" t="str">
        <f t="shared" si="50"/>
        <v>0691775E</v>
      </c>
      <c r="E519" s="30" t="s">
        <v>1492</v>
      </c>
      <c r="F519" s="47">
        <f>Tableau1!U28</f>
        <v>0</v>
      </c>
      <c r="G519" s="38" t="str">
        <f t="shared" ca="1" si="45"/>
        <v>2024-12-09-09.06.57.000000</v>
      </c>
      <c r="I519" s="40"/>
    </row>
    <row r="520" spans="1:9" x14ac:dyDescent="0.2">
      <c r="A520" s="42">
        <f t="shared" si="49"/>
        <v>2025</v>
      </c>
      <c r="B520" s="30" t="s">
        <v>230</v>
      </c>
      <c r="C520" s="43">
        <f t="shared" si="50"/>
        <v>1</v>
      </c>
      <c r="D520" s="14" t="str">
        <f t="shared" si="50"/>
        <v>0691775E</v>
      </c>
      <c r="E520" s="30" t="s">
        <v>1509</v>
      </c>
      <c r="F520" s="47">
        <f>Tableau1!U29</f>
        <v>0</v>
      </c>
      <c r="G520" s="38" t="str">
        <f t="shared" ca="1" si="45"/>
        <v>2024-12-09-09.06.57.000000</v>
      </c>
      <c r="I520" s="40"/>
    </row>
    <row r="521" spans="1:9" x14ac:dyDescent="0.2">
      <c r="A521" s="42">
        <f t="shared" si="49"/>
        <v>2025</v>
      </c>
      <c r="B521" s="30" t="s">
        <v>230</v>
      </c>
      <c r="C521" s="43">
        <f t="shared" si="50"/>
        <v>1</v>
      </c>
      <c r="D521" s="14" t="str">
        <f t="shared" si="50"/>
        <v>0691775E</v>
      </c>
      <c r="E521" s="30" t="s">
        <v>538</v>
      </c>
      <c r="F521" s="47">
        <f>Tableau1!U39</f>
        <v>2</v>
      </c>
      <c r="G521" s="38" t="str">
        <f t="shared" ref="G521:G584" ca="1" si="51">TEXT(NOW(),"aaaa-mm-jj-hh.mm.ss")&amp;".000000"</f>
        <v>2024-12-09-09.06.57.000000</v>
      </c>
      <c r="I521" s="40"/>
    </row>
    <row r="522" spans="1:9" x14ac:dyDescent="0.2">
      <c r="A522" s="42">
        <f t="shared" si="49"/>
        <v>2025</v>
      </c>
      <c r="B522" s="30" t="s">
        <v>230</v>
      </c>
      <c r="C522" s="43">
        <f t="shared" si="50"/>
        <v>1</v>
      </c>
      <c r="D522" s="14" t="str">
        <f t="shared" si="50"/>
        <v>0691775E</v>
      </c>
      <c r="E522" s="30" t="s">
        <v>1557</v>
      </c>
      <c r="F522" s="47">
        <f>Tableau1!U40</f>
        <v>0</v>
      </c>
      <c r="G522" s="38" t="str">
        <f t="shared" ca="1" si="51"/>
        <v>2024-12-09-09.06.57.000000</v>
      </c>
      <c r="I522" s="40"/>
    </row>
    <row r="523" spans="1:9" x14ac:dyDescent="0.2">
      <c r="A523" s="42">
        <f t="shared" si="49"/>
        <v>2025</v>
      </c>
      <c r="B523" s="30" t="s">
        <v>230</v>
      </c>
      <c r="C523" s="43">
        <f t="shared" si="50"/>
        <v>1</v>
      </c>
      <c r="D523" s="14" t="str">
        <f t="shared" si="50"/>
        <v>0691775E</v>
      </c>
      <c r="E523" s="30" t="s">
        <v>1574</v>
      </c>
      <c r="F523" s="47">
        <f>Tableau1!U41</f>
        <v>0</v>
      </c>
      <c r="G523" s="38" t="str">
        <f t="shared" ca="1" si="51"/>
        <v>2024-12-09-09.06.57.000000</v>
      </c>
      <c r="I523" s="40"/>
    </row>
    <row r="524" spans="1:9" x14ac:dyDescent="0.2">
      <c r="A524" s="42">
        <f t="shared" si="49"/>
        <v>2025</v>
      </c>
      <c r="B524" s="30" t="s">
        <v>230</v>
      </c>
      <c r="C524" s="43">
        <f t="shared" si="50"/>
        <v>1</v>
      </c>
      <c r="D524" s="14" t="str">
        <f t="shared" si="50"/>
        <v>0691775E</v>
      </c>
      <c r="E524" s="30" t="s">
        <v>638</v>
      </c>
      <c r="F524" s="47">
        <f>Tableau1!U54</f>
        <v>0</v>
      </c>
      <c r="G524" s="38" t="str">
        <f t="shared" ca="1" si="51"/>
        <v>2024-12-09-09.06.57.000000</v>
      </c>
      <c r="I524" s="40"/>
    </row>
    <row r="525" spans="1:9" x14ac:dyDescent="0.2">
      <c r="A525" s="42">
        <f t="shared" si="49"/>
        <v>2025</v>
      </c>
      <c r="B525" s="30" t="s">
        <v>230</v>
      </c>
      <c r="C525" s="43">
        <f t="shared" si="50"/>
        <v>1</v>
      </c>
      <c r="D525" s="14" t="str">
        <f t="shared" si="50"/>
        <v>0691775E</v>
      </c>
      <c r="E525" s="30" t="s">
        <v>1648</v>
      </c>
      <c r="F525" s="47">
        <f>Tableau1!U55</f>
        <v>0</v>
      </c>
      <c r="G525" s="38" t="str">
        <f t="shared" ca="1" si="51"/>
        <v>2024-12-09-09.06.57.000000</v>
      </c>
      <c r="I525" s="40"/>
    </row>
    <row r="526" spans="1:9" x14ac:dyDescent="0.2">
      <c r="A526" s="42">
        <f t="shared" si="49"/>
        <v>2025</v>
      </c>
      <c r="B526" s="30" t="s">
        <v>230</v>
      </c>
      <c r="C526" s="43">
        <f t="shared" si="50"/>
        <v>1</v>
      </c>
      <c r="D526" s="14" t="str">
        <f t="shared" si="50"/>
        <v>0691775E</v>
      </c>
      <c r="E526" s="30" t="s">
        <v>1665</v>
      </c>
      <c r="F526" s="47">
        <f>Tableau1!U56</f>
        <v>0</v>
      </c>
      <c r="G526" s="38" t="str">
        <f t="shared" ca="1" si="51"/>
        <v>2024-12-09-09.06.57.000000</v>
      </c>
      <c r="I526" s="40"/>
    </row>
    <row r="527" spans="1:9" x14ac:dyDescent="0.2">
      <c r="A527" s="42">
        <f t="shared" si="49"/>
        <v>2025</v>
      </c>
      <c r="B527" s="30" t="s">
        <v>230</v>
      </c>
      <c r="C527" s="43">
        <f t="shared" si="50"/>
        <v>1</v>
      </c>
      <c r="D527" s="14" t="str">
        <f t="shared" si="50"/>
        <v>0691775E</v>
      </c>
      <c r="E527" s="30" t="s">
        <v>1678</v>
      </c>
      <c r="F527" s="47">
        <f>Tableau1!U57</f>
        <v>0</v>
      </c>
      <c r="G527" s="38" t="str">
        <f t="shared" ca="1" si="51"/>
        <v>2024-12-09-09.06.57.000000</v>
      </c>
      <c r="I527" s="40"/>
    </row>
    <row r="528" spans="1:9" x14ac:dyDescent="0.2">
      <c r="A528" s="42">
        <f t="shared" si="49"/>
        <v>2025</v>
      </c>
      <c r="B528" s="30" t="s">
        <v>230</v>
      </c>
      <c r="C528" s="43">
        <f t="shared" si="50"/>
        <v>1</v>
      </c>
      <c r="D528" s="14" t="str">
        <f t="shared" si="50"/>
        <v>0691775E</v>
      </c>
      <c r="E528" s="30" t="s">
        <v>1691</v>
      </c>
      <c r="F528" s="47">
        <f>Tableau1!U58</f>
        <v>0</v>
      </c>
      <c r="G528" s="38" t="str">
        <f t="shared" ca="1" si="51"/>
        <v>2024-12-09-09.06.57.000000</v>
      </c>
      <c r="I528" s="40"/>
    </row>
    <row r="529" spans="1:9" x14ac:dyDescent="0.2">
      <c r="A529" s="42">
        <f t="shared" si="49"/>
        <v>2025</v>
      </c>
      <c r="B529" s="30" t="s">
        <v>230</v>
      </c>
      <c r="C529" s="43">
        <f t="shared" si="50"/>
        <v>1</v>
      </c>
      <c r="D529" s="14" t="str">
        <f t="shared" si="50"/>
        <v>0691775E</v>
      </c>
      <c r="E529" s="30" t="s">
        <v>1708</v>
      </c>
      <c r="F529" s="47">
        <f>Tableau1!U59</f>
        <v>0</v>
      </c>
      <c r="G529" s="38" t="str">
        <f t="shared" ca="1" si="51"/>
        <v>2024-12-09-09.06.57.000000</v>
      </c>
      <c r="I529" s="40"/>
    </row>
    <row r="530" spans="1:9" x14ac:dyDescent="0.2">
      <c r="A530" s="42">
        <f t="shared" si="49"/>
        <v>2025</v>
      </c>
      <c r="B530" s="30" t="s">
        <v>230</v>
      </c>
      <c r="C530" s="43">
        <f t="shared" si="50"/>
        <v>1</v>
      </c>
      <c r="D530" s="14" t="str">
        <f t="shared" si="50"/>
        <v>0691775E</v>
      </c>
      <c r="E530" s="30" t="s">
        <v>1743</v>
      </c>
      <c r="F530" s="47">
        <f>Tableau1!U63</f>
        <v>16</v>
      </c>
      <c r="G530" s="38" t="str">
        <f t="shared" ca="1" si="51"/>
        <v>2024-12-09-09.06.57.000000</v>
      </c>
      <c r="I530" s="40"/>
    </row>
    <row r="531" spans="1:9" x14ac:dyDescent="0.2">
      <c r="A531" s="42">
        <f t="shared" si="49"/>
        <v>2025</v>
      </c>
      <c r="B531" s="30" t="s">
        <v>230</v>
      </c>
      <c r="C531" s="43">
        <f t="shared" si="50"/>
        <v>1</v>
      </c>
      <c r="D531" s="14" t="str">
        <f t="shared" si="50"/>
        <v>0691775E</v>
      </c>
      <c r="E531" s="30" t="s">
        <v>1760</v>
      </c>
      <c r="F531" s="47">
        <f>Tableau1!U64</f>
        <v>0</v>
      </c>
      <c r="G531" s="38" t="str">
        <f t="shared" ca="1" si="51"/>
        <v>2024-12-09-09.06.57.000000</v>
      </c>
      <c r="I531" s="40"/>
    </row>
    <row r="532" spans="1:9" x14ac:dyDescent="0.2">
      <c r="A532" s="42">
        <f t="shared" si="49"/>
        <v>2025</v>
      </c>
      <c r="B532" s="30" t="s">
        <v>230</v>
      </c>
      <c r="C532" s="43">
        <f t="shared" ref="C532:D547" si="52">C531</f>
        <v>1</v>
      </c>
      <c r="D532" s="14" t="str">
        <f t="shared" si="52"/>
        <v>0691775E</v>
      </c>
      <c r="E532" s="30" t="s">
        <v>1777</v>
      </c>
      <c r="F532" s="47">
        <f>Tableau1!U65</f>
        <v>0</v>
      </c>
      <c r="G532" s="38" t="str">
        <f t="shared" ca="1" si="51"/>
        <v>2024-12-09-09.06.57.000000</v>
      </c>
      <c r="I532" s="40"/>
    </row>
    <row r="533" spans="1:9" x14ac:dyDescent="0.2">
      <c r="A533" s="42">
        <f t="shared" si="49"/>
        <v>2025</v>
      </c>
      <c r="B533" s="30" t="s">
        <v>230</v>
      </c>
      <c r="C533" s="43">
        <f t="shared" si="52"/>
        <v>1</v>
      </c>
      <c r="D533" s="14" t="str">
        <f t="shared" si="52"/>
        <v>0691775E</v>
      </c>
      <c r="E533" s="30" t="s">
        <v>1812</v>
      </c>
      <c r="F533" s="47">
        <f>Tableau1!U69</f>
        <v>2</v>
      </c>
      <c r="G533" s="38" t="str">
        <f t="shared" ca="1" si="51"/>
        <v>2024-12-09-09.06.57.000000</v>
      </c>
      <c r="I533" s="40"/>
    </row>
    <row r="534" spans="1:9" x14ac:dyDescent="0.2">
      <c r="A534" s="42">
        <f t="shared" si="49"/>
        <v>2025</v>
      </c>
      <c r="B534" s="30" t="s">
        <v>230</v>
      </c>
      <c r="C534" s="43">
        <f t="shared" si="52"/>
        <v>1</v>
      </c>
      <c r="D534" s="14" t="str">
        <f t="shared" si="52"/>
        <v>0691775E</v>
      </c>
      <c r="E534" s="30" t="s">
        <v>1829</v>
      </c>
      <c r="F534" s="47">
        <f>Tableau1!U70</f>
        <v>0</v>
      </c>
      <c r="G534" s="38" t="str">
        <f t="shared" ca="1" si="51"/>
        <v>2024-12-09-09.06.57.000000</v>
      </c>
      <c r="I534" s="40"/>
    </row>
    <row r="535" spans="1:9" x14ac:dyDescent="0.2">
      <c r="A535" s="42">
        <f t="shared" si="49"/>
        <v>2025</v>
      </c>
      <c r="B535" s="30" t="s">
        <v>230</v>
      </c>
      <c r="C535" s="43">
        <f t="shared" si="52"/>
        <v>1</v>
      </c>
      <c r="D535" s="14" t="str">
        <f t="shared" si="52"/>
        <v>0691775E</v>
      </c>
      <c r="E535" s="30" t="s">
        <v>1846</v>
      </c>
      <c r="F535" s="47">
        <f>Tableau1!U71</f>
        <v>0</v>
      </c>
      <c r="G535" s="38" t="str">
        <f t="shared" ca="1" si="51"/>
        <v>2024-12-09-09.06.57.000000</v>
      </c>
      <c r="I535" s="40"/>
    </row>
    <row r="536" spans="1:9" x14ac:dyDescent="0.2">
      <c r="A536" s="42">
        <f t="shared" si="49"/>
        <v>2025</v>
      </c>
      <c r="B536" s="30" t="s">
        <v>230</v>
      </c>
      <c r="C536" s="43">
        <f t="shared" si="52"/>
        <v>1</v>
      </c>
      <c r="D536" s="14" t="str">
        <f t="shared" si="52"/>
        <v>0691775E</v>
      </c>
      <c r="E536" s="30" t="s">
        <v>1393</v>
      </c>
      <c r="F536" s="47">
        <f>Tableau1!V21</f>
        <v>672.09999999999991</v>
      </c>
      <c r="G536" s="38" t="str">
        <f t="shared" ca="1" si="51"/>
        <v>2024-12-09-09.06.57.000000</v>
      </c>
      <c r="I536" s="40"/>
    </row>
    <row r="537" spans="1:9" x14ac:dyDescent="0.2">
      <c r="A537" s="42">
        <f t="shared" si="49"/>
        <v>2025</v>
      </c>
      <c r="B537" s="30" t="s">
        <v>230</v>
      </c>
      <c r="C537" s="43">
        <f t="shared" si="52"/>
        <v>1</v>
      </c>
      <c r="D537" s="14" t="str">
        <f t="shared" si="52"/>
        <v>0691775E</v>
      </c>
      <c r="E537" s="30" t="s">
        <v>1407</v>
      </c>
      <c r="F537" s="47">
        <f>Tableau1!V22</f>
        <v>0</v>
      </c>
      <c r="G537" s="38" t="str">
        <f t="shared" ca="1" si="51"/>
        <v>2024-12-09-09.06.57.000000</v>
      </c>
      <c r="I537" s="40"/>
    </row>
    <row r="538" spans="1:9" x14ac:dyDescent="0.2">
      <c r="A538" s="42">
        <f t="shared" si="49"/>
        <v>2025</v>
      </c>
      <c r="B538" s="30" t="s">
        <v>230</v>
      </c>
      <c r="C538" s="43">
        <f t="shared" si="52"/>
        <v>1</v>
      </c>
      <c r="D538" s="14" t="str">
        <f t="shared" si="52"/>
        <v>0691775E</v>
      </c>
      <c r="E538" s="30" t="s">
        <v>1424</v>
      </c>
      <c r="F538" s="47">
        <f>Tableau1!V23</f>
        <v>0</v>
      </c>
      <c r="G538" s="38" t="str">
        <f t="shared" ca="1" si="51"/>
        <v>2024-12-09-09.06.57.000000</v>
      </c>
      <c r="I538" s="40"/>
    </row>
    <row r="539" spans="1:9" x14ac:dyDescent="0.2">
      <c r="A539" s="42">
        <f t="shared" si="49"/>
        <v>2025</v>
      </c>
      <c r="B539" s="30" t="s">
        <v>230</v>
      </c>
      <c r="C539" s="43">
        <f t="shared" si="52"/>
        <v>1</v>
      </c>
      <c r="D539" s="14" t="str">
        <f t="shared" si="52"/>
        <v>0691775E</v>
      </c>
      <c r="E539" s="30" t="s">
        <v>1428</v>
      </c>
      <c r="F539" s="47">
        <f>Tableau1!V24</f>
        <v>544.4000000000002</v>
      </c>
      <c r="G539" s="38" t="str">
        <f t="shared" ca="1" si="51"/>
        <v>2024-12-09-09.06.57.000000</v>
      </c>
      <c r="I539" s="40"/>
    </row>
    <row r="540" spans="1:9" x14ac:dyDescent="0.2">
      <c r="A540" s="42">
        <f t="shared" si="49"/>
        <v>2025</v>
      </c>
      <c r="B540" s="30" t="s">
        <v>230</v>
      </c>
      <c r="C540" s="43">
        <f t="shared" si="52"/>
        <v>1</v>
      </c>
      <c r="D540" s="14" t="str">
        <f t="shared" si="52"/>
        <v>0691775E</v>
      </c>
      <c r="E540" s="30" t="s">
        <v>1442</v>
      </c>
      <c r="F540" s="47">
        <f>Tableau1!V25</f>
        <v>0</v>
      </c>
      <c r="G540" s="38" t="str">
        <f t="shared" ca="1" si="51"/>
        <v>2024-12-09-09.06.57.000000</v>
      </c>
      <c r="I540" s="40"/>
    </row>
    <row r="541" spans="1:9" x14ac:dyDescent="0.2">
      <c r="A541" s="42">
        <f t="shared" si="49"/>
        <v>2025</v>
      </c>
      <c r="B541" s="30" t="s">
        <v>230</v>
      </c>
      <c r="C541" s="43">
        <f t="shared" si="52"/>
        <v>1</v>
      </c>
      <c r="D541" s="14" t="str">
        <f t="shared" si="52"/>
        <v>0691775E</v>
      </c>
      <c r="E541" s="30" t="s">
        <v>1459</v>
      </c>
      <c r="F541" s="47">
        <f>Tableau1!V26</f>
        <v>0</v>
      </c>
      <c r="G541" s="38" t="str">
        <f t="shared" ca="1" si="51"/>
        <v>2024-12-09-09.06.57.000000</v>
      </c>
      <c r="I541" s="40"/>
    </row>
    <row r="542" spans="1:9" x14ac:dyDescent="0.2">
      <c r="A542" s="42">
        <f t="shared" si="49"/>
        <v>2025</v>
      </c>
      <c r="B542" s="30" t="s">
        <v>230</v>
      </c>
      <c r="C542" s="43">
        <f t="shared" si="52"/>
        <v>1</v>
      </c>
      <c r="D542" s="14" t="str">
        <f t="shared" si="52"/>
        <v>0691775E</v>
      </c>
      <c r="E542" s="30" t="s">
        <v>1476</v>
      </c>
      <c r="F542" s="47">
        <f>Tableau1!V27</f>
        <v>1216.5</v>
      </c>
      <c r="G542" s="38" t="str">
        <f t="shared" ca="1" si="51"/>
        <v>2024-12-09-09.06.57.000000</v>
      </c>
      <c r="I542" s="40"/>
    </row>
    <row r="543" spans="1:9" x14ac:dyDescent="0.2">
      <c r="A543" s="42">
        <f t="shared" si="49"/>
        <v>2025</v>
      </c>
      <c r="B543" s="30" t="s">
        <v>230</v>
      </c>
      <c r="C543" s="43">
        <f t="shared" si="52"/>
        <v>1</v>
      </c>
      <c r="D543" s="14" t="str">
        <f t="shared" si="52"/>
        <v>0691775E</v>
      </c>
      <c r="E543" s="30" t="s">
        <v>1493</v>
      </c>
      <c r="F543" s="47">
        <f>Tableau1!V28</f>
        <v>0</v>
      </c>
      <c r="G543" s="38" t="str">
        <f t="shared" ca="1" si="51"/>
        <v>2024-12-09-09.06.57.000000</v>
      </c>
      <c r="I543" s="40"/>
    </row>
    <row r="544" spans="1:9" x14ac:dyDescent="0.2">
      <c r="A544" s="42">
        <f t="shared" si="49"/>
        <v>2025</v>
      </c>
      <c r="B544" s="30" t="s">
        <v>230</v>
      </c>
      <c r="C544" s="43">
        <f t="shared" si="52"/>
        <v>1</v>
      </c>
      <c r="D544" s="14" t="str">
        <f t="shared" si="52"/>
        <v>0691775E</v>
      </c>
      <c r="E544" s="30" t="s">
        <v>1510</v>
      </c>
      <c r="F544" s="47">
        <f>Tableau1!V29</f>
        <v>0</v>
      </c>
      <c r="G544" s="38" t="str">
        <f t="shared" ca="1" si="51"/>
        <v>2024-12-09-09.06.57.000000</v>
      </c>
      <c r="I544" s="40"/>
    </row>
    <row r="545" spans="1:9" x14ac:dyDescent="0.2">
      <c r="A545" s="42">
        <f t="shared" si="49"/>
        <v>2025</v>
      </c>
      <c r="B545" s="30" t="s">
        <v>230</v>
      </c>
      <c r="C545" s="43">
        <f t="shared" si="52"/>
        <v>1</v>
      </c>
      <c r="D545" s="14" t="str">
        <f t="shared" si="52"/>
        <v>0691775E</v>
      </c>
      <c r="E545" s="30" t="s">
        <v>435</v>
      </c>
      <c r="F545" s="47">
        <f>Tableau1!V30</f>
        <v>264</v>
      </c>
      <c r="G545" s="38" t="str">
        <f t="shared" ca="1" si="51"/>
        <v>2024-12-09-09.06.57.000000</v>
      </c>
      <c r="I545" s="40"/>
    </row>
    <row r="546" spans="1:9" x14ac:dyDescent="0.2">
      <c r="A546" s="42">
        <f t="shared" si="49"/>
        <v>2025</v>
      </c>
      <c r="B546" s="30" t="s">
        <v>230</v>
      </c>
      <c r="C546" s="43">
        <f t="shared" si="52"/>
        <v>1</v>
      </c>
      <c r="D546" s="14" t="str">
        <f t="shared" si="52"/>
        <v>0691775E</v>
      </c>
      <c r="E546" s="30" t="s">
        <v>1514</v>
      </c>
      <c r="F546" s="47">
        <f>Tableau1!V31</f>
        <v>0</v>
      </c>
      <c r="G546" s="38" t="str">
        <f t="shared" ca="1" si="51"/>
        <v>2024-12-09-09.06.57.000000</v>
      </c>
      <c r="I546" s="40"/>
    </row>
    <row r="547" spans="1:9" x14ac:dyDescent="0.2">
      <c r="A547" s="42">
        <f t="shared" si="49"/>
        <v>2025</v>
      </c>
      <c r="B547" s="30" t="s">
        <v>230</v>
      </c>
      <c r="C547" s="43">
        <f t="shared" si="52"/>
        <v>1</v>
      </c>
      <c r="D547" s="14" t="str">
        <f t="shared" si="52"/>
        <v>0691775E</v>
      </c>
      <c r="E547" s="30" t="s">
        <v>1520</v>
      </c>
      <c r="F547" s="47">
        <f>Tableau1!V32</f>
        <v>0</v>
      </c>
      <c r="G547" s="38" t="str">
        <f t="shared" ca="1" si="51"/>
        <v>2024-12-09-09.06.57.000000</v>
      </c>
      <c r="I547" s="40"/>
    </row>
    <row r="548" spans="1:9" x14ac:dyDescent="0.2">
      <c r="A548" s="42">
        <f t="shared" si="49"/>
        <v>2025</v>
      </c>
      <c r="B548" s="30" t="s">
        <v>230</v>
      </c>
      <c r="C548" s="43">
        <f t="shared" ref="C548:D563" si="53">C547</f>
        <v>1</v>
      </c>
      <c r="D548" s="14" t="str">
        <f t="shared" si="53"/>
        <v>0691775E</v>
      </c>
      <c r="E548" s="30" t="s">
        <v>458</v>
      </c>
      <c r="F548" s="47">
        <f>Tableau1!V33</f>
        <v>186</v>
      </c>
      <c r="G548" s="38" t="str">
        <f t="shared" ca="1" si="51"/>
        <v>2024-12-09-09.06.57.000000</v>
      </c>
      <c r="I548" s="40"/>
    </row>
    <row r="549" spans="1:9" x14ac:dyDescent="0.2">
      <c r="A549" s="42">
        <f t="shared" si="49"/>
        <v>2025</v>
      </c>
      <c r="B549" s="30" t="s">
        <v>230</v>
      </c>
      <c r="C549" s="43">
        <f t="shared" si="53"/>
        <v>1</v>
      </c>
      <c r="D549" s="14" t="str">
        <f t="shared" si="53"/>
        <v>0691775E</v>
      </c>
      <c r="E549" s="30" t="s">
        <v>1524</v>
      </c>
      <c r="F549" s="47">
        <f>Tableau1!V34</f>
        <v>0</v>
      </c>
      <c r="G549" s="38" t="str">
        <f t="shared" ca="1" si="51"/>
        <v>2024-12-09-09.06.57.000000</v>
      </c>
      <c r="I549" s="40"/>
    </row>
    <row r="550" spans="1:9" x14ac:dyDescent="0.2">
      <c r="A550" s="42">
        <f t="shared" si="49"/>
        <v>2025</v>
      </c>
      <c r="B550" s="30" t="s">
        <v>230</v>
      </c>
      <c r="C550" s="43">
        <f t="shared" si="53"/>
        <v>1</v>
      </c>
      <c r="D550" s="14" t="str">
        <f t="shared" si="53"/>
        <v>0691775E</v>
      </c>
      <c r="E550" s="30" t="s">
        <v>1530</v>
      </c>
      <c r="F550" s="47">
        <f>Tableau1!V35</f>
        <v>0</v>
      </c>
      <c r="G550" s="38" t="str">
        <f t="shared" ca="1" si="51"/>
        <v>2024-12-09-09.06.57.000000</v>
      </c>
      <c r="I550" s="40"/>
    </row>
    <row r="551" spans="1:9" x14ac:dyDescent="0.2">
      <c r="A551" s="42">
        <f t="shared" si="49"/>
        <v>2025</v>
      </c>
      <c r="B551" s="30" t="s">
        <v>230</v>
      </c>
      <c r="C551" s="43">
        <f t="shared" si="53"/>
        <v>1</v>
      </c>
      <c r="D551" s="14" t="str">
        <f t="shared" si="53"/>
        <v>0691775E</v>
      </c>
      <c r="E551" s="30" t="s">
        <v>492</v>
      </c>
      <c r="F551" s="47">
        <f>Tableau1!V36</f>
        <v>95.83</v>
      </c>
      <c r="G551" s="38" t="str">
        <f t="shared" ca="1" si="51"/>
        <v>2024-12-09-09.06.57.000000</v>
      </c>
      <c r="I551" s="40"/>
    </row>
    <row r="552" spans="1:9" x14ac:dyDescent="0.2">
      <c r="A552" s="42">
        <f t="shared" si="49"/>
        <v>2025</v>
      </c>
      <c r="B552" s="30" t="s">
        <v>230</v>
      </c>
      <c r="C552" s="43">
        <f t="shared" si="53"/>
        <v>1</v>
      </c>
      <c r="D552" s="14" t="str">
        <f t="shared" si="53"/>
        <v>0691775E</v>
      </c>
      <c r="E552" s="30" t="s">
        <v>1534</v>
      </c>
      <c r="F552" s="47">
        <f>Tableau1!V37</f>
        <v>0</v>
      </c>
      <c r="G552" s="38" t="str">
        <f t="shared" ca="1" si="51"/>
        <v>2024-12-09-09.06.57.000000</v>
      </c>
      <c r="I552" s="40"/>
    </row>
    <row r="553" spans="1:9" x14ac:dyDescent="0.2">
      <c r="A553" s="42">
        <f t="shared" si="49"/>
        <v>2025</v>
      </c>
      <c r="B553" s="30" t="s">
        <v>230</v>
      </c>
      <c r="C553" s="43">
        <f t="shared" si="53"/>
        <v>1</v>
      </c>
      <c r="D553" s="14" t="str">
        <f t="shared" si="53"/>
        <v>0691775E</v>
      </c>
      <c r="E553" s="30" t="s">
        <v>1540</v>
      </c>
      <c r="F553" s="47">
        <f>Tableau1!V38</f>
        <v>0</v>
      </c>
      <c r="G553" s="38" t="str">
        <f t="shared" ca="1" si="51"/>
        <v>2024-12-09-09.06.57.000000</v>
      </c>
      <c r="I553" s="40"/>
    </row>
    <row r="554" spans="1:9" x14ac:dyDescent="0.2">
      <c r="A554" s="42">
        <f t="shared" si="49"/>
        <v>2025</v>
      </c>
      <c r="B554" s="30" t="s">
        <v>230</v>
      </c>
      <c r="C554" s="43">
        <f t="shared" si="53"/>
        <v>1</v>
      </c>
      <c r="D554" s="14" t="str">
        <f t="shared" si="53"/>
        <v>0691775E</v>
      </c>
      <c r="E554" s="30" t="s">
        <v>1544</v>
      </c>
      <c r="F554" s="47">
        <f>Tableau1!V39</f>
        <v>87.799999999999983</v>
      </c>
      <c r="G554" s="38" t="str">
        <f t="shared" ca="1" si="51"/>
        <v>2024-12-09-09.06.57.000000</v>
      </c>
      <c r="I554" s="40"/>
    </row>
    <row r="555" spans="1:9" x14ac:dyDescent="0.2">
      <c r="A555" s="42">
        <f t="shared" si="49"/>
        <v>2025</v>
      </c>
      <c r="B555" s="30" t="s">
        <v>230</v>
      </c>
      <c r="C555" s="43">
        <f t="shared" si="53"/>
        <v>1</v>
      </c>
      <c r="D555" s="14" t="str">
        <f t="shared" si="53"/>
        <v>0691775E</v>
      </c>
      <c r="E555" s="30" t="s">
        <v>1558</v>
      </c>
      <c r="F555" s="47">
        <f>Tableau1!V40</f>
        <v>0</v>
      </c>
      <c r="G555" s="38" t="str">
        <f t="shared" ca="1" si="51"/>
        <v>2024-12-09-09.06.57.000000</v>
      </c>
      <c r="I555" s="40"/>
    </row>
    <row r="556" spans="1:9" x14ac:dyDescent="0.2">
      <c r="A556" s="42">
        <f t="shared" si="49"/>
        <v>2025</v>
      </c>
      <c r="B556" s="30" t="s">
        <v>230</v>
      </c>
      <c r="C556" s="43">
        <f t="shared" si="53"/>
        <v>1</v>
      </c>
      <c r="D556" s="14" t="str">
        <f t="shared" si="53"/>
        <v>0691775E</v>
      </c>
      <c r="E556" s="30" t="s">
        <v>1575</v>
      </c>
      <c r="F556" s="47">
        <f>Tableau1!V41</f>
        <v>0</v>
      </c>
      <c r="G556" s="38" t="str">
        <f t="shared" ca="1" si="51"/>
        <v>2024-12-09-09.06.57.000000</v>
      </c>
      <c r="I556" s="40"/>
    </row>
    <row r="557" spans="1:9" x14ac:dyDescent="0.2">
      <c r="A557" s="42">
        <f t="shared" si="49"/>
        <v>2025</v>
      </c>
      <c r="B557" s="30" t="s">
        <v>230</v>
      </c>
      <c r="C557" s="43">
        <f t="shared" si="53"/>
        <v>1</v>
      </c>
      <c r="D557" s="14" t="str">
        <f t="shared" si="53"/>
        <v>0691775E</v>
      </c>
      <c r="E557" s="30" t="s">
        <v>1581</v>
      </c>
      <c r="F557" s="47">
        <f>Tableau1!V42</f>
        <v>359.83</v>
      </c>
      <c r="G557" s="38" t="str">
        <f t="shared" ca="1" si="51"/>
        <v>2024-12-09-09.06.57.000000</v>
      </c>
      <c r="I557" s="40"/>
    </row>
    <row r="558" spans="1:9" x14ac:dyDescent="0.2">
      <c r="A558" s="42">
        <f t="shared" si="49"/>
        <v>2025</v>
      </c>
      <c r="B558" s="30" t="s">
        <v>230</v>
      </c>
      <c r="C558" s="43">
        <f t="shared" si="53"/>
        <v>1</v>
      </c>
      <c r="D558" s="14" t="str">
        <f t="shared" si="53"/>
        <v>0691775E</v>
      </c>
      <c r="E558" s="30" t="s">
        <v>1587</v>
      </c>
      <c r="F558" s="47">
        <f>Tableau1!V43</f>
        <v>0</v>
      </c>
      <c r="G558" s="38" t="str">
        <f t="shared" ca="1" si="51"/>
        <v>2024-12-09-09.06.57.000000</v>
      </c>
      <c r="I558" s="40"/>
    </row>
    <row r="559" spans="1:9" x14ac:dyDescent="0.2">
      <c r="A559" s="42">
        <f t="shared" si="49"/>
        <v>2025</v>
      </c>
      <c r="B559" s="30" t="s">
        <v>230</v>
      </c>
      <c r="C559" s="43">
        <f t="shared" si="53"/>
        <v>1</v>
      </c>
      <c r="D559" s="14" t="str">
        <f t="shared" si="53"/>
        <v>0691775E</v>
      </c>
      <c r="E559" s="30" t="s">
        <v>1593</v>
      </c>
      <c r="F559" s="47">
        <f>Tableau1!V44</f>
        <v>0</v>
      </c>
      <c r="G559" s="38" t="str">
        <f t="shared" ca="1" si="51"/>
        <v>2024-12-09-09.06.57.000000</v>
      </c>
      <c r="I559" s="40"/>
    </row>
    <row r="560" spans="1:9" x14ac:dyDescent="0.2">
      <c r="A560" s="42">
        <f t="shared" si="49"/>
        <v>2025</v>
      </c>
      <c r="B560" s="30" t="s">
        <v>230</v>
      </c>
      <c r="C560" s="43">
        <f t="shared" si="53"/>
        <v>1</v>
      </c>
      <c r="D560" s="14" t="str">
        <f t="shared" si="53"/>
        <v>0691775E</v>
      </c>
      <c r="E560" s="30" t="s">
        <v>1599</v>
      </c>
      <c r="F560" s="47">
        <f>Tableau1!V45</f>
        <v>1576.33</v>
      </c>
      <c r="G560" s="38" t="str">
        <f t="shared" ca="1" si="51"/>
        <v>2024-12-09-09.06.57.000000</v>
      </c>
      <c r="I560" s="40"/>
    </row>
    <row r="561" spans="1:9" x14ac:dyDescent="0.2">
      <c r="A561" s="42">
        <f t="shared" si="49"/>
        <v>2025</v>
      </c>
      <c r="B561" s="30" t="s">
        <v>230</v>
      </c>
      <c r="C561" s="43">
        <f t="shared" si="53"/>
        <v>1</v>
      </c>
      <c r="D561" s="14" t="str">
        <f t="shared" si="53"/>
        <v>0691775E</v>
      </c>
      <c r="E561" s="30" t="s">
        <v>1605</v>
      </c>
      <c r="F561" s="47">
        <f>Tableau1!V46</f>
        <v>0</v>
      </c>
      <c r="G561" s="38" t="str">
        <f t="shared" ca="1" si="51"/>
        <v>2024-12-09-09.06.57.000000</v>
      </c>
      <c r="I561" s="40"/>
    </row>
    <row r="562" spans="1:9" x14ac:dyDescent="0.2">
      <c r="A562" s="42">
        <f t="shared" si="49"/>
        <v>2025</v>
      </c>
      <c r="B562" s="30" t="s">
        <v>230</v>
      </c>
      <c r="C562" s="43">
        <f t="shared" si="53"/>
        <v>1</v>
      </c>
      <c r="D562" s="14" t="str">
        <f t="shared" si="53"/>
        <v>0691775E</v>
      </c>
      <c r="E562" s="30" t="s">
        <v>1611</v>
      </c>
      <c r="F562" s="47">
        <f>Tableau1!V47</f>
        <v>0</v>
      </c>
      <c r="G562" s="38" t="str">
        <f t="shared" ca="1" si="51"/>
        <v>2024-12-09-09.06.57.000000</v>
      </c>
      <c r="I562" s="40"/>
    </row>
    <row r="563" spans="1:9" x14ac:dyDescent="0.2">
      <c r="A563" s="42">
        <f t="shared" si="49"/>
        <v>2025</v>
      </c>
      <c r="B563" s="30" t="s">
        <v>230</v>
      </c>
      <c r="C563" s="43">
        <f t="shared" si="53"/>
        <v>1</v>
      </c>
      <c r="D563" s="14" t="str">
        <f t="shared" si="53"/>
        <v>0691775E</v>
      </c>
      <c r="E563" s="30" t="s">
        <v>569</v>
      </c>
      <c r="F563" s="47">
        <f>Tableau1!V48</f>
        <v>53</v>
      </c>
      <c r="G563" s="38" t="str">
        <f t="shared" ca="1" si="51"/>
        <v>2024-12-09-09.06.57.000000</v>
      </c>
      <c r="I563" s="40"/>
    </row>
    <row r="564" spans="1:9" x14ac:dyDescent="0.2">
      <c r="A564" s="42">
        <f t="shared" si="49"/>
        <v>2025</v>
      </c>
      <c r="B564" s="30" t="s">
        <v>230</v>
      </c>
      <c r="C564" s="43">
        <f t="shared" ref="C564:D579" si="54">C563</f>
        <v>1</v>
      </c>
      <c r="D564" s="14" t="str">
        <f t="shared" si="54"/>
        <v>0691775E</v>
      </c>
      <c r="E564" s="30" t="s">
        <v>1615</v>
      </c>
      <c r="F564" s="47">
        <f>Tableau1!V49</f>
        <v>0</v>
      </c>
      <c r="G564" s="38" t="str">
        <f t="shared" ca="1" si="51"/>
        <v>2024-12-09-09.06.57.000000</v>
      </c>
      <c r="I564" s="40"/>
    </row>
    <row r="565" spans="1:9" x14ac:dyDescent="0.2">
      <c r="A565" s="42">
        <f t="shared" si="49"/>
        <v>2025</v>
      </c>
      <c r="B565" s="30" t="s">
        <v>230</v>
      </c>
      <c r="C565" s="43">
        <f t="shared" si="54"/>
        <v>1</v>
      </c>
      <c r="D565" s="14" t="str">
        <f t="shared" si="54"/>
        <v>0691775E</v>
      </c>
      <c r="E565" s="30" t="s">
        <v>1621</v>
      </c>
      <c r="F565" s="47">
        <f>Tableau1!V50</f>
        <v>0</v>
      </c>
      <c r="G565" s="38" t="str">
        <f t="shared" ca="1" si="51"/>
        <v>2024-12-09-09.06.57.000000</v>
      </c>
      <c r="I565" s="40"/>
    </row>
    <row r="566" spans="1:9" x14ac:dyDescent="0.2">
      <c r="A566" s="42">
        <f t="shared" si="49"/>
        <v>2025</v>
      </c>
      <c r="B566" s="30" t="s">
        <v>230</v>
      </c>
      <c r="C566" s="43">
        <f t="shared" si="54"/>
        <v>1</v>
      </c>
      <c r="D566" s="14" t="str">
        <f t="shared" si="54"/>
        <v>0691775E</v>
      </c>
      <c r="E566" s="30" t="s">
        <v>592</v>
      </c>
      <c r="F566" s="47">
        <f>Tableau1!V51</f>
        <v>267</v>
      </c>
      <c r="G566" s="38" t="str">
        <f t="shared" ca="1" si="51"/>
        <v>2024-12-09-09.06.57.000000</v>
      </c>
      <c r="I566" s="40"/>
    </row>
    <row r="567" spans="1:9" x14ac:dyDescent="0.2">
      <c r="A567" s="42">
        <f t="shared" si="49"/>
        <v>2025</v>
      </c>
      <c r="B567" s="30" t="s">
        <v>230</v>
      </c>
      <c r="C567" s="43">
        <f t="shared" si="54"/>
        <v>1</v>
      </c>
      <c r="D567" s="14" t="str">
        <f t="shared" si="54"/>
        <v>0691775E</v>
      </c>
      <c r="E567" s="30" t="s">
        <v>1625</v>
      </c>
      <c r="F567" s="47">
        <f>Tableau1!V52</f>
        <v>0</v>
      </c>
      <c r="G567" s="38" t="str">
        <f t="shared" ca="1" si="51"/>
        <v>2024-12-09-09.06.57.000000</v>
      </c>
      <c r="I567" s="40"/>
    </row>
    <row r="568" spans="1:9" x14ac:dyDescent="0.2">
      <c r="A568" s="42">
        <f t="shared" si="49"/>
        <v>2025</v>
      </c>
      <c r="B568" s="30" t="s">
        <v>230</v>
      </c>
      <c r="C568" s="43">
        <f t="shared" si="54"/>
        <v>1</v>
      </c>
      <c r="D568" s="14" t="str">
        <f t="shared" si="54"/>
        <v>0691775E</v>
      </c>
      <c r="E568" s="30" t="s">
        <v>1631</v>
      </c>
      <c r="F568" s="47">
        <f>Tableau1!V53</f>
        <v>0</v>
      </c>
      <c r="G568" s="38" t="str">
        <f t="shared" ca="1" si="51"/>
        <v>2024-12-09-09.06.57.000000</v>
      </c>
      <c r="I568" s="40"/>
    </row>
    <row r="569" spans="1:9" x14ac:dyDescent="0.2">
      <c r="A569" s="42">
        <f t="shared" si="49"/>
        <v>2025</v>
      </c>
      <c r="B569" s="30" t="s">
        <v>230</v>
      </c>
      <c r="C569" s="43">
        <f t="shared" si="54"/>
        <v>1</v>
      </c>
      <c r="D569" s="14" t="str">
        <f t="shared" si="54"/>
        <v>0691775E</v>
      </c>
      <c r="E569" s="30" t="s">
        <v>1635</v>
      </c>
      <c r="F569" s="47">
        <f>Tableau1!V54</f>
        <v>0</v>
      </c>
      <c r="G569" s="38" t="str">
        <f t="shared" ca="1" si="51"/>
        <v>2024-12-09-09.06.57.000000</v>
      </c>
      <c r="I569" s="40"/>
    </row>
    <row r="570" spans="1:9" x14ac:dyDescent="0.2">
      <c r="A570" s="42">
        <f t="shared" si="49"/>
        <v>2025</v>
      </c>
      <c r="B570" s="30" t="s">
        <v>230</v>
      </c>
      <c r="C570" s="43">
        <f t="shared" si="54"/>
        <v>1</v>
      </c>
      <c r="D570" s="14" t="str">
        <f t="shared" si="54"/>
        <v>0691775E</v>
      </c>
      <c r="E570" s="30" t="s">
        <v>1649</v>
      </c>
      <c r="F570" s="47">
        <f>Tableau1!V55</f>
        <v>0</v>
      </c>
      <c r="G570" s="38" t="str">
        <f t="shared" ca="1" si="51"/>
        <v>2024-12-09-09.06.57.000000</v>
      </c>
      <c r="I570" s="40"/>
    </row>
    <row r="571" spans="1:9" x14ac:dyDescent="0.2">
      <c r="A571" s="42">
        <f t="shared" si="49"/>
        <v>2025</v>
      </c>
      <c r="B571" s="30" t="s">
        <v>230</v>
      </c>
      <c r="C571" s="43">
        <f t="shared" si="54"/>
        <v>1</v>
      </c>
      <c r="D571" s="14" t="str">
        <f t="shared" si="54"/>
        <v>0691775E</v>
      </c>
      <c r="E571" s="30" t="s">
        <v>1666</v>
      </c>
      <c r="F571" s="47">
        <f>Tableau1!V56</f>
        <v>0</v>
      </c>
      <c r="G571" s="38" t="str">
        <f t="shared" ca="1" si="51"/>
        <v>2024-12-09-09.06.57.000000</v>
      </c>
      <c r="I571" s="40"/>
    </row>
    <row r="572" spans="1:9" x14ac:dyDescent="0.2">
      <c r="A572" s="42">
        <f t="shared" si="49"/>
        <v>2025</v>
      </c>
      <c r="B572" s="30" t="s">
        <v>230</v>
      </c>
      <c r="C572" s="43">
        <f t="shared" si="54"/>
        <v>1</v>
      </c>
      <c r="D572" s="14" t="str">
        <f t="shared" si="54"/>
        <v>0691775E</v>
      </c>
      <c r="E572" s="30" t="s">
        <v>669</v>
      </c>
      <c r="F572" s="47">
        <f>Tableau1!V57</f>
        <v>0</v>
      </c>
      <c r="G572" s="38" t="str">
        <f t="shared" ca="1" si="51"/>
        <v>2024-12-09-09.06.57.000000</v>
      </c>
      <c r="I572" s="40"/>
    </row>
    <row r="573" spans="1:9" x14ac:dyDescent="0.2">
      <c r="A573" s="42">
        <f t="shared" si="49"/>
        <v>2025</v>
      </c>
      <c r="B573" s="30" t="s">
        <v>230</v>
      </c>
      <c r="C573" s="43">
        <f t="shared" si="54"/>
        <v>1</v>
      </c>
      <c r="D573" s="14" t="str">
        <f t="shared" si="54"/>
        <v>0691775E</v>
      </c>
      <c r="E573" s="30" t="s">
        <v>1692</v>
      </c>
      <c r="F573" s="47">
        <f>Tableau1!V58</f>
        <v>0</v>
      </c>
      <c r="G573" s="38" t="str">
        <f t="shared" ca="1" si="51"/>
        <v>2024-12-09-09.06.57.000000</v>
      </c>
      <c r="I573" s="40"/>
    </row>
    <row r="574" spans="1:9" x14ac:dyDescent="0.2">
      <c r="A574" s="42">
        <f t="shared" si="49"/>
        <v>2025</v>
      </c>
      <c r="B574" s="30" t="s">
        <v>230</v>
      </c>
      <c r="C574" s="43">
        <f t="shared" si="54"/>
        <v>1</v>
      </c>
      <c r="D574" s="14" t="str">
        <f t="shared" si="54"/>
        <v>0691775E</v>
      </c>
      <c r="E574" s="30" t="s">
        <v>1709</v>
      </c>
      <c r="F574" s="47">
        <f>Tableau1!V59</f>
        <v>0</v>
      </c>
      <c r="G574" s="38" t="str">
        <f t="shared" ca="1" si="51"/>
        <v>2024-12-09-09.06.57.000000</v>
      </c>
      <c r="I574" s="40"/>
    </row>
    <row r="575" spans="1:9" x14ac:dyDescent="0.2">
      <c r="A575" s="42">
        <f t="shared" si="49"/>
        <v>2025</v>
      </c>
      <c r="B575" s="30" t="s">
        <v>230</v>
      </c>
      <c r="C575" s="43">
        <f t="shared" si="54"/>
        <v>1</v>
      </c>
      <c r="D575" s="14" t="str">
        <f t="shared" si="54"/>
        <v>0691775E</v>
      </c>
      <c r="E575" s="30" t="s">
        <v>1715</v>
      </c>
      <c r="F575" s="47">
        <f>Tableau1!V60</f>
        <v>320</v>
      </c>
      <c r="G575" s="38" t="str">
        <f t="shared" ca="1" si="51"/>
        <v>2024-12-09-09.06.57.000000</v>
      </c>
      <c r="I575" s="40"/>
    </row>
    <row r="576" spans="1:9" x14ac:dyDescent="0.2">
      <c r="A576" s="42">
        <f t="shared" si="49"/>
        <v>2025</v>
      </c>
      <c r="B576" s="30" t="s">
        <v>230</v>
      </c>
      <c r="C576" s="43">
        <f t="shared" si="54"/>
        <v>1</v>
      </c>
      <c r="D576" s="14" t="str">
        <f t="shared" si="54"/>
        <v>0691775E</v>
      </c>
      <c r="E576" s="30" t="s">
        <v>1721</v>
      </c>
      <c r="F576" s="47">
        <f>Tableau1!V61</f>
        <v>0</v>
      </c>
      <c r="G576" s="38" t="str">
        <f t="shared" ca="1" si="51"/>
        <v>2024-12-09-09.06.57.000000</v>
      </c>
      <c r="I576" s="40"/>
    </row>
    <row r="577" spans="1:9" x14ac:dyDescent="0.2">
      <c r="A577" s="42">
        <f t="shared" si="49"/>
        <v>2025</v>
      </c>
      <c r="B577" s="30" t="s">
        <v>230</v>
      </c>
      <c r="C577" s="43">
        <f t="shared" si="54"/>
        <v>1</v>
      </c>
      <c r="D577" s="14" t="str">
        <f t="shared" si="54"/>
        <v>0691775E</v>
      </c>
      <c r="E577" s="30" t="s">
        <v>1727</v>
      </c>
      <c r="F577" s="47">
        <f>Tableau1!V62</f>
        <v>0</v>
      </c>
      <c r="G577" s="38" t="str">
        <f t="shared" ca="1" si="51"/>
        <v>2024-12-09-09.06.57.000000</v>
      </c>
      <c r="I577" s="40"/>
    </row>
    <row r="578" spans="1:9" x14ac:dyDescent="0.2">
      <c r="A578" s="42">
        <f t="shared" si="49"/>
        <v>2025</v>
      </c>
      <c r="B578" s="30" t="s">
        <v>230</v>
      </c>
      <c r="C578" s="43">
        <f t="shared" si="54"/>
        <v>1</v>
      </c>
      <c r="D578" s="14" t="str">
        <f t="shared" si="54"/>
        <v>0691775E</v>
      </c>
      <c r="E578" s="30" t="s">
        <v>1744</v>
      </c>
      <c r="F578" s="47">
        <f>Tableau1!V63</f>
        <v>1216.5</v>
      </c>
      <c r="G578" s="38" t="str">
        <f t="shared" ca="1" si="51"/>
        <v>2024-12-09-09.06.57.000000</v>
      </c>
      <c r="I578" s="40"/>
    </row>
    <row r="579" spans="1:9" x14ac:dyDescent="0.2">
      <c r="A579" s="42">
        <f t="shared" si="49"/>
        <v>2025</v>
      </c>
      <c r="B579" s="30" t="s">
        <v>230</v>
      </c>
      <c r="C579" s="43">
        <f t="shared" si="54"/>
        <v>1</v>
      </c>
      <c r="D579" s="14" t="str">
        <f t="shared" si="54"/>
        <v>0691775E</v>
      </c>
      <c r="E579" s="30" t="s">
        <v>1761</v>
      </c>
      <c r="F579" s="47">
        <f>Tableau1!V64</f>
        <v>0</v>
      </c>
      <c r="G579" s="38" t="str">
        <f t="shared" ca="1" si="51"/>
        <v>2024-12-09-09.06.57.000000</v>
      </c>
      <c r="I579" s="40"/>
    </row>
    <row r="580" spans="1:9" x14ac:dyDescent="0.2">
      <c r="A580" s="42">
        <f t="shared" ref="A580:A643" si="55">A579</f>
        <v>2025</v>
      </c>
      <c r="B580" s="30" t="s">
        <v>230</v>
      </c>
      <c r="C580" s="43">
        <f t="shared" ref="C580:D595" si="56">C579</f>
        <v>1</v>
      </c>
      <c r="D580" s="14" t="str">
        <f t="shared" si="56"/>
        <v>0691775E</v>
      </c>
      <c r="E580" s="30" t="s">
        <v>1778</v>
      </c>
      <c r="F580" s="47">
        <f>Tableau1!V65</f>
        <v>0</v>
      </c>
      <c r="G580" s="38" t="str">
        <f t="shared" ca="1" si="51"/>
        <v>2024-12-09-09.06.57.000000</v>
      </c>
      <c r="I580" s="40"/>
    </row>
    <row r="581" spans="1:9" x14ac:dyDescent="0.2">
      <c r="A581" s="42">
        <f t="shared" si="55"/>
        <v>2025</v>
      </c>
      <c r="B581" s="30" t="s">
        <v>230</v>
      </c>
      <c r="C581" s="43">
        <f t="shared" si="56"/>
        <v>1</v>
      </c>
      <c r="D581" s="14" t="str">
        <f t="shared" si="56"/>
        <v>0691775E</v>
      </c>
      <c r="E581" s="30" t="s">
        <v>1784</v>
      </c>
      <c r="F581" s="47">
        <f>Tableau1!V66</f>
        <v>679.82999999999993</v>
      </c>
      <c r="G581" s="38" t="str">
        <f t="shared" ca="1" si="51"/>
        <v>2024-12-09-09.06.57.000000</v>
      </c>
      <c r="I581" s="40"/>
    </row>
    <row r="582" spans="1:9" x14ac:dyDescent="0.2">
      <c r="A582" s="42">
        <f t="shared" si="55"/>
        <v>2025</v>
      </c>
      <c r="B582" s="30" t="s">
        <v>230</v>
      </c>
      <c r="C582" s="43">
        <f t="shared" si="56"/>
        <v>1</v>
      </c>
      <c r="D582" s="14" t="str">
        <f t="shared" si="56"/>
        <v>0691775E</v>
      </c>
      <c r="E582" s="30" t="s">
        <v>1790</v>
      </c>
      <c r="F582" s="47">
        <f>Tableau1!V67</f>
        <v>0</v>
      </c>
      <c r="G582" s="38" t="str">
        <f t="shared" ca="1" si="51"/>
        <v>2024-12-09-09.06.57.000000</v>
      </c>
      <c r="I582" s="40"/>
    </row>
    <row r="583" spans="1:9" x14ac:dyDescent="0.2">
      <c r="A583" s="42">
        <f t="shared" si="55"/>
        <v>2025</v>
      </c>
      <c r="B583" s="30" t="s">
        <v>230</v>
      </c>
      <c r="C583" s="43">
        <f t="shared" si="56"/>
        <v>1</v>
      </c>
      <c r="D583" s="14" t="str">
        <f t="shared" si="56"/>
        <v>0691775E</v>
      </c>
      <c r="E583" s="30" t="s">
        <v>1796</v>
      </c>
      <c r="F583" s="47">
        <f>Tableau1!V68</f>
        <v>0</v>
      </c>
      <c r="G583" s="38" t="str">
        <f t="shared" ca="1" si="51"/>
        <v>2024-12-09-09.06.57.000000</v>
      </c>
      <c r="I583" s="40"/>
    </row>
    <row r="584" spans="1:9" x14ac:dyDescent="0.2">
      <c r="A584" s="42">
        <f t="shared" si="55"/>
        <v>2025</v>
      </c>
      <c r="B584" s="30" t="s">
        <v>230</v>
      </c>
      <c r="C584" s="43">
        <f t="shared" si="56"/>
        <v>1</v>
      </c>
      <c r="D584" s="14" t="str">
        <f t="shared" si="56"/>
        <v>0691775E</v>
      </c>
      <c r="E584" s="30" t="s">
        <v>1813</v>
      </c>
      <c r="F584" s="47">
        <f>Tableau1!V69</f>
        <v>87.799999999999983</v>
      </c>
      <c r="G584" s="38" t="str">
        <f t="shared" ca="1" si="51"/>
        <v>2024-12-09-09.06.57.000000</v>
      </c>
      <c r="I584" s="40"/>
    </row>
    <row r="585" spans="1:9" x14ac:dyDescent="0.2">
      <c r="A585" s="42">
        <f t="shared" si="55"/>
        <v>2025</v>
      </c>
      <c r="B585" s="30" t="s">
        <v>230</v>
      </c>
      <c r="C585" s="43">
        <f t="shared" si="56"/>
        <v>1</v>
      </c>
      <c r="D585" s="14" t="str">
        <f t="shared" si="56"/>
        <v>0691775E</v>
      </c>
      <c r="E585" s="30" t="s">
        <v>1830</v>
      </c>
      <c r="F585" s="47">
        <f>Tableau1!V70</f>
        <v>0</v>
      </c>
      <c r="G585" s="38" t="str">
        <f t="shared" ref="G585:G648" ca="1" si="57">TEXT(NOW(),"aaaa-mm-jj-hh.mm.ss")&amp;".000000"</f>
        <v>2024-12-09-09.06.57.000000</v>
      </c>
      <c r="I585" s="40"/>
    </row>
    <row r="586" spans="1:9" x14ac:dyDescent="0.2">
      <c r="A586" s="42">
        <f t="shared" si="55"/>
        <v>2025</v>
      </c>
      <c r="B586" s="30" t="s">
        <v>230</v>
      </c>
      <c r="C586" s="43">
        <f t="shared" si="56"/>
        <v>1</v>
      </c>
      <c r="D586" s="14" t="str">
        <f t="shared" si="56"/>
        <v>0691775E</v>
      </c>
      <c r="E586" s="30" t="s">
        <v>1847</v>
      </c>
      <c r="F586" s="47">
        <f>Tableau1!V71</f>
        <v>0</v>
      </c>
      <c r="G586" s="38" t="str">
        <f t="shared" ca="1" si="57"/>
        <v>2024-12-09-09.06.57.000000</v>
      </c>
      <c r="I586" s="40"/>
    </row>
    <row r="587" spans="1:9" x14ac:dyDescent="0.2">
      <c r="A587" s="42">
        <f t="shared" si="55"/>
        <v>2025</v>
      </c>
      <c r="B587" s="30" t="s">
        <v>230</v>
      </c>
      <c r="C587" s="43">
        <f t="shared" si="56"/>
        <v>1</v>
      </c>
      <c r="D587" s="14" t="str">
        <f t="shared" si="56"/>
        <v>0691775E</v>
      </c>
      <c r="E587" s="30" t="s">
        <v>1853</v>
      </c>
      <c r="F587" s="47">
        <f>Tableau1!V72</f>
        <v>1896.33</v>
      </c>
      <c r="G587" s="38" t="str">
        <f t="shared" ca="1" si="57"/>
        <v>2024-12-09-09.06.57.000000</v>
      </c>
      <c r="I587" s="40"/>
    </row>
    <row r="588" spans="1:9" x14ac:dyDescent="0.2">
      <c r="A588" s="42">
        <f t="shared" si="55"/>
        <v>2025</v>
      </c>
      <c r="B588" s="30" t="s">
        <v>230</v>
      </c>
      <c r="C588" s="43">
        <f t="shared" si="56"/>
        <v>1</v>
      </c>
      <c r="D588" s="14" t="str">
        <f t="shared" si="56"/>
        <v>0691775E</v>
      </c>
      <c r="E588" s="30" t="s">
        <v>1859</v>
      </c>
      <c r="F588" s="47">
        <f>Tableau1!V73</f>
        <v>0</v>
      </c>
      <c r="G588" s="38" t="str">
        <f t="shared" ca="1" si="57"/>
        <v>2024-12-09-09.06.57.000000</v>
      </c>
      <c r="I588" s="40"/>
    </row>
    <row r="589" spans="1:9" x14ac:dyDescent="0.2">
      <c r="A589" s="42">
        <f t="shared" si="55"/>
        <v>2025</v>
      </c>
      <c r="B589" s="30" t="s">
        <v>230</v>
      </c>
      <c r="C589" s="43">
        <f t="shared" si="56"/>
        <v>1</v>
      </c>
      <c r="D589" s="14" t="str">
        <f t="shared" si="56"/>
        <v>0691775E</v>
      </c>
      <c r="E589" s="30" t="s">
        <v>1865</v>
      </c>
      <c r="F589" s="47">
        <f>Tableau1!V74</f>
        <v>0</v>
      </c>
      <c r="G589" s="38" t="str">
        <f t="shared" ca="1" si="57"/>
        <v>2024-12-09-09.06.57.000000</v>
      </c>
      <c r="I589" s="40"/>
    </row>
    <row r="590" spans="1:9" x14ac:dyDescent="0.2">
      <c r="A590" s="42">
        <f t="shared" si="55"/>
        <v>2025</v>
      </c>
      <c r="B590" s="30" t="s">
        <v>230</v>
      </c>
      <c r="C590" s="43">
        <f t="shared" si="56"/>
        <v>1</v>
      </c>
      <c r="D590" s="14" t="str">
        <f t="shared" si="56"/>
        <v>0691775E</v>
      </c>
      <c r="E590" s="30" t="s">
        <v>692</v>
      </c>
      <c r="F590" s="47">
        <f>Tableau1!V75</f>
        <v>0</v>
      </c>
      <c r="G590" s="38" t="str">
        <f t="shared" ca="1" si="57"/>
        <v>2024-12-09-09.06.57.000000</v>
      </c>
      <c r="I590" s="40"/>
    </row>
    <row r="591" spans="1:9" x14ac:dyDescent="0.2">
      <c r="A591" s="42">
        <f t="shared" si="55"/>
        <v>2025</v>
      </c>
      <c r="B591" s="30" t="s">
        <v>230</v>
      </c>
      <c r="C591" s="43">
        <f t="shared" si="56"/>
        <v>1</v>
      </c>
      <c r="D591" s="14" t="str">
        <f t="shared" si="56"/>
        <v>0691775E</v>
      </c>
      <c r="E591" s="30" t="s">
        <v>1869</v>
      </c>
      <c r="F591" s="47">
        <f>Tableau1!V76</f>
        <v>0</v>
      </c>
      <c r="G591" s="38" t="str">
        <f t="shared" ca="1" si="57"/>
        <v>2024-12-09-09.06.57.000000</v>
      </c>
      <c r="I591" s="40"/>
    </row>
    <row r="592" spans="1:9" x14ac:dyDescent="0.2">
      <c r="A592" s="42">
        <f t="shared" si="55"/>
        <v>2025</v>
      </c>
      <c r="B592" s="30" t="s">
        <v>230</v>
      </c>
      <c r="C592" s="43">
        <f t="shared" si="56"/>
        <v>1</v>
      </c>
      <c r="D592" s="14" t="str">
        <f t="shared" si="56"/>
        <v>0691775E</v>
      </c>
      <c r="E592" s="30" t="s">
        <v>1873</v>
      </c>
      <c r="F592" s="47">
        <f>Tableau1!V77</f>
        <v>0</v>
      </c>
      <c r="G592" s="38" t="str">
        <f t="shared" ca="1" si="57"/>
        <v>2024-12-09-09.06.57.000000</v>
      </c>
      <c r="I592" s="40"/>
    </row>
    <row r="593" spans="1:9" x14ac:dyDescent="0.2">
      <c r="A593" s="42">
        <f t="shared" si="55"/>
        <v>2025</v>
      </c>
      <c r="B593" s="30" t="s">
        <v>230</v>
      </c>
      <c r="C593" s="43">
        <f t="shared" si="56"/>
        <v>1</v>
      </c>
      <c r="D593" s="14" t="str">
        <f t="shared" si="56"/>
        <v>0691775E</v>
      </c>
      <c r="E593" s="30" t="s">
        <v>719</v>
      </c>
      <c r="F593" s="47">
        <f>Tableau1!V78</f>
        <v>60</v>
      </c>
      <c r="G593" s="38" t="str">
        <f t="shared" ca="1" si="57"/>
        <v>2024-12-09-09.06.57.000000</v>
      </c>
      <c r="I593" s="40"/>
    </row>
    <row r="594" spans="1:9" x14ac:dyDescent="0.2">
      <c r="A594" s="42">
        <f t="shared" si="55"/>
        <v>2025</v>
      </c>
      <c r="B594" s="30" t="s">
        <v>230</v>
      </c>
      <c r="C594" s="43">
        <f t="shared" si="56"/>
        <v>1</v>
      </c>
      <c r="D594" s="14" t="str">
        <f t="shared" si="56"/>
        <v>0691775E</v>
      </c>
      <c r="E594" s="30" t="s">
        <v>1877</v>
      </c>
      <c r="F594" s="47">
        <f>Tableau1!V79</f>
        <v>0</v>
      </c>
      <c r="G594" s="38" t="str">
        <f t="shared" ca="1" si="57"/>
        <v>2024-12-09-09.06.57.000000</v>
      </c>
      <c r="I594" s="40"/>
    </row>
    <row r="595" spans="1:9" x14ac:dyDescent="0.2">
      <c r="A595" s="42">
        <f t="shared" si="55"/>
        <v>2025</v>
      </c>
      <c r="B595" s="30" t="s">
        <v>230</v>
      </c>
      <c r="C595" s="43">
        <f t="shared" si="56"/>
        <v>1</v>
      </c>
      <c r="D595" s="14" t="str">
        <f t="shared" si="56"/>
        <v>0691775E</v>
      </c>
      <c r="E595" s="30" t="s">
        <v>1883</v>
      </c>
      <c r="F595" s="47">
        <f>Tableau1!V80</f>
        <v>0</v>
      </c>
      <c r="G595" s="38" t="str">
        <f t="shared" ca="1" si="57"/>
        <v>2024-12-09-09.06.57.000000</v>
      </c>
      <c r="I595" s="40"/>
    </row>
    <row r="596" spans="1:9" x14ac:dyDescent="0.2">
      <c r="A596" s="42">
        <f t="shared" si="55"/>
        <v>2025</v>
      </c>
      <c r="B596" s="30" t="s">
        <v>230</v>
      </c>
      <c r="C596" s="43">
        <f t="shared" ref="C596:D611" si="58">C595</f>
        <v>1</v>
      </c>
      <c r="D596" s="14" t="str">
        <f t="shared" si="58"/>
        <v>0691775E</v>
      </c>
      <c r="E596" s="30" t="s">
        <v>742</v>
      </c>
      <c r="F596" s="47">
        <f>Tableau1!V81</f>
        <v>0</v>
      </c>
      <c r="G596" s="38" t="str">
        <f t="shared" ca="1" si="57"/>
        <v>2024-12-09-09.06.57.000000</v>
      </c>
      <c r="I596" s="40"/>
    </row>
    <row r="597" spans="1:9" x14ac:dyDescent="0.2">
      <c r="A597" s="42">
        <f t="shared" si="55"/>
        <v>2025</v>
      </c>
      <c r="B597" s="30" t="s">
        <v>230</v>
      </c>
      <c r="C597" s="43">
        <f t="shared" si="58"/>
        <v>1</v>
      </c>
      <c r="D597" s="14" t="str">
        <f t="shared" si="58"/>
        <v>0691775E</v>
      </c>
      <c r="E597" s="30" t="s">
        <v>1887</v>
      </c>
      <c r="F597" s="47">
        <f>Tableau1!V82</f>
        <v>0</v>
      </c>
      <c r="G597" s="38" t="str">
        <f t="shared" ca="1" si="57"/>
        <v>2024-12-09-09.06.57.000000</v>
      </c>
      <c r="I597" s="40"/>
    </row>
    <row r="598" spans="1:9" x14ac:dyDescent="0.2">
      <c r="A598" s="42">
        <f t="shared" si="55"/>
        <v>2025</v>
      </c>
      <c r="B598" s="30" t="s">
        <v>230</v>
      </c>
      <c r="C598" s="43">
        <f t="shared" si="58"/>
        <v>1</v>
      </c>
      <c r="D598" s="14" t="str">
        <f t="shared" si="58"/>
        <v>0691775E</v>
      </c>
      <c r="E598" s="30" t="s">
        <v>1891</v>
      </c>
      <c r="F598" s="47">
        <f>Tableau1!V83</f>
        <v>0</v>
      </c>
      <c r="G598" s="38" t="str">
        <f t="shared" ca="1" si="57"/>
        <v>2024-12-09-09.06.57.000000</v>
      </c>
      <c r="I598" s="40"/>
    </row>
    <row r="599" spans="1:9" x14ac:dyDescent="0.2">
      <c r="A599" s="42">
        <f t="shared" si="55"/>
        <v>2025</v>
      </c>
      <c r="B599" s="30" t="s">
        <v>230</v>
      </c>
      <c r="C599" s="43">
        <f t="shared" si="58"/>
        <v>1</v>
      </c>
      <c r="D599" s="14" t="str">
        <f t="shared" si="58"/>
        <v>0691775E</v>
      </c>
      <c r="E599" s="30" t="s">
        <v>772</v>
      </c>
      <c r="F599" s="47">
        <f>Tableau1!V84</f>
        <v>0</v>
      </c>
      <c r="G599" s="38" t="str">
        <f t="shared" ca="1" si="57"/>
        <v>2024-12-09-09.06.57.000000</v>
      </c>
      <c r="I599" s="40"/>
    </row>
    <row r="600" spans="1:9" x14ac:dyDescent="0.2">
      <c r="A600" s="42">
        <f t="shared" si="55"/>
        <v>2025</v>
      </c>
      <c r="B600" s="30" t="s">
        <v>230</v>
      </c>
      <c r="C600" s="43">
        <f t="shared" si="58"/>
        <v>1</v>
      </c>
      <c r="D600" s="14" t="str">
        <f t="shared" si="58"/>
        <v>0691775E</v>
      </c>
      <c r="E600" s="30" t="s">
        <v>1895</v>
      </c>
      <c r="F600" s="47">
        <f>Tableau1!V85</f>
        <v>0</v>
      </c>
      <c r="G600" s="38" t="str">
        <f t="shared" ca="1" si="57"/>
        <v>2024-12-09-09.06.57.000000</v>
      </c>
      <c r="I600" s="40"/>
    </row>
    <row r="601" spans="1:9" x14ac:dyDescent="0.2">
      <c r="A601" s="42">
        <f t="shared" si="55"/>
        <v>2025</v>
      </c>
      <c r="B601" s="30" t="s">
        <v>230</v>
      </c>
      <c r="C601" s="43">
        <f t="shared" si="58"/>
        <v>1</v>
      </c>
      <c r="D601" s="14" t="str">
        <f t="shared" si="58"/>
        <v>0691775E</v>
      </c>
      <c r="E601" s="30" t="s">
        <v>1899</v>
      </c>
      <c r="F601" s="47">
        <f>Tableau1!V86</f>
        <v>0</v>
      </c>
      <c r="G601" s="38" t="str">
        <f t="shared" ca="1" si="57"/>
        <v>2024-12-09-09.06.57.000000</v>
      </c>
      <c r="I601" s="40"/>
    </row>
    <row r="602" spans="1:9" x14ac:dyDescent="0.2">
      <c r="A602" s="42">
        <f t="shared" si="55"/>
        <v>2025</v>
      </c>
      <c r="B602" s="30" t="s">
        <v>230</v>
      </c>
      <c r="C602" s="43">
        <f t="shared" si="58"/>
        <v>1</v>
      </c>
      <c r="D602" s="14" t="str">
        <f t="shared" si="58"/>
        <v>0691775E</v>
      </c>
      <c r="E602" s="30" t="s">
        <v>342</v>
      </c>
      <c r="F602" s="47">
        <f>Tableau1!W21</f>
        <v>670.68</v>
      </c>
      <c r="G602" s="38" t="str">
        <f t="shared" ca="1" si="57"/>
        <v>2024-12-09-09.06.57.000000</v>
      </c>
      <c r="I602" s="40"/>
    </row>
    <row r="603" spans="1:9" x14ac:dyDescent="0.2">
      <c r="A603" s="42">
        <f t="shared" si="55"/>
        <v>2025</v>
      </c>
      <c r="B603" s="30" t="s">
        <v>230</v>
      </c>
      <c r="C603" s="43">
        <f t="shared" si="58"/>
        <v>1</v>
      </c>
      <c r="D603" s="14" t="str">
        <f t="shared" si="58"/>
        <v>0691775E</v>
      </c>
      <c r="E603" s="30" t="s">
        <v>1408</v>
      </c>
      <c r="F603" s="47">
        <f>Tableau1!W22</f>
        <v>0</v>
      </c>
      <c r="G603" s="38" t="str">
        <f t="shared" ca="1" si="57"/>
        <v>2024-12-09-09.06.57.000000</v>
      </c>
      <c r="I603" s="40"/>
    </row>
    <row r="604" spans="1:9" x14ac:dyDescent="0.2">
      <c r="A604" s="42">
        <f t="shared" si="55"/>
        <v>2025</v>
      </c>
      <c r="B604" s="30" t="s">
        <v>230</v>
      </c>
      <c r="C604" s="43">
        <f t="shared" si="58"/>
        <v>1</v>
      </c>
      <c r="D604" s="14" t="str">
        <f t="shared" si="58"/>
        <v>0691775E</v>
      </c>
      <c r="E604" s="30" t="s">
        <v>1425</v>
      </c>
      <c r="F604" s="47">
        <f>Tableau1!W23</f>
        <v>0</v>
      </c>
      <c r="G604" s="38" t="str">
        <f t="shared" ca="1" si="57"/>
        <v>2024-12-09-09.06.57.000000</v>
      </c>
      <c r="I604" s="40"/>
    </row>
    <row r="605" spans="1:9" x14ac:dyDescent="0.2">
      <c r="A605" s="42">
        <f t="shared" si="55"/>
        <v>2025</v>
      </c>
      <c r="B605" s="30" t="s">
        <v>230</v>
      </c>
      <c r="C605" s="43">
        <f t="shared" si="58"/>
        <v>1</v>
      </c>
      <c r="D605" s="14" t="str">
        <f t="shared" si="58"/>
        <v>0691775E</v>
      </c>
      <c r="E605" s="30" t="s">
        <v>400</v>
      </c>
      <c r="F605" s="47">
        <f>Tableau1!W24</f>
        <v>540.32000000000005</v>
      </c>
      <c r="G605" s="38" t="str">
        <f t="shared" ca="1" si="57"/>
        <v>2024-12-09-09.06.57.000000</v>
      </c>
      <c r="I605" s="40"/>
    </row>
    <row r="606" spans="1:9" x14ac:dyDescent="0.2">
      <c r="A606" s="42">
        <f t="shared" si="55"/>
        <v>2025</v>
      </c>
      <c r="B606" s="30" t="s">
        <v>230</v>
      </c>
      <c r="C606" s="43">
        <f t="shared" si="58"/>
        <v>1</v>
      </c>
      <c r="D606" s="14" t="str">
        <f t="shared" si="58"/>
        <v>0691775E</v>
      </c>
      <c r="E606" s="30" t="s">
        <v>1443</v>
      </c>
      <c r="F606" s="47">
        <f>Tableau1!W25</f>
        <v>0</v>
      </c>
      <c r="G606" s="38" t="str">
        <f t="shared" ca="1" si="57"/>
        <v>2024-12-09-09.06.57.000000</v>
      </c>
      <c r="I606" s="40"/>
    </row>
    <row r="607" spans="1:9" x14ac:dyDescent="0.2">
      <c r="A607" s="42">
        <f t="shared" si="55"/>
        <v>2025</v>
      </c>
      <c r="B607" s="30" t="s">
        <v>230</v>
      </c>
      <c r="C607" s="43">
        <f t="shared" si="58"/>
        <v>1</v>
      </c>
      <c r="D607" s="14" t="str">
        <f t="shared" si="58"/>
        <v>0691775E</v>
      </c>
      <c r="E607" s="30" t="s">
        <v>1460</v>
      </c>
      <c r="F607" s="47">
        <f>Tableau1!W26</f>
        <v>0</v>
      </c>
      <c r="G607" s="38" t="str">
        <f t="shared" ca="1" si="57"/>
        <v>2024-12-09-09.06.57.000000</v>
      </c>
      <c r="I607" s="40"/>
    </row>
    <row r="608" spans="1:9" x14ac:dyDescent="0.2">
      <c r="A608" s="42">
        <f t="shared" si="55"/>
        <v>2025</v>
      </c>
      <c r="B608" s="30" t="s">
        <v>230</v>
      </c>
      <c r="C608" s="43">
        <f t="shared" si="58"/>
        <v>1</v>
      </c>
      <c r="D608" s="14" t="str">
        <f t="shared" si="58"/>
        <v>0691775E</v>
      </c>
      <c r="E608" s="30" t="s">
        <v>1477</v>
      </c>
      <c r="F608" s="47">
        <f>Tableau1!W27</f>
        <v>1211</v>
      </c>
      <c r="G608" s="38" t="str">
        <f t="shared" ca="1" si="57"/>
        <v>2024-12-09-09.06.57.000000</v>
      </c>
      <c r="I608" s="40"/>
    </row>
    <row r="609" spans="1:9" x14ac:dyDescent="0.2">
      <c r="A609" s="42">
        <f t="shared" si="55"/>
        <v>2025</v>
      </c>
      <c r="B609" s="30" t="s">
        <v>230</v>
      </c>
      <c r="C609" s="43">
        <f t="shared" si="58"/>
        <v>1</v>
      </c>
      <c r="D609" s="14" t="str">
        <f t="shared" si="58"/>
        <v>0691775E</v>
      </c>
      <c r="E609" s="30" t="s">
        <v>1494</v>
      </c>
      <c r="F609" s="47">
        <f>Tableau1!W28</f>
        <v>0</v>
      </c>
      <c r="G609" s="38" t="str">
        <f t="shared" ca="1" si="57"/>
        <v>2024-12-09-09.06.57.000000</v>
      </c>
      <c r="I609" s="40"/>
    </row>
    <row r="610" spans="1:9" x14ac:dyDescent="0.2">
      <c r="A610" s="42">
        <f t="shared" si="55"/>
        <v>2025</v>
      </c>
      <c r="B610" s="30" t="s">
        <v>230</v>
      </c>
      <c r="C610" s="43">
        <f t="shared" si="58"/>
        <v>1</v>
      </c>
      <c r="D610" s="14" t="str">
        <f t="shared" si="58"/>
        <v>0691775E</v>
      </c>
      <c r="E610" s="30" t="s">
        <v>1511</v>
      </c>
      <c r="F610" s="47">
        <f>Tableau1!W29</f>
        <v>0</v>
      </c>
      <c r="G610" s="38" t="str">
        <f t="shared" ca="1" si="57"/>
        <v>2024-12-09-09.06.57.000000</v>
      </c>
      <c r="I610" s="40"/>
    </row>
    <row r="611" spans="1:9" x14ac:dyDescent="0.2">
      <c r="A611" s="42">
        <f t="shared" si="55"/>
        <v>2025</v>
      </c>
      <c r="B611" s="30" t="s">
        <v>230</v>
      </c>
      <c r="C611" s="43">
        <f t="shared" si="58"/>
        <v>1</v>
      </c>
      <c r="D611" s="14" t="str">
        <f t="shared" si="58"/>
        <v>0691775E</v>
      </c>
      <c r="E611" s="30" t="s">
        <v>438</v>
      </c>
      <c r="F611" s="47">
        <f>Tableau1!W30</f>
        <v>258.17</v>
      </c>
      <c r="G611" s="38" t="str">
        <f t="shared" ca="1" si="57"/>
        <v>2024-12-09-09.06.57.000000</v>
      </c>
      <c r="I611" s="40"/>
    </row>
    <row r="612" spans="1:9" x14ac:dyDescent="0.2">
      <c r="A612" s="42">
        <f t="shared" si="55"/>
        <v>2025</v>
      </c>
      <c r="B612" s="30" t="s">
        <v>230</v>
      </c>
      <c r="C612" s="43">
        <f t="shared" ref="C612:D627" si="59">C611</f>
        <v>1</v>
      </c>
      <c r="D612" s="14" t="str">
        <f t="shared" si="59"/>
        <v>0691775E</v>
      </c>
      <c r="E612" s="30" t="s">
        <v>1515</v>
      </c>
      <c r="F612" s="47">
        <f>Tableau1!W31</f>
        <v>0</v>
      </c>
      <c r="G612" s="38" t="str">
        <f t="shared" ca="1" si="57"/>
        <v>2024-12-09-09.06.57.000000</v>
      </c>
      <c r="I612" s="40"/>
    </row>
    <row r="613" spans="1:9" x14ac:dyDescent="0.2">
      <c r="A613" s="42">
        <f t="shared" si="55"/>
        <v>2025</v>
      </c>
      <c r="B613" s="30" t="s">
        <v>230</v>
      </c>
      <c r="C613" s="43">
        <f t="shared" si="59"/>
        <v>1</v>
      </c>
      <c r="D613" s="14" t="str">
        <f t="shared" si="59"/>
        <v>0691775E</v>
      </c>
      <c r="E613" s="30" t="s">
        <v>1521</v>
      </c>
      <c r="F613" s="47">
        <f>Tableau1!W32</f>
        <v>0</v>
      </c>
      <c r="G613" s="38" t="str">
        <f t="shared" ca="1" si="57"/>
        <v>2024-12-09-09.06.57.000000</v>
      </c>
      <c r="I613" s="40"/>
    </row>
    <row r="614" spans="1:9" x14ac:dyDescent="0.2">
      <c r="A614" s="42">
        <f t="shared" si="55"/>
        <v>2025</v>
      </c>
      <c r="B614" s="30" t="s">
        <v>230</v>
      </c>
      <c r="C614" s="43">
        <f t="shared" si="59"/>
        <v>1</v>
      </c>
      <c r="D614" s="14" t="str">
        <f t="shared" si="59"/>
        <v>0691775E</v>
      </c>
      <c r="E614" s="30" t="s">
        <v>461</v>
      </c>
      <c r="F614" s="47">
        <f>Tableau1!W33</f>
        <v>180.58</v>
      </c>
      <c r="G614" s="38" t="str">
        <f t="shared" ca="1" si="57"/>
        <v>2024-12-09-09.06.57.000000</v>
      </c>
      <c r="I614" s="40"/>
    </row>
    <row r="615" spans="1:9" x14ac:dyDescent="0.2">
      <c r="A615" s="42">
        <f t="shared" si="55"/>
        <v>2025</v>
      </c>
      <c r="B615" s="30" t="s">
        <v>230</v>
      </c>
      <c r="C615" s="43">
        <f t="shared" si="59"/>
        <v>1</v>
      </c>
      <c r="D615" s="14" t="str">
        <f t="shared" si="59"/>
        <v>0691775E</v>
      </c>
      <c r="E615" s="30" t="s">
        <v>1525</v>
      </c>
      <c r="F615" s="47">
        <f>Tableau1!W34</f>
        <v>0</v>
      </c>
      <c r="G615" s="38" t="str">
        <f t="shared" ca="1" si="57"/>
        <v>2024-12-09-09.06.57.000000</v>
      </c>
      <c r="I615" s="40"/>
    </row>
    <row r="616" spans="1:9" x14ac:dyDescent="0.2">
      <c r="A616" s="42">
        <f t="shared" si="55"/>
        <v>2025</v>
      </c>
      <c r="B616" s="30" t="s">
        <v>230</v>
      </c>
      <c r="C616" s="43">
        <f t="shared" si="59"/>
        <v>1</v>
      </c>
      <c r="D616" s="14" t="str">
        <f t="shared" si="59"/>
        <v>0691775E</v>
      </c>
      <c r="E616" s="30" t="s">
        <v>1531</v>
      </c>
      <c r="F616" s="47">
        <f>Tableau1!W35</f>
        <v>0</v>
      </c>
      <c r="G616" s="38" t="str">
        <f t="shared" ca="1" si="57"/>
        <v>2024-12-09-09.06.57.000000</v>
      </c>
      <c r="I616" s="40"/>
    </row>
    <row r="617" spans="1:9" x14ac:dyDescent="0.2">
      <c r="A617" s="42">
        <f t="shared" si="55"/>
        <v>2025</v>
      </c>
      <c r="B617" s="30" t="s">
        <v>230</v>
      </c>
      <c r="C617" s="43">
        <f t="shared" si="59"/>
        <v>1</v>
      </c>
      <c r="D617" s="14" t="str">
        <f t="shared" si="59"/>
        <v>0691775E</v>
      </c>
      <c r="E617" s="30" t="s">
        <v>495</v>
      </c>
      <c r="F617" s="47">
        <f>Tableau1!W36</f>
        <v>95.83</v>
      </c>
      <c r="G617" s="38" t="str">
        <f t="shared" ca="1" si="57"/>
        <v>2024-12-09-09.06.57.000000</v>
      </c>
      <c r="I617" s="40"/>
    </row>
    <row r="618" spans="1:9" x14ac:dyDescent="0.2">
      <c r="A618" s="42">
        <f t="shared" si="55"/>
        <v>2025</v>
      </c>
      <c r="B618" s="30" t="s">
        <v>230</v>
      </c>
      <c r="C618" s="43">
        <f t="shared" si="59"/>
        <v>1</v>
      </c>
      <c r="D618" s="14" t="str">
        <f t="shared" si="59"/>
        <v>0691775E</v>
      </c>
      <c r="E618" s="30" t="s">
        <v>1535</v>
      </c>
      <c r="F618" s="47">
        <f>Tableau1!W37</f>
        <v>0</v>
      </c>
      <c r="G618" s="38" t="str">
        <f t="shared" ca="1" si="57"/>
        <v>2024-12-09-09.06.57.000000</v>
      </c>
      <c r="I618" s="40"/>
    </row>
    <row r="619" spans="1:9" x14ac:dyDescent="0.2">
      <c r="A619" s="42">
        <f t="shared" si="55"/>
        <v>2025</v>
      </c>
      <c r="B619" s="30" t="s">
        <v>230</v>
      </c>
      <c r="C619" s="43">
        <f t="shared" si="59"/>
        <v>1</v>
      </c>
      <c r="D619" s="14" t="str">
        <f t="shared" si="59"/>
        <v>0691775E</v>
      </c>
      <c r="E619" s="30" t="s">
        <v>1541</v>
      </c>
      <c r="F619" s="47">
        <f>Tableau1!W38</f>
        <v>0</v>
      </c>
      <c r="G619" s="38" t="str">
        <f t="shared" ca="1" si="57"/>
        <v>2024-12-09-09.06.57.000000</v>
      </c>
      <c r="I619" s="40"/>
    </row>
    <row r="620" spans="1:9" x14ac:dyDescent="0.2">
      <c r="A620" s="42">
        <f t="shared" si="55"/>
        <v>2025</v>
      </c>
      <c r="B620" s="30" t="s">
        <v>230</v>
      </c>
      <c r="C620" s="43">
        <f t="shared" si="59"/>
        <v>1</v>
      </c>
      <c r="D620" s="14" t="str">
        <f t="shared" si="59"/>
        <v>0691775E</v>
      </c>
      <c r="E620" s="30" t="s">
        <v>541</v>
      </c>
      <c r="F620" s="47">
        <f>Tableau1!W39</f>
        <v>87.799999999999983</v>
      </c>
      <c r="G620" s="38" t="str">
        <f t="shared" ca="1" si="57"/>
        <v>2024-12-09-09.06.57.000000</v>
      </c>
      <c r="I620" s="40"/>
    </row>
    <row r="621" spans="1:9" x14ac:dyDescent="0.2">
      <c r="A621" s="42">
        <f t="shared" si="55"/>
        <v>2025</v>
      </c>
      <c r="B621" s="30" t="s">
        <v>230</v>
      </c>
      <c r="C621" s="43">
        <f t="shared" si="59"/>
        <v>1</v>
      </c>
      <c r="D621" s="14" t="str">
        <f t="shared" si="59"/>
        <v>0691775E</v>
      </c>
      <c r="E621" s="30" t="s">
        <v>1559</v>
      </c>
      <c r="F621" s="47">
        <f>Tableau1!W40</f>
        <v>0</v>
      </c>
      <c r="G621" s="38" t="str">
        <f t="shared" ca="1" si="57"/>
        <v>2024-12-09-09.06.57.000000</v>
      </c>
      <c r="I621" s="40"/>
    </row>
    <row r="622" spans="1:9" x14ac:dyDescent="0.2">
      <c r="A622" s="42">
        <f t="shared" si="55"/>
        <v>2025</v>
      </c>
      <c r="B622" s="30" t="s">
        <v>230</v>
      </c>
      <c r="C622" s="43">
        <f t="shared" si="59"/>
        <v>1</v>
      </c>
      <c r="D622" s="14" t="str">
        <f t="shared" si="59"/>
        <v>0691775E</v>
      </c>
      <c r="E622" s="30" t="s">
        <v>1576</v>
      </c>
      <c r="F622" s="47">
        <f>Tableau1!W41</f>
        <v>0</v>
      </c>
      <c r="G622" s="38" t="str">
        <f t="shared" ca="1" si="57"/>
        <v>2024-12-09-09.06.57.000000</v>
      </c>
      <c r="I622" s="40"/>
    </row>
    <row r="623" spans="1:9" x14ac:dyDescent="0.2">
      <c r="A623" s="42">
        <f t="shared" si="55"/>
        <v>2025</v>
      </c>
      <c r="B623" s="30" t="s">
        <v>230</v>
      </c>
      <c r="C623" s="43">
        <f t="shared" si="59"/>
        <v>1</v>
      </c>
      <c r="D623" s="14" t="str">
        <f t="shared" si="59"/>
        <v>0691775E</v>
      </c>
      <c r="E623" s="30" t="s">
        <v>1582</v>
      </c>
      <c r="F623" s="47">
        <f>Tableau1!W42</f>
        <v>354</v>
      </c>
      <c r="G623" s="38" t="str">
        <f t="shared" ca="1" si="57"/>
        <v>2024-12-09-09.06.57.000000</v>
      </c>
      <c r="I623" s="40"/>
    </row>
    <row r="624" spans="1:9" x14ac:dyDescent="0.2">
      <c r="A624" s="42">
        <f t="shared" si="55"/>
        <v>2025</v>
      </c>
      <c r="B624" s="30" t="s">
        <v>230</v>
      </c>
      <c r="C624" s="43">
        <f t="shared" si="59"/>
        <v>1</v>
      </c>
      <c r="D624" s="14" t="str">
        <f t="shared" si="59"/>
        <v>0691775E</v>
      </c>
      <c r="E624" s="30" t="s">
        <v>1588</v>
      </c>
      <c r="F624" s="47">
        <f>Tableau1!W43</f>
        <v>0</v>
      </c>
      <c r="G624" s="38" t="str">
        <f t="shared" ca="1" si="57"/>
        <v>2024-12-09-09.06.57.000000</v>
      </c>
      <c r="I624" s="40"/>
    </row>
    <row r="625" spans="1:9" x14ac:dyDescent="0.2">
      <c r="A625" s="42">
        <f t="shared" si="55"/>
        <v>2025</v>
      </c>
      <c r="B625" s="30" t="s">
        <v>230</v>
      </c>
      <c r="C625" s="43">
        <f t="shared" si="59"/>
        <v>1</v>
      </c>
      <c r="D625" s="14" t="str">
        <f t="shared" si="59"/>
        <v>0691775E</v>
      </c>
      <c r="E625" s="30" t="s">
        <v>1594</v>
      </c>
      <c r="F625" s="47">
        <f>Tableau1!W44</f>
        <v>0</v>
      </c>
      <c r="G625" s="38" t="str">
        <f t="shared" ca="1" si="57"/>
        <v>2024-12-09-09.06.57.000000</v>
      </c>
      <c r="I625" s="40"/>
    </row>
    <row r="626" spans="1:9" x14ac:dyDescent="0.2">
      <c r="A626" s="42">
        <f t="shared" si="55"/>
        <v>2025</v>
      </c>
      <c r="B626" s="30" t="s">
        <v>230</v>
      </c>
      <c r="C626" s="43">
        <f t="shared" si="59"/>
        <v>1</v>
      </c>
      <c r="D626" s="14" t="str">
        <f t="shared" si="59"/>
        <v>0691775E</v>
      </c>
      <c r="E626" s="30" t="s">
        <v>1600</v>
      </c>
      <c r="F626" s="47">
        <f>Tableau1!W45</f>
        <v>1565</v>
      </c>
      <c r="G626" s="38" t="str">
        <f t="shared" ca="1" si="57"/>
        <v>2024-12-09-09.06.57.000000</v>
      </c>
      <c r="I626" s="40"/>
    </row>
    <row r="627" spans="1:9" x14ac:dyDescent="0.2">
      <c r="A627" s="42">
        <f t="shared" si="55"/>
        <v>2025</v>
      </c>
      <c r="B627" s="30" t="s">
        <v>230</v>
      </c>
      <c r="C627" s="43">
        <f t="shared" si="59"/>
        <v>1</v>
      </c>
      <c r="D627" s="14" t="str">
        <f t="shared" si="59"/>
        <v>0691775E</v>
      </c>
      <c r="E627" s="30" t="s">
        <v>1606</v>
      </c>
      <c r="F627" s="47">
        <f>Tableau1!W46</f>
        <v>0</v>
      </c>
      <c r="G627" s="38" t="str">
        <f t="shared" ca="1" si="57"/>
        <v>2024-12-09-09.06.57.000000</v>
      </c>
      <c r="I627" s="40"/>
    </row>
    <row r="628" spans="1:9" x14ac:dyDescent="0.2">
      <c r="A628" s="42">
        <f t="shared" si="55"/>
        <v>2025</v>
      </c>
      <c r="B628" s="30" t="s">
        <v>230</v>
      </c>
      <c r="C628" s="43">
        <f t="shared" ref="C628:D643" si="60">C627</f>
        <v>1</v>
      </c>
      <c r="D628" s="14" t="str">
        <f t="shared" si="60"/>
        <v>0691775E</v>
      </c>
      <c r="E628" s="30" t="s">
        <v>1612</v>
      </c>
      <c r="F628" s="47">
        <f>Tableau1!W47</f>
        <v>0</v>
      </c>
      <c r="G628" s="38" t="str">
        <f t="shared" ca="1" si="57"/>
        <v>2024-12-09-09.06.57.000000</v>
      </c>
      <c r="I628" s="40"/>
    </row>
    <row r="629" spans="1:9" x14ac:dyDescent="0.2">
      <c r="A629" s="42">
        <f t="shared" si="55"/>
        <v>2025</v>
      </c>
      <c r="B629" s="30" t="s">
        <v>230</v>
      </c>
      <c r="C629" s="43">
        <f t="shared" si="60"/>
        <v>1</v>
      </c>
      <c r="D629" s="14" t="str">
        <f t="shared" si="60"/>
        <v>0691775E</v>
      </c>
      <c r="E629" s="30" t="s">
        <v>572</v>
      </c>
      <c r="F629" s="47">
        <f>Tableau1!W48</f>
        <v>51</v>
      </c>
      <c r="G629" s="38" t="str">
        <f t="shared" ca="1" si="57"/>
        <v>2024-12-09-09.06.57.000000</v>
      </c>
      <c r="I629" s="40"/>
    </row>
    <row r="630" spans="1:9" x14ac:dyDescent="0.2">
      <c r="A630" s="42">
        <f t="shared" si="55"/>
        <v>2025</v>
      </c>
      <c r="B630" s="30" t="s">
        <v>230</v>
      </c>
      <c r="C630" s="43">
        <f t="shared" si="60"/>
        <v>1</v>
      </c>
      <c r="D630" s="14" t="str">
        <f t="shared" si="60"/>
        <v>0691775E</v>
      </c>
      <c r="E630" s="30" t="s">
        <v>1616</v>
      </c>
      <c r="F630" s="47">
        <f>Tableau1!W49</f>
        <v>0</v>
      </c>
      <c r="G630" s="38" t="str">
        <f t="shared" ca="1" si="57"/>
        <v>2024-12-09-09.06.57.000000</v>
      </c>
      <c r="I630" s="40"/>
    </row>
    <row r="631" spans="1:9" x14ac:dyDescent="0.2">
      <c r="A631" s="42">
        <f t="shared" si="55"/>
        <v>2025</v>
      </c>
      <c r="B631" s="30" t="s">
        <v>230</v>
      </c>
      <c r="C631" s="43">
        <f t="shared" si="60"/>
        <v>1</v>
      </c>
      <c r="D631" s="14" t="str">
        <f t="shared" si="60"/>
        <v>0691775E</v>
      </c>
      <c r="E631" s="30" t="s">
        <v>1622</v>
      </c>
      <c r="F631" s="47">
        <f>Tableau1!W50</f>
        <v>0</v>
      </c>
      <c r="G631" s="38" t="str">
        <f t="shared" ca="1" si="57"/>
        <v>2024-12-09-09.06.57.000000</v>
      </c>
      <c r="I631" s="40"/>
    </row>
    <row r="632" spans="1:9" x14ac:dyDescent="0.2">
      <c r="A632" s="42">
        <f t="shared" si="55"/>
        <v>2025</v>
      </c>
      <c r="B632" s="30" t="s">
        <v>230</v>
      </c>
      <c r="C632" s="43">
        <f t="shared" si="60"/>
        <v>1</v>
      </c>
      <c r="D632" s="14" t="str">
        <f t="shared" si="60"/>
        <v>0691775E</v>
      </c>
      <c r="E632" s="30" t="s">
        <v>595</v>
      </c>
      <c r="F632" s="47">
        <f>Tableau1!W51</f>
        <v>253</v>
      </c>
      <c r="G632" s="38" t="str">
        <f t="shared" ca="1" si="57"/>
        <v>2024-12-09-09.06.57.000000</v>
      </c>
      <c r="I632" s="40"/>
    </row>
    <row r="633" spans="1:9" x14ac:dyDescent="0.2">
      <c r="A633" s="42">
        <f t="shared" si="55"/>
        <v>2025</v>
      </c>
      <c r="B633" s="30" t="s">
        <v>230</v>
      </c>
      <c r="C633" s="43">
        <f t="shared" si="60"/>
        <v>1</v>
      </c>
      <c r="D633" s="14" t="str">
        <f t="shared" si="60"/>
        <v>0691775E</v>
      </c>
      <c r="E633" s="30" t="s">
        <v>1626</v>
      </c>
      <c r="F633" s="47">
        <f>Tableau1!W52</f>
        <v>0</v>
      </c>
      <c r="G633" s="38" t="str">
        <f t="shared" ca="1" si="57"/>
        <v>2024-12-09-09.06.57.000000</v>
      </c>
      <c r="I633" s="40"/>
    </row>
    <row r="634" spans="1:9" x14ac:dyDescent="0.2">
      <c r="A634" s="42">
        <f t="shared" si="55"/>
        <v>2025</v>
      </c>
      <c r="B634" s="30" t="s">
        <v>230</v>
      </c>
      <c r="C634" s="43">
        <f t="shared" si="60"/>
        <v>1</v>
      </c>
      <c r="D634" s="14" t="str">
        <f t="shared" si="60"/>
        <v>0691775E</v>
      </c>
      <c r="E634" s="30" t="s">
        <v>1632</v>
      </c>
      <c r="F634" s="47">
        <f>Tableau1!W53</f>
        <v>0</v>
      </c>
      <c r="G634" s="38" t="str">
        <f t="shared" ca="1" si="57"/>
        <v>2024-12-09-09.06.57.000000</v>
      </c>
      <c r="I634" s="40"/>
    </row>
    <row r="635" spans="1:9" x14ac:dyDescent="0.2">
      <c r="A635" s="42">
        <f t="shared" si="55"/>
        <v>2025</v>
      </c>
      <c r="B635" s="30" t="s">
        <v>230</v>
      </c>
      <c r="C635" s="43">
        <f t="shared" si="60"/>
        <v>1</v>
      </c>
      <c r="D635" s="14" t="str">
        <f t="shared" si="60"/>
        <v>0691775E</v>
      </c>
      <c r="E635" s="30" t="s">
        <v>641</v>
      </c>
      <c r="F635" s="47">
        <f>Tableau1!W54</f>
        <v>0</v>
      </c>
      <c r="G635" s="38" t="str">
        <f t="shared" ca="1" si="57"/>
        <v>2024-12-09-09.06.57.000000</v>
      </c>
      <c r="I635" s="40"/>
    </row>
    <row r="636" spans="1:9" x14ac:dyDescent="0.2">
      <c r="A636" s="42">
        <f t="shared" si="55"/>
        <v>2025</v>
      </c>
      <c r="B636" s="30" t="s">
        <v>230</v>
      </c>
      <c r="C636" s="43">
        <f t="shared" si="60"/>
        <v>1</v>
      </c>
      <c r="D636" s="14" t="str">
        <f t="shared" si="60"/>
        <v>0691775E</v>
      </c>
      <c r="E636" s="30" t="s">
        <v>1650</v>
      </c>
      <c r="F636" s="47">
        <f>Tableau1!W55</f>
        <v>0</v>
      </c>
      <c r="G636" s="38" t="str">
        <f t="shared" ca="1" si="57"/>
        <v>2024-12-09-09.06.57.000000</v>
      </c>
      <c r="I636" s="40"/>
    </row>
    <row r="637" spans="1:9" x14ac:dyDescent="0.2">
      <c r="A637" s="42">
        <f t="shared" si="55"/>
        <v>2025</v>
      </c>
      <c r="B637" s="30" t="s">
        <v>230</v>
      </c>
      <c r="C637" s="43">
        <f t="shared" si="60"/>
        <v>1</v>
      </c>
      <c r="D637" s="14" t="str">
        <f t="shared" si="60"/>
        <v>0691775E</v>
      </c>
      <c r="E637" s="30" t="s">
        <v>1667</v>
      </c>
      <c r="F637" s="47">
        <f>Tableau1!W56</f>
        <v>0</v>
      </c>
      <c r="G637" s="38" t="str">
        <f t="shared" ca="1" si="57"/>
        <v>2024-12-09-09.06.57.000000</v>
      </c>
      <c r="I637" s="40"/>
    </row>
    <row r="638" spans="1:9" x14ac:dyDescent="0.2">
      <c r="A638" s="42">
        <f t="shared" si="55"/>
        <v>2025</v>
      </c>
      <c r="B638" s="30" t="s">
        <v>230</v>
      </c>
      <c r="C638" s="43">
        <f t="shared" si="60"/>
        <v>1</v>
      </c>
      <c r="D638" s="14" t="str">
        <f t="shared" si="60"/>
        <v>0691775E</v>
      </c>
      <c r="E638" s="30" t="s">
        <v>672</v>
      </c>
      <c r="F638" s="47">
        <f>Tableau1!W57</f>
        <v>0</v>
      </c>
      <c r="G638" s="38" t="str">
        <f t="shared" ca="1" si="57"/>
        <v>2024-12-09-09.06.57.000000</v>
      </c>
      <c r="I638" s="40"/>
    </row>
    <row r="639" spans="1:9" x14ac:dyDescent="0.2">
      <c r="A639" s="42">
        <f t="shared" si="55"/>
        <v>2025</v>
      </c>
      <c r="B639" s="30" t="s">
        <v>230</v>
      </c>
      <c r="C639" s="43">
        <f t="shared" si="60"/>
        <v>1</v>
      </c>
      <c r="D639" s="14" t="str">
        <f t="shared" si="60"/>
        <v>0691775E</v>
      </c>
      <c r="E639" s="30" t="s">
        <v>1693</v>
      </c>
      <c r="F639" s="47">
        <f>Tableau1!W58</f>
        <v>0</v>
      </c>
      <c r="G639" s="38" t="str">
        <f t="shared" ca="1" si="57"/>
        <v>2024-12-09-09.06.57.000000</v>
      </c>
      <c r="I639" s="40"/>
    </row>
    <row r="640" spans="1:9" x14ac:dyDescent="0.2">
      <c r="A640" s="42">
        <f t="shared" si="55"/>
        <v>2025</v>
      </c>
      <c r="B640" s="30" t="s">
        <v>230</v>
      </c>
      <c r="C640" s="43">
        <f t="shared" si="60"/>
        <v>1</v>
      </c>
      <c r="D640" s="14" t="str">
        <f t="shared" si="60"/>
        <v>0691775E</v>
      </c>
      <c r="E640" s="30" t="s">
        <v>1710</v>
      </c>
      <c r="F640" s="47">
        <f>Tableau1!W59</f>
        <v>0</v>
      </c>
      <c r="G640" s="38" t="str">
        <f t="shared" ca="1" si="57"/>
        <v>2024-12-09-09.06.57.000000</v>
      </c>
      <c r="I640" s="40"/>
    </row>
    <row r="641" spans="1:9" x14ac:dyDescent="0.2">
      <c r="A641" s="42">
        <f t="shared" si="55"/>
        <v>2025</v>
      </c>
      <c r="B641" s="30" t="s">
        <v>230</v>
      </c>
      <c r="C641" s="43">
        <f t="shared" si="60"/>
        <v>1</v>
      </c>
      <c r="D641" s="14" t="str">
        <f t="shared" si="60"/>
        <v>0691775E</v>
      </c>
      <c r="E641" s="30" t="s">
        <v>1716</v>
      </c>
      <c r="F641" s="47">
        <f>Tableau1!W60</f>
        <v>304</v>
      </c>
      <c r="G641" s="38" t="str">
        <f t="shared" ca="1" si="57"/>
        <v>2024-12-09-09.06.57.000000</v>
      </c>
      <c r="I641" s="40"/>
    </row>
    <row r="642" spans="1:9" x14ac:dyDescent="0.2">
      <c r="A642" s="42">
        <f t="shared" si="55"/>
        <v>2025</v>
      </c>
      <c r="B642" s="30" t="s">
        <v>230</v>
      </c>
      <c r="C642" s="43">
        <f t="shared" si="60"/>
        <v>1</v>
      </c>
      <c r="D642" s="14" t="str">
        <f t="shared" si="60"/>
        <v>0691775E</v>
      </c>
      <c r="E642" s="30" t="s">
        <v>1722</v>
      </c>
      <c r="F642" s="47">
        <f>Tableau1!W61</f>
        <v>0</v>
      </c>
      <c r="G642" s="38" t="str">
        <f t="shared" ca="1" si="57"/>
        <v>2024-12-09-09.06.57.000000</v>
      </c>
      <c r="I642" s="40"/>
    </row>
    <row r="643" spans="1:9" x14ac:dyDescent="0.2">
      <c r="A643" s="42">
        <f t="shared" si="55"/>
        <v>2025</v>
      </c>
      <c r="B643" s="30" t="s">
        <v>230</v>
      </c>
      <c r="C643" s="43">
        <f t="shared" si="60"/>
        <v>1</v>
      </c>
      <c r="D643" s="14" t="str">
        <f t="shared" si="60"/>
        <v>0691775E</v>
      </c>
      <c r="E643" s="30" t="s">
        <v>1728</v>
      </c>
      <c r="F643" s="47">
        <f>Tableau1!W62</f>
        <v>0</v>
      </c>
      <c r="G643" s="38" t="str">
        <f t="shared" ca="1" si="57"/>
        <v>2024-12-09-09.06.57.000000</v>
      </c>
      <c r="I643" s="40"/>
    </row>
    <row r="644" spans="1:9" x14ac:dyDescent="0.2">
      <c r="A644" s="42">
        <f t="shared" ref="A644:A707" si="61">A643</f>
        <v>2025</v>
      </c>
      <c r="B644" s="30" t="s">
        <v>230</v>
      </c>
      <c r="C644" s="43">
        <f t="shared" ref="C644:D659" si="62">C643</f>
        <v>1</v>
      </c>
      <c r="D644" s="14" t="str">
        <f t="shared" si="62"/>
        <v>0691775E</v>
      </c>
      <c r="E644" s="30" t="s">
        <v>1745</v>
      </c>
      <c r="F644" s="47">
        <f>Tableau1!W63</f>
        <v>1211</v>
      </c>
      <c r="G644" s="38" t="str">
        <f t="shared" ca="1" si="57"/>
        <v>2024-12-09-09.06.57.000000</v>
      </c>
      <c r="I644" s="40"/>
    </row>
    <row r="645" spans="1:9" x14ac:dyDescent="0.2">
      <c r="A645" s="42">
        <f t="shared" si="61"/>
        <v>2025</v>
      </c>
      <c r="B645" s="30" t="s">
        <v>230</v>
      </c>
      <c r="C645" s="43">
        <f t="shared" si="62"/>
        <v>1</v>
      </c>
      <c r="D645" s="14" t="str">
        <f t="shared" si="62"/>
        <v>0691775E</v>
      </c>
      <c r="E645" s="30" t="s">
        <v>1762</v>
      </c>
      <c r="F645" s="47">
        <f>Tableau1!W64</f>
        <v>0</v>
      </c>
      <c r="G645" s="38" t="str">
        <f t="shared" ca="1" si="57"/>
        <v>2024-12-09-09.06.57.000000</v>
      </c>
      <c r="I645" s="40"/>
    </row>
    <row r="646" spans="1:9" x14ac:dyDescent="0.2">
      <c r="A646" s="42">
        <f t="shared" si="61"/>
        <v>2025</v>
      </c>
      <c r="B646" s="30" t="s">
        <v>230</v>
      </c>
      <c r="C646" s="43">
        <f t="shared" si="62"/>
        <v>1</v>
      </c>
      <c r="D646" s="14" t="str">
        <f t="shared" si="62"/>
        <v>0691775E</v>
      </c>
      <c r="E646" s="30" t="s">
        <v>1779</v>
      </c>
      <c r="F646" s="47">
        <f>Tableau1!W65</f>
        <v>0</v>
      </c>
      <c r="G646" s="38" t="str">
        <f t="shared" ca="1" si="57"/>
        <v>2024-12-09-09.06.57.000000</v>
      </c>
      <c r="I646" s="40"/>
    </row>
    <row r="647" spans="1:9" x14ac:dyDescent="0.2">
      <c r="A647" s="42">
        <f t="shared" si="61"/>
        <v>2025</v>
      </c>
      <c r="B647" s="30" t="s">
        <v>230</v>
      </c>
      <c r="C647" s="43">
        <f t="shared" si="62"/>
        <v>1</v>
      </c>
      <c r="D647" s="14" t="str">
        <f t="shared" si="62"/>
        <v>0691775E</v>
      </c>
      <c r="E647" s="30" t="s">
        <v>1785</v>
      </c>
      <c r="F647" s="47">
        <f>Tableau1!W66</f>
        <v>658</v>
      </c>
      <c r="G647" s="38" t="str">
        <f t="shared" ca="1" si="57"/>
        <v>2024-12-09-09.06.57.000000</v>
      </c>
      <c r="I647" s="40"/>
    </row>
    <row r="648" spans="1:9" x14ac:dyDescent="0.2">
      <c r="A648" s="42">
        <f t="shared" si="61"/>
        <v>2025</v>
      </c>
      <c r="B648" s="30" t="s">
        <v>230</v>
      </c>
      <c r="C648" s="43">
        <f t="shared" si="62"/>
        <v>1</v>
      </c>
      <c r="D648" s="14" t="str">
        <f t="shared" si="62"/>
        <v>0691775E</v>
      </c>
      <c r="E648" s="30" t="s">
        <v>1791</v>
      </c>
      <c r="F648" s="47">
        <f>Tableau1!W67</f>
        <v>0</v>
      </c>
      <c r="G648" s="38" t="str">
        <f t="shared" ca="1" si="57"/>
        <v>2024-12-09-09.06.57.000000</v>
      </c>
      <c r="I648" s="40"/>
    </row>
    <row r="649" spans="1:9" x14ac:dyDescent="0.2">
      <c r="A649" s="42">
        <f t="shared" si="61"/>
        <v>2025</v>
      </c>
      <c r="B649" s="30" t="s">
        <v>230</v>
      </c>
      <c r="C649" s="43">
        <f t="shared" si="62"/>
        <v>1</v>
      </c>
      <c r="D649" s="14" t="str">
        <f t="shared" si="62"/>
        <v>0691775E</v>
      </c>
      <c r="E649" s="30" t="s">
        <v>1797</v>
      </c>
      <c r="F649" s="47">
        <f>Tableau1!W68</f>
        <v>0</v>
      </c>
      <c r="G649" s="38" t="str">
        <f t="shared" ref="G649:G716" ca="1" si="63">TEXT(NOW(),"aaaa-mm-jj-hh.mm.ss")&amp;".000000"</f>
        <v>2024-12-09-09.06.57.000000</v>
      </c>
      <c r="I649" s="40"/>
    </row>
    <row r="650" spans="1:9" x14ac:dyDescent="0.2">
      <c r="A650" s="42">
        <f t="shared" si="61"/>
        <v>2025</v>
      </c>
      <c r="B650" s="30" t="s">
        <v>230</v>
      </c>
      <c r="C650" s="43">
        <f t="shared" si="62"/>
        <v>1</v>
      </c>
      <c r="D650" s="14" t="str">
        <f t="shared" si="62"/>
        <v>0691775E</v>
      </c>
      <c r="E650" s="30" t="s">
        <v>1814</v>
      </c>
      <c r="F650" s="47">
        <f>Tableau1!W69</f>
        <v>87.799999999999983</v>
      </c>
      <c r="G650" s="38" t="str">
        <f t="shared" ca="1" si="63"/>
        <v>2024-12-09-09.06.57.000000</v>
      </c>
      <c r="I650" s="40"/>
    </row>
    <row r="651" spans="1:9" x14ac:dyDescent="0.2">
      <c r="A651" s="42">
        <f t="shared" si="61"/>
        <v>2025</v>
      </c>
      <c r="B651" s="30" t="s">
        <v>230</v>
      </c>
      <c r="C651" s="43">
        <f t="shared" si="62"/>
        <v>1</v>
      </c>
      <c r="D651" s="14" t="str">
        <f t="shared" si="62"/>
        <v>0691775E</v>
      </c>
      <c r="E651" s="30" t="s">
        <v>1831</v>
      </c>
      <c r="F651" s="47">
        <f>Tableau1!W70</f>
        <v>0</v>
      </c>
      <c r="G651" s="38" t="str">
        <f t="shared" ca="1" si="63"/>
        <v>2024-12-09-09.06.57.000000</v>
      </c>
      <c r="I651" s="40"/>
    </row>
    <row r="652" spans="1:9" x14ac:dyDescent="0.2">
      <c r="A652" s="42">
        <f t="shared" si="61"/>
        <v>2025</v>
      </c>
      <c r="B652" s="30" t="s">
        <v>230</v>
      </c>
      <c r="C652" s="43">
        <f t="shared" si="62"/>
        <v>1</v>
      </c>
      <c r="D652" s="14" t="str">
        <f t="shared" si="62"/>
        <v>0691775E</v>
      </c>
      <c r="E652" s="30" t="s">
        <v>1848</v>
      </c>
      <c r="F652" s="47">
        <f>Tableau1!W71</f>
        <v>0</v>
      </c>
      <c r="G652" s="38" t="str">
        <f t="shared" ca="1" si="63"/>
        <v>2024-12-09-09.06.57.000000</v>
      </c>
      <c r="I652" s="40"/>
    </row>
    <row r="653" spans="1:9" x14ac:dyDescent="0.2">
      <c r="A653" s="42">
        <f t="shared" si="61"/>
        <v>2025</v>
      </c>
      <c r="B653" s="30" t="s">
        <v>230</v>
      </c>
      <c r="C653" s="43">
        <f t="shared" si="62"/>
        <v>1</v>
      </c>
      <c r="D653" s="14" t="str">
        <f t="shared" si="62"/>
        <v>0691775E</v>
      </c>
      <c r="E653" s="30" t="s">
        <v>1854</v>
      </c>
      <c r="F653" s="47">
        <f>Tableau1!W72</f>
        <v>1869</v>
      </c>
      <c r="G653" s="38" t="str">
        <f t="shared" ca="1" si="63"/>
        <v>2024-12-09-09.06.57.000000</v>
      </c>
      <c r="I653" s="40"/>
    </row>
    <row r="654" spans="1:9" x14ac:dyDescent="0.2">
      <c r="A654" s="42">
        <f t="shared" si="61"/>
        <v>2025</v>
      </c>
      <c r="B654" s="30" t="s">
        <v>230</v>
      </c>
      <c r="C654" s="43">
        <f t="shared" si="62"/>
        <v>1</v>
      </c>
      <c r="D654" s="14" t="str">
        <f t="shared" si="62"/>
        <v>0691775E</v>
      </c>
      <c r="E654" s="30" t="s">
        <v>1860</v>
      </c>
      <c r="F654" s="47">
        <f>Tableau1!W73</f>
        <v>0</v>
      </c>
      <c r="G654" s="38" t="str">
        <f t="shared" ca="1" si="63"/>
        <v>2024-12-09-09.06.57.000000</v>
      </c>
      <c r="I654" s="40"/>
    </row>
    <row r="655" spans="1:9" x14ac:dyDescent="0.2">
      <c r="A655" s="42">
        <f t="shared" si="61"/>
        <v>2025</v>
      </c>
      <c r="B655" s="30" t="s">
        <v>230</v>
      </c>
      <c r="C655" s="43">
        <f t="shared" si="62"/>
        <v>1</v>
      </c>
      <c r="D655" s="14" t="str">
        <f t="shared" si="62"/>
        <v>0691775E</v>
      </c>
      <c r="E655" s="30" t="s">
        <v>1866</v>
      </c>
      <c r="F655" s="47">
        <f>Tableau1!W74</f>
        <v>0</v>
      </c>
      <c r="G655" s="38" t="str">
        <f t="shared" ca="1" si="63"/>
        <v>2024-12-09-09.06.57.000000</v>
      </c>
      <c r="I655" s="40"/>
    </row>
    <row r="656" spans="1:9" x14ac:dyDescent="0.2">
      <c r="A656" s="42">
        <f t="shared" si="61"/>
        <v>2025</v>
      </c>
      <c r="B656" s="30" t="s">
        <v>230</v>
      </c>
      <c r="C656" s="43">
        <f t="shared" si="62"/>
        <v>1</v>
      </c>
      <c r="D656" s="14" t="str">
        <f t="shared" si="62"/>
        <v>0691775E</v>
      </c>
      <c r="E656" s="30" t="s">
        <v>695</v>
      </c>
      <c r="F656" s="47">
        <f>Tableau1!W75</f>
        <v>0</v>
      </c>
      <c r="G656" s="38" t="str">
        <f t="shared" ca="1" si="63"/>
        <v>2024-12-09-09.06.57.000000</v>
      </c>
      <c r="I656" s="40"/>
    </row>
    <row r="657" spans="1:9" x14ac:dyDescent="0.2">
      <c r="A657" s="42">
        <f t="shared" si="61"/>
        <v>2025</v>
      </c>
      <c r="B657" s="30" t="s">
        <v>230</v>
      </c>
      <c r="C657" s="43">
        <f t="shared" si="62"/>
        <v>1</v>
      </c>
      <c r="D657" s="14" t="str">
        <f t="shared" si="62"/>
        <v>0691775E</v>
      </c>
      <c r="E657" s="30" t="s">
        <v>1870</v>
      </c>
      <c r="F657" s="47">
        <f>Tableau1!W76</f>
        <v>0</v>
      </c>
      <c r="G657" s="38" t="str">
        <f t="shared" ca="1" si="63"/>
        <v>2024-12-09-09.06.57.000000</v>
      </c>
      <c r="I657" s="40"/>
    </row>
    <row r="658" spans="1:9" x14ac:dyDescent="0.2">
      <c r="A658" s="42">
        <f t="shared" si="61"/>
        <v>2025</v>
      </c>
      <c r="B658" s="30" t="s">
        <v>230</v>
      </c>
      <c r="C658" s="43">
        <f t="shared" si="62"/>
        <v>1</v>
      </c>
      <c r="D658" s="14" t="str">
        <f t="shared" si="62"/>
        <v>0691775E</v>
      </c>
      <c r="E658" s="30" t="s">
        <v>1874</v>
      </c>
      <c r="F658" s="47">
        <f>Tableau1!W77</f>
        <v>0</v>
      </c>
      <c r="G658" s="38" t="str">
        <f t="shared" ca="1" si="63"/>
        <v>2024-12-09-09.06.57.000000</v>
      </c>
      <c r="I658" s="40"/>
    </row>
    <row r="659" spans="1:9" x14ac:dyDescent="0.2">
      <c r="A659" s="42">
        <f t="shared" si="61"/>
        <v>2025</v>
      </c>
      <c r="B659" s="30" t="s">
        <v>230</v>
      </c>
      <c r="C659" s="43">
        <f t="shared" si="62"/>
        <v>1</v>
      </c>
      <c r="D659" s="14" t="str">
        <f t="shared" si="62"/>
        <v>0691775E</v>
      </c>
      <c r="E659" s="30" t="s">
        <v>722</v>
      </c>
      <c r="F659" s="47">
        <f>Tableau1!W78</f>
        <v>60</v>
      </c>
      <c r="G659" s="38" t="str">
        <f t="shared" ca="1" si="63"/>
        <v>2024-12-09-09.06.57.000000</v>
      </c>
      <c r="I659" s="40"/>
    </row>
    <row r="660" spans="1:9" x14ac:dyDescent="0.2">
      <c r="A660" s="42">
        <f t="shared" si="61"/>
        <v>2025</v>
      </c>
      <c r="B660" s="30" t="s">
        <v>230</v>
      </c>
      <c r="C660" s="43">
        <f t="shared" ref="C660:D675" si="64">C659</f>
        <v>1</v>
      </c>
      <c r="D660" s="14" t="str">
        <f t="shared" si="64"/>
        <v>0691775E</v>
      </c>
      <c r="E660" s="30" t="s">
        <v>1878</v>
      </c>
      <c r="F660" s="47">
        <f>Tableau1!W79</f>
        <v>0</v>
      </c>
      <c r="G660" s="38" t="str">
        <f t="shared" ca="1" si="63"/>
        <v>2024-12-09-09.06.57.000000</v>
      </c>
      <c r="I660" s="40"/>
    </row>
    <row r="661" spans="1:9" x14ac:dyDescent="0.2">
      <c r="A661" s="42">
        <f t="shared" si="61"/>
        <v>2025</v>
      </c>
      <c r="B661" s="30" t="s">
        <v>230</v>
      </c>
      <c r="C661" s="43">
        <f t="shared" si="64"/>
        <v>1</v>
      </c>
      <c r="D661" s="14" t="str">
        <f t="shared" si="64"/>
        <v>0691775E</v>
      </c>
      <c r="E661" s="30" t="s">
        <v>1884</v>
      </c>
      <c r="F661" s="47">
        <f>Tableau1!W80</f>
        <v>0</v>
      </c>
      <c r="G661" s="38" t="str">
        <f t="shared" ca="1" si="63"/>
        <v>2024-12-09-09.06.57.000000</v>
      </c>
      <c r="I661" s="40"/>
    </row>
    <row r="662" spans="1:9" x14ac:dyDescent="0.2">
      <c r="A662" s="42">
        <f t="shared" si="61"/>
        <v>2025</v>
      </c>
      <c r="B662" s="30" t="s">
        <v>230</v>
      </c>
      <c r="C662" s="43">
        <f t="shared" si="64"/>
        <v>1</v>
      </c>
      <c r="D662" s="14" t="str">
        <f t="shared" si="64"/>
        <v>0691775E</v>
      </c>
      <c r="E662" s="30" t="s">
        <v>745</v>
      </c>
      <c r="F662" s="47">
        <f>Tableau1!W81</f>
        <v>0</v>
      </c>
      <c r="G662" s="38" t="str">
        <f t="shared" ca="1" si="63"/>
        <v>2024-12-09-09.06.57.000000</v>
      </c>
      <c r="I662" s="40"/>
    </row>
    <row r="663" spans="1:9" x14ac:dyDescent="0.2">
      <c r="A663" s="42">
        <f t="shared" si="61"/>
        <v>2025</v>
      </c>
      <c r="B663" s="30" t="s">
        <v>230</v>
      </c>
      <c r="C663" s="43">
        <f t="shared" si="64"/>
        <v>1</v>
      </c>
      <c r="D663" s="14" t="str">
        <f t="shared" si="64"/>
        <v>0691775E</v>
      </c>
      <c r="E663" s="30" t="s">
        <v>1888</v>
      </c>
      <c r="F663" s="47">
        <f>Tableau1!W82</f>
        <v>0</v>
      </c>
      <c r="G663" s="38" t="str">
        <f t="shared" ca="1" si="63"/>
        <v>2024-12-09-09.06.57.000000</v>
      </c>
      <c r="I663" s="40"/>
    </row>
    <row r="664" spans="1:9" x14ac:dyDescent="0.2">
      <c r="A664" s="42">
        <f t="shared" si="61"/>
        <v>2025</v>
      </c>
      <c r="B664" s="30" t="s">
        <v>230</v>
      </c>
      <c r="C664" s="43">
        <f t="shared" si="64"/>
        <v>1</v>
      </c>
      <c r="D664" s="14" t="str">
        <f t="shared" si="64"/>
        <v>0691775E</v>
      </c>
      <c r="E664" s="30" t="s">
        <v>1892</v>
      </c>
      <c r="F664" s="47">
        <f>Tableau1!W83</f>
        <v>0</v>
      </c>
      <c r="G664" s="38" t="str">
        <f t="shared" ca="1" si="63"/>
        <v>2024-12-09-09.06.57.000000</v>
      </c>
      <c r="I664" s="40"/>
    </row>
    <row r="665" spans="1:9" x14ac:dyDescent="0.2">
      <c r="A665" s="42">
        <f t="shared" si="61"/>
        <v>2025</v>
      </c>
      <c r="B665" s="30" t="s">
        <v>230</v>
      </c>
      <c r="C665" s="43">
        <f t="shared" si="64"/>
        <v>1</v>
      </c>
      <c r="D665" s="14" t="str">
        <f t="shared" si="64"/>
        <v>0691775E</v>
      </c>
      <c r="E665" s="30" t="s">
        <v>775</v>
      </c>
      <c r="F665" s="47">
        <f>Tableau1!W84</f>
        <v>0</v>
      </c>
      <c r="G665" s="38" t="str">
        <f t="shared" ca="1" si="63"/>
        <v>2024-12-09-09.06.57.000000</v>
      </c>
      <c r="I665" s="40"/>
    </row>
    <row r="666" spans="1:9" x14ac:dyDescent="0.2">
      <c r="A666" s="42">
        <f t="shared" si="61"/>
        <v>2025</v>
      </c>
      <c r="B666" s="30" t="s">
        <v>230</v>
      </c>
      <c r="C666" s="43">
        <f t="shared" si="64"/>
        <v>1</v>
      </c>
      <c r="D666" s="14" t="str">
        <f t="shared" si="64"/>
        <v>0691775E</v>
      </c>
      <c r="E666" s="30" t="s">
        <v>1896</v>
      </c>
      <c r="F666" s="47">
        <f>Tableau1!W85</f>
        <v>0</v>
      </c>
      <c r="G666" s="38" t="str">
        <f t="shared" ca="1" si="63"/>
        <v>2024-12-09-09.06.57.000000</v>
      </c>
      <c r="I666" s="40"/>
    </row>
    <row r="667" spans="1:9" x14ac:dyDescent="0.2">
      <c r="A667" s="42">
        <f t="shared" si="61"/>
        <v>2025</v>
      </c>
      <c r="B667" s="30" t="s">
        <v>230</v>
      </c>
      <c r="C667" s="43">
        <f t="shared" si="64"/>
        <v>1</v>
      </c>
      <c r="D667" s="14" t="str">
        <f t="shared" si="64"/>
        <v>0691775E</v>
      </c>
      <c r="E667" s="30" t="s">
        <v>1900</v>
      </c>
      <c r="F667" s="47">
        <f>Tableau1!W86</f>
        <v>0</v>
      </c>
      <c r="G667" s="38" t="str">
        <f t="shared" ca="1" si="63"/>
        <v>2024-12-09-09.06.57.000000</v>
      </c>
      <c r="I667" s="40"/>
    </row>
    <row r="668" spans="1:9" x14ac:dyDescent="0.2">
      <c r="A668" s="42">
        <f t="shared" si="61"/>
        <v>2025</v>
      </c>
      <c r="B668" s="35" t="s">
        <v>161</v>
      </c>
      <c r="C668" s="43">
        <f t="shared" si="64"/>
        <v>1</v>
      </c>
      <c r="D668" s="14" t="str">
        <f t="shared" si="64"/>
        <v>0691775E</v>
      </c>
      <c r="E668" s="30" t="s">
        <v>232</v>
      </c>
      <c r="F668" s="48">
        <f>Tableau2!F10</f>
        <v>121549491</v>
      </c>
      <c r="G668" s="38" t="str">
        <f t="shared" ca="1" si="63"/>
        <v>2024-12-09-09.06.57.000000</v>
      </c>
      <c r="I668" s="40"/>
    </row>
    <row r="669" spans="1:9" x14ac:dyDescent="0.2">
      <c r="A669" s="42">
        <f t="shared" si="61"/>
        <v>2025</v>
      </c>
      <c r="B669" s="35" t="s">
        <v>161</v>
      </c>
      <c r="C669" s="43">
        <f t="shared" si="64"/>
        <v>1</v>
      </c>
      <c r="D669" s="14" t="str">
        <f t="shared" si="64"/>
        <v>0691775E</v>
      </c>
      <c r="E669" s="30" t="s">
        <v>790</v>
      </c>
      <c r="F669" s="48">
        <f>Tableau2!F11</f>
        <v>148681625</v>
      </c>
      <c r="G669" s="38" t="str">
        <f t="shared" ca="1" si="63"/>
        <v>2024-12-09-09.06.57.000000</v>
      </c>
      <c r="I669" s="40"/>
    </row>
    <row r="670" spans="1:9" x14ac:dyDescent="0.2">
      <c r="A670" s="42">
        <f t="shared" si="61"/>
        <v>2025</v>
      </c>
      <c r="B670" s="35" t="s">
        <v>161</v>
      </c>
      <c r="C670" s="43">
        <f t="shared" si="64"/>
        <v>1</v>
      </c>
      <c r="D670" s="14" t="str">
        <f t="shared" si="64"/>
        <v>0691775E</v>
      </c>
      <c r="E670" s="30" t="s">
        <v>1376</v>
      </c>
      <c r="F670" s="48">
        <f>Tableau2!F12</f>
        <v>0</v>
      </c>
      <c r="G670" s="38" t="str">
        <f t="shared" ca="1" si="63"/>
        <v>2024-12-09-09.06.57.000000</v>
      </c>
      <c r="I670" s="40"/>
    </row>
    <row r="671" spans="1:9" x14ac:dyDescent="0.2">
      <c r="A671" s="42">
        <f t="shared" si="61"/>
        <v>2025</v>
      </c>
      <c r="B671" s="35" t="s">
        <v>161</v>
      </c>
      <c r="C671" s="43">
        <f t="shared" si="64"/>
        <v>1</v>
      </c>
      <c r="D671" s="14" t="str">
        <f t="shared" si="64"/>
        <v>0691775E</v>
      </c>
      <c r="E671" s="30" t="s">
        <v>1901</v>
      </c>
      <c r="F671" s="48">
        <f>Tableau2!F13</f>
        <v>0</v>
      </c>
      <c r="G671" s="38" t="str">
        <f t="shared" ca="1" si="63"/>
        <v>2024-12-09-09.06.57.000000</v>
      </c>
      <c r="I671" s="40"/>
    </row>
    <row r="672" spans="1:9" x14ac:dyDescent="0.2">
      <c r="A672" s="42">
        <f>A667</f>
        <v>2025</v>
      </c>
      <c r="B672" s="35" t="s">
        <v>161</v>
      </c>
      <c r="C672" s="43">
        <f t="shared" si="64"/>
        <v>1</v>
      </c>
      <c r="D672" s="14" t="str">
        <f>D667</f>
        <v>0691775E</v>
      </c>
      <c r="E672" s="30" t="s">
        <v>185</v>
      </c>
      <c r="F672" s="48">
        <f>Tableau2!F18</f>
        <v>107168064</v>
      </c>
      <c r="G672" s="38" t="str">
        <f t="shared" ca="1" si="63"/>
        <v>2024-12-09-09.06.57.000000</v>
      </c>
      <c r="I672" s="40"/>
    </row>
    <row r="673" spans="1:9" x14ac:dyDescent="0.2">
      <c r="A673" s="42">
        <f t="shared" si="61"/>
        <v>2025</v>
      </c>
      <c r="B673" s="35" t="s">
        <v>161</v>
      </c>
      <c r="C673" s="43">
        <f t="shared" si="64"/>
        <v>1</v>
      </c>
      <c r="D673" s="14" t="str">
        <f t="shared" si="64"/>
        <v>0691775E</v>
      </c>
      <c r="E673" s="30" t="s">
        <v>801</v>
      </c>
      <c r="F673" s="48">
        <f>Tableau2!F20</f>
        <v>2024799</v>
      </c>
      <c r="G673" s="38" t="str">
        <f t="shared" ca="1" si="63"/>
        <v>2024-12-09-09.06.57.000000</v>
      </c>
      <c r="I673" s="40"/>
    </row>
    <row r="674" spans="1:9" x14ac:dyDescent="0.2">
      <c r="A674" s="42">
        <f t="shared" si="61"/>
        <v>2025</v>
      </c>
      <c r="B674" s="35" t="s">
        <v>161</v>
      </c>
      <c r="C674" s="43">
        <f t="shared" si="64"/>
        <v>1</v>
      </c>
      <c r="D674" s="14" t="str">
        <f t="shared" si="64"/>
        <v>0691775E</v>
      </c>
      <c r="E674" s="30" t="s">
        <v>1919</v>
      </c>
      <c r="F674" s="48">
        <f>Tableau2!F21</f>
        <v>107168064</v>
      </c>
      <c r="G674" s="38" t="str">
        <f t="shared" ca="1" si="63"/>
        <v>2024-12-09-09.06.57.000000</v>
      </c>
      <c r="I674" s="40"/>
    </row>
    <row r="675" spans="1:9" x14ac:dyDescent="0.2">
      <c r="A675" s="42">
        <f t="shared" si="61"/>
        <v>2025</v>
      </c>
      <c r="B675" s="35" t="s">
        <v>161</v>
      </c>
      <c r="C675" s="43">
        <f t="shared" si="64"/>
        <v>1</v>
      </c>
      <c r="D675" s="14" t="str">
        <f t="shared" si="64"/>
        <v>0691775E</v>
      </c>
      <c r="E675" s="30" t="s">
        <v>806</v>
      </c>
      <c r="F675" s="48">
        <f>Tableau2!F22</f>
        <v>14671753</v>
      </c>
      <c r="G675" s="38" t="str">
        <f t="shared" ca="1" si="63"/>
        <v>2024-12-09-09.06.57.000000</v>
      </c>
      <c r="I675" s="40"/>
    </row>
    <row r="676" spans="1:9" x14ac:dyDescent="0.2">
      <c r="A676" s="42">
        <f t="shared" si="61"/>
        <v>2025</v>
      </c>
      <c r="B676" s="35" t="s">
        <v>161</v>
      </c>
      <c r="C676" s="43">
        <f t="shared" ref="C676:D691" si="65">C675</f>
        <v>1</v>
      </c>
      <c r="D676" s="14" t="str">
        <f t="shared" si="65"/>
        <v>0691775E</v>
      </c>
      <c r="E676" s="30" t="s">
        <v>1955</v>
      </c>
      <c r="F676" s="48">
        <f>Tableau2!F26</f>
        <v>14671753</v>
      </c>
      <c r="G676" s="38" t="str">
        <f t="shared" ca="1" si="63"/>
        <v>2024-12-09-09.06.57.000000</v>
      </c>
      <c r="I676" s="40"/>
    </row>
    <row r="677" spans="1:9" x14ac:dyDescent="0.2">
      <c r="A677" s="42">
        <f t="shared" si="61"/>
        <v>2025</v>
      </c>
      <c r="B677" s="35" t="s">
        <v>161</v>
      </c>
      <c r="C677" s="43">
        <f t="shared" si="65"/>
        <v>1</v>
      </c>
      <c r="D677" s="14" t="str">
        <f t="shared" si="65"/>
        <v>0691775E</v>
      </c>
      <c r="E677" s="30" t="s">
        <v>1967</v>
      </c>
      <c r="F677" s="48">
        <f>Tableau2!F27</f>
        <v>121839817</v>
      </c>
      <c r="G677" s="38" t="str">
        <f t="shared" ca="1" si="63"/>
        <v>2024-12-09-09.06.57.000000</v>
      </c>
      <c r="I677" s="40"/>
    </row>
    <row r="678" spans="1:9" x14ac:dyDescent="0.2">
      <c r="A678" s="42">
        <f t="shared" si="61"/>
        <v>2025</v>
      </c>
      <c r="B678" s="30" t="s">
        <v>161</v>
      </c>
      <c r="C678" s="43">
        <f t="shared" si="65"/>
        <v>1</v>
      </c>
      <c r="D678" s="14" t="str">
        <f t="shared" si="65"/>
        <v>0691775E</v>
      </c>
      <c r="E678" s="30" t="s">
        <v>813</v>
      </c>
      <c r="F678" s="48">
        <f>Tableau2!F28</f>
        <v>13645592</v>
      </c>
      <c r="G678" s="38" t="str">
        <f t="shared" ca="1" si="63"/>
        <v>2024-12-09-09.06.57.000000</v>
      </c>
      <c r="I678" s="40"/>
    </row>
    <row r="679" spans="1:9" x14ac:dyDescent="0.2">
      <c r="A679" s="42">
        <f t="shared" si="61"/>
        <v>2025</v>
      </c>
      <c r="B679" s="30" t="s">
        <v>161</v>
      </c>
      <c r="C679" s="43">
        <f t="shared" si="65"/>
        <v>1</v>
      </c>
      <c r="D679" s="14" t="str">
        <f t="shared" si="65"/>
        <v>0691775E</v>
      </c>
      <c r="E679" s="30" t="s">
        <v>2003</v>
      </c>
      <c r="F679" s="48">
        <f>Tableau2!F32</f>
        <v>13645592</v>
      </c>
      <c r="G679" s="38" t="str">
        <f t="shared" ca="1" si="63"/>
        <v>2024-12-09-09.06.57.000000</v>
      </c>
      <c r="I679" s="40"/>
    </row>
    <row r="680" spans="1:9" x14ac:dyDescent="0.2">
      <c r="A680" s="42">
        <f t="shared" si="61"/>
        <v>2025</v>
      </c>
      <c r="B680" s="30" t="s">
        <v>161</v>
      </c>
      <c r="C680" s="43">
        <f t="shared" si="65"/>
        <v>1</v>
      </c>
      <c r="D680" s="14" t="str">
        <f t="shared" si="65"/>
        <v>0691775E</v>
      </c>
      <c r="E680" s="30" t="s">
        <v>2015</v>
      </c>
      <c r="F680" s="48">
        <f>Tableau2!F33</f>
        <v>107168064</v>
      </c>
      <c r="G680" s="38" t="str">
        <f t="shared" ca="1" si="63"/>
        <v>2024-12-09-09.06.57.000000</v>
      </c>
      <c r="I680" s="40"/>
    </row>
    <row r="681" spans="1:9" x14ac:dyDescent="0.2">
      <c r="A681" s="42">
        <f t="shared" si="61"/>
        <v>2025</v>
      </c>
      <c r="B681" s="30" t="s">
        <v>161</v>
      </c>
      <c r="C681" s="43">
        <f t="shared" si="65"/>
        <v>1</v>
      </c>
      <c r="D681" s="14" t="str">
        <f t="shared" si="65"/>
        <v>0691775E</v>
      </c>
      <c r="E681" s="30" t="s">
        <v>2032</v>
      </c>
      <c r="F681" s="48">
        <f>Tableau2!F35</f>
        <v>28317345</v>
      </c>
      <c r="G681" s="38" t="str">
        <f t="shared" ca="1" si="63"/>
        <v>2024-12-09-09.06.57.000000</v>
      </c>
      <c r="I681" s="40"/>
    </row>
    <row r="682" spans="1:9" x14ac:dyDescent="0.2">
      <c r="A682" s="42">
        <f t="shared" si="61"/>
        <v>2025</v>
      </c>
      <c r="B682" s="30" t="s">
        <v>161</v>
      </c>
      <c r="C682" s="43">
        <f t="shared" si="65"/>
        <v>1</v>
      </c>
      <c r="D682" s="14" t="str">
        <f t="shared" si="65"/>
        <v>0691775E</v>
      </c>
      <c r="E682" s="30" t="s">
        <v>2049</v>
      </c>
      <c r="F682" s="48">
        <f>Tableau2!F37</f>
        <v>28317345</v>
      </c>
      <c r="G682" s="38" t="str">
        <f t="shared" ca="1" si="63"/>
        <v>2024-12-09-09.06.57.000000</v>
      </c>
      <c r="I682" s="40"/>
    </row>
    <row r="683" spans="1:9" x14ac:dyDescent="0.2">
      <c r="A683" s="42">
        <f t="shared" si="61"/>
        <v>2025</v>
      </c>
      <c r="B683" s="30" t="s">
        <v>161</v>
      </c>
      <c r="C683" s="43">
        <f t="shared" si="65"/>
        <v>1</v>
      </c>
      <c r="D683" s="14" t="str">
        <f t="shared" si="65"/>
        <v>0691775E</v>
      </c>
      <c r="E683" s="30" t="s">
        <v>2061</v>
      </c>
      <c r="F683" s="48">
        <f>Tableau2!F38</f>
        <v>135485409</v>
      </c>
      <c r="G683" s="38" t="str">
        <f t="shared" ca="1" si="63"/>
        <v>2024-12-09-09.06.57.000000</v>
      </c>
      <c r="I683" s="40"/>
    </row>
    <row r="684" spans="1:9" x14ac:dyDescent="0.2">
      <c r="A684" s="42">
        <f t="shared" si="61"/>
        <v>2025</v>
      </c>
      <c r="B684" s="30" t="s">
        <v>161</v>
      </c>
      <c r="C684" s="43">
        <f t="shared" si="65"/>
        <v>1</v>
      </c>
      <c r="D684" s="14" t="str">
        <f t="shared" si="65"/>
        <v>0691775E</v>
      </c>
      <c r="E684" s="30" t="s">
        <v>825</v>
      </c>
      <c r="F684" s="48">
        <f>Tableau2!F39</f>
        <v>5747148</v>
      </c>
      <c r="G684" s="38" t="str">
        <f t="shared" ca="1" si="63"/>
        <v>2024-12-09-09.06.57.000000</v>
      </c>
      <c r="I684" s="40"/>
    </row>
    <row r="685" spans="1:9" x14ac:dyDescent="0.2">
      <c r="A685" s="42">
        <f t="shared" si="61"/>
        <v>2025</v>
      </c>
      <c r="B685" s="30" t="s">
        <v>161</v>
      </c>
      <c r="C685" s="43">
        <f t="shared" si="65"/>
        <v>1</v>
      </c>
      <c r="D685" s="14" t="str">
        <f t="shared" si="65"/>
        <v>0691775E</v>
      </c>
      <c r="E685" s="30" t="s">
        <v>2082</v>
      </c>
      <c r="F685" s="48">
        <f>Tableau2!F40</f>
        <v>141232557</v>
      </c>
      <c r="G685" s="38" t="str">
        <f t="shared" ca="1" si="63"/>
        <v>2024-12-09-09.06.57.000000</v>
      </c>
      <c r="I685" s="40"/>
    </row>
    <row r="686" spans="1:9" x14ac:dyDescent="0.2">
      <c r="A686" s="42">
        <f t="shared" si="61"/>
        <v>2025</v>
      </c>
      <c r="B686" s="30" t="s">
        <v>161</v>
      </c>
      <c r="C686" s="43">
        <f t="shared" si="65"/>
        <v>1</v>
      </c>
      <c r="D686" s="14" t="str">
        <f t="shared" si="65"/>
        <v>0691775E</v>
      </c>
      <c r="E686" s="30" t="s">
        <v>832</v>
      </c>
      <c r="F686" s="48">
        <f>Tableau2!F41</f>
        <v>120131</v>
      </c>
      <c r="G686" s="38" t="str">
        <f t="shared" ca="1" si="63"/>
        <v>2024-12-09-09.06.57.000000</v>
      </c>
      <c r="I686" s="40"/>
    </row>
    <row r="687" spans="1:9" x14ac:dyDescent="0.2">
      <c r="A687" s="42">
        <f t="shared" si="61"/>
        <v>2025</v>
      </c>
      <c r="B687" s="30" t="s">
        <v>161</v>
      </c>
      <c r="C687" s="43">
        <f t="shared" si="65"/>
        <v>1</v>
      </c>
      <c r="D687" s="14" t="str">
        <f t="shared" si="65"/>
        <v>0691775E</v>
      </c>
      <c r="E687" s="30" t="s">
        <v>2101</v>
      </c>
      <c r="F687" s="48">
        <f>Tableau2!F42</f>
        <v>141352688</v>
      </c>
      <c r="G687" s="38" t="str">
        <f t="shared" ca="1" si="63"/>
        <v>2024-12-09-09.06.57.000000</v>
      </c>
      <c r="I687" s="40"/>
    </row>
    <row r="688" spans="1:9" x14ac:dyDescent="0.2">
      <c r="A688" s="42">
        <f t="shared" si="61"/>
        <v>2025</v>
      </c>
      <c r="B688" s="30" t="s">
        <v>161</v>
      </c>
      <c r="C688" s="43">
        <f t="shared" si="65"/>
        <v>1</v>
      </c>
      <c r="D688" s="14" t="str">
        <f t="shared" si="65"/>
        <v>0691775E</v>
      </c>
      <c r="E688" s="30" t="s">
        <v>838</v>
      </c>
      <c r="F688" s="48">
        <f>Tableau2!F43</f>
        <v>0</v>
      </c>
      <c r="G688" s="38" t="str">
        <f t="shared" ca="1" si="63"/>
        <v>2024-12-09-09.06.57.000000</v>
      </c>
      <c r="I688" s="40"/>
    </row>
    <row r="689" spans="1:9" x14ac:dyDescent="0.2">
      <c r="A689" s="42">
        <f t="shared" si="61"/>
        <v>2025</v>
      </c>
      <c r="B689" s="30" t="s">
        <v>161</v>
      </c>
      <c r="C689" s="43">
        <f t="shared" si="65"/>
        <v>1</v>
      </c>
      <c r="D689" s="14" t="str">
        <f t="shared" si="65"/>
        <v>0691775E</v>
      </c>
      <c r="E689" s="30" t="s">
        <v>850</v>
      </c>
      <c r="F689" s="48">
        <f>Tableau2!F44</f>
        <v>4127769</v>
      </c>
      <c r="G689" s="38" t="str">
        <f t="shared" ca="1" si="63"/>
        <v>2024-12-09-09.06.57.000000</v>
      </c>
      <c r="I689" s="40"/>
    </row>
    <row r="690" spans="1:9" x14ac:dyDescent="0.2">
      <c r="A690" s="42">
        <f t="shared" si="61"/>
        <v>2025</v>
      </c>
      <c r="B690" s="30" t="s">
        <v>161</v>
      </c>
      <c r="C690" s="43">
        <f t="shared" si="65"/>
        <v>1</v>
      </c>
      <c r="D690" s="14" t="str">
        <f t="shared" si="65"/>
        <v>0691775E</v>
      </c>
      <c r="E690" s="30" t="s">
        <v>792</v>
      </c>
      <c r="F690" s="48">
        <f>Tableau2!G18</f>
        <v>107839393</v>
      </c>
      <c r="G690" s="38" t="str">
        <f t="shared" ca="1" si="63"/>
        <v>2024-12-09-09.06.57.000000</v>
      </c>
      <c r="I690" s="40"/>
    </row>
    <row r="691" spans="1:9" x14ac:dyDescent="0.2">
      <c r="A691" s="42">
        <f t="shared" si="61"/>
        <v>2025</v>
      </c>
      <c r="B691" s="30" t="s">
        <v>161</v>
      </c>
      <c r="C691" s="43">
        <f t="shared" si="65"/>
        <v>1</v>
      </c>
      <c r="D691" s="14" t="str">
        <f t="shared" si="65"/>
        <v>0691775E</v>
      </c>
      <c r="E691" s="30" t="s">
        <v>802</v>
      </c>
      <c r="F691" s="48">
        <f>Tableau2!G20</f>
        <v>2152874</v>
      </c>
      <c r="G691" s="38" t="str">
        <f t="shared" ca="1" si="63"/>
        <v>2024-12-09-09.06.57.000000</v>
      </c>
      <c r="I691" s="40"/>
    </row>
    <row r="692" spans="1:9" x14ac:dyDescent="0.2">
      <c r="A692" s="42">
        <f t="shared" si="61"/>
        <v>2025</v>
      </c>
      <c r="B692" s="30" t="s">
        <v>161</v>
      </c>
      <c r="C692" s="43">
        <f t="shared" ref="C692:D707" si="66">C691</f>
        <v>1</v>
      </c>
      <c r="D692" s="14" t="str">
        <f t="shared" si="66"/>
        <v>0691775E</v>
      </c>
      <c r="E692" s="30" t="s">
        <v>1920</v>
      </c>
      <c r="F692" s="48">
        <f>Tableau2!G21</f>
        <v>107839393</v>
      </c>
      <c r="G692" s="38" t="str">
        <f t="shared" ca="1" si="63"/>
        <v>2024-12-09-09.06.57.000000</v>
      </c>
      <c r="I692" s="40"/>
    </row>
    <row r="693" spans="1:9" x14ac:dyDescent="0.2">
      <c r="A693" s="42">
        <f t="shared" si="61"/>
        <v>2025</v>
      </c>
      <c r="B693" s="30" t="s">
        <v>161</v>
      </c>
      <c r="C693" s="43">
        <f t="shared" si="66"/>
        <v>1</v>
      </c>
      <c r="D693" s="14" t="str">
        <f t="shared" si="66"/>
        <v>0691775E</v>
      </c>
      <c r="E693" s="30" t="s">
        <v>808</v>
      </c>
      <c r="F693" s="48">
        <f>Tableau2!G22</f>
        <v>14928112</v>
      </c>
      <c r="G693" s="38" t="str">
        <f t="shared" ca="1" si="63"/>
        <v>2024-12-09-09.06.57.000000</v>
      </c>
      <c r="I693" s="40"/>
    </row>
    <row r="694" spans="1:9" x14ac:dyDescent="0.2">
      <c r="A694" s="42">
        <f t="shared" si="61"/>
        <v>2025</v>
      </c>
      <c r="B694" s="30" t="s">
        <v>161</v>
      </c>
      <c r="C694" s="43">
        <f t="shared" si="66"/>
        <v>1</v>
      </c>
      <c r="D694" s="14" t="str">
        <f t="shared" si="66"/>
        <v>0691775E</v>
      </c>
      <c r="E694" s="30" t="s">
        <v>1956</v>
      </c>
      <c r="F694" s="48">
        <f>Tableau2!G26</f>
        <v>14928112</v>
      </c>
      <c r="G694" s="38" t="str">
        <f t="shared" ca="1" si="63"/>
        <v>2024-12-09-09.06.57.000000</v>
      </c>
      <c r="I694" s="40"/>
    </row>
    <row r="695" spans="1:9" x14ac:dyDescent="0.2">
      <c r="A695" s="42">
        <f t="shared" si="61"/>
        <v>2025</v>
      </c>
      <c r="B695" s="30" t="s">
        <v>161</v>
      </c>
      <c r="C695" s="43">
        <f t="shared" si="66"/>
        <v>1</v>
      </c>
      <c r="D695" s="14" t="str">
        <f t="shared" si="66"/>
        <v>0691775E</v>
      </c>
      <c r="E695" s="30" t="s">
        <v>1968</v>
      </c>
      <c r="F695" s="48">
        <f>Tableau2!G27</f>
        <v>122767505</v>
      </c>
      <c r="G695" s="38" t="str">
        <f t="shared" ca="1" si="63"/>
        <v>2024-12-09-09.06.57.000000</v>
      </c>
      <c r="I695" s="40"/>
    </row>
    <row r="696" spans="1:9" x14ac:dyDescent="0.2">
      <c r="A696" s="42">
        <f t="shared" si="61"/>
        <v>2025</v>
      </c>
      <c r="B696" s="30" t="s">
        <v>161</v>
      </c>
      <c r="C696" s="43">
        <f t="shared" si="66"/>
        <v>1</v>
      </c>
      <c r="D696" s="14" t="str">
        <f t="shared" si="66"/>
        <v>0691775E</v>
      </c>
      <c r="E696" s="30" t="s">
        <v>815</v>
      </c>
      <c r="F696" s="48">
        <f>Tableau2!G28</f>
        <v>12065078</v>
      </c>
      <c r="G696" s="38" t="str">
        <f t="shared" ca="1" si="63"/>
        <v>2024-12-09-09.06.57.000000</v>
      </c>
      <c r="I696" s="40"/>
    </row>
    <row r="697" spans="1:9" x14ac:dyDescent="0.2">
      <c r="A697" s="42">
        <f t="shared" si="61"/>
        <v>2025</v>
      </c>
      <c r="B697" s="30" t="s">
        <v>161</v>
      </c>
      <c r="C697" s="43">
        <f t="shared" si="66"/>
        <v>1</v>
      </c>
      <c r="D697" s="14" t="str">
        <f t="shared" si="66"/>
        <v>0691775E</v>
      </c>
      <c r="E697" s="30" t="s">
        <v>2004</v>
      </c>
      <c r="F697" s="48">
        <f>Tableau2!G32</f>
        <v>12065078</v>
      </c>
      <c r="G697" s="38" t="str">
        <f t="shared" ca="1" si="63"/>
        <v>2024-12-09-09.06.57.000000</v>
      </c>
      <c r="I697" s="40"/>
    </row>
    <row r="698" spans="1:9" x14ac:dyDescent="0.2">
      <c r="A698" s="42">
        <f t="shared" si="61"/>
        <v>2025</v>
      </c>
      <c r="B698" s="30" t="s">
        <v>161</v>
      </c>
      <c r="C698" s="43">
        <f t="shared" si="66"/>
        <v>1</v>
      </c>
      <c r="D698" s="14" t="str">
        <f t="shared" si="66"/>
        <v>0691775E</v>
      </c>
      <c r="E698" s="30" t="s">
        <v>2016</v>
      </c>
      <c r="F698" s="48">
        <f>Tableau2!G33</f>
        <v>107839393</v>
      </c>
      <c r="G698" s="38" t="str">
        <f t="shared" ca="1" si="63"/>
        <v>2024-12-09-09.06.57.000000</v>
      </c>
      <c r="I698" s="40"/>
    </row>
    <row r="699" spans="1:9" x14ac:dyDescent="0.2">
      <c r="A699" s="42">
        <f t="shared" si="61"/>
        <v>2025</v>
      </c>
      <c r="B699" s="30" t="s">
        <v>161</v>
      </c>
      <c r="C699" s="43">
        <f t="shared" si="66"/>
        <v>1</v>
      </c>
      <c r="D699" s="14" t="str">
        <f t="shared" si="66"/>
        <v>0691775E</v>
      </c>
      <c r="E699" s="30" t="s">
        <v>2033</v>
      </c>
      <c r="F699" s="48">
        <f>Tableau2!G35</f>
        <v>26993190</v>
      </c>
      <c r="G699" s="38" t="str">
        <f t="shared" ca="1" si="63"/>
        <v>2024-12-09-09.06.57.000000</v>
      </c>
      <c r="I699" s="40"/>
    </row>
    <row r="700" spans="1:9" x14ac:dyDescent="0.2">
      <c r="A700" s="42">
        <f t="shared" si="61"/>
        <v>2025</v>
      </c>
      <c r="B700" s="30" t="s">
        <v>161</v>
      </c>
      <c r="C700" s="43">
        <f t="shared" si="66"/>
        <v>1</v>
      </c>
      <c r="D700" s="14" t="str">
        <f t="shared" si="66"/>
        <v>0691775E</v>
      </c>
      <c r="E700" s="30" t="s">
        <v>2050</v>
      </c>
      <c r="F700" s="48">
        <f>Tableau2!G37</f>
        <v>26993190</v>
      </c>
      <c r="G700" s="38" t="str">
        <f t="shared" ca="1" si="63"/>
        <v>2024-12-09-09.06.57.000000</v>
      </c>
      <c r="I700" s="40"/>
    </row>
    <row r="701" spans="1:9" x14ac:dyDescent="0.2">
      <c r="A701" s="42">
        <f t="shared" si="61"/>
        <v>2025</v>
      </c>
      <c r="B701" s="30" t="s">
        <v>161</v>
      </c>
      <c r="C701" s="43">
        <f t="shared" si="66"/>
        <v>1</v>
      </c>
      <c r="D701" s="14" t="str">
        <f t="shared" si="66"/>
        <v>0691775E</v>
      </c>
      <c r="E701" s="30" t="s">
        <v>2062</v>
      </c>
      <c r="F701" s="48">
        <f>Tableau2!G38</f>
        <v>134832583</v>
      </c>
      <c r="G701" s="38" t="str">
        <f t="shared" ca="1" si="63"/>
        <v>2024-12-09-09.06.57.000000</v>
      </c>
      <c r="I701" s="40"/>
    </row>
    <row r="702" spans="1:9" x14ac:dyDescent="0.2">
      <c r="A702" s="42">
        <f t="shared" si="61"/>
        <v>2025</v>
      </c>
      <c r="B702" s="30" t="s">
        <v>161</v>
      </c>
      <c r="C702" s="43">
        <f t="shared" si="66"/>
        <v>1</v>
      </c>
      <c r="D702" s="14" t="str">
        <f t="shared" si="66"/>
        <v>0691775E</v>
      </c>
      <c r="E702" s="30" t="s">
        <v>828</v>
      </c>
      <c r="F702" s="48">
        <f>Tableau2!G39</f>
        <v>6073749</v>
      </c>
      <c r="G702" s="38" t="str">
        <f t="shared" ca="1" si="63"/>
        <v>2024-12-09-09.06.57.000000</v>
      </c>
      <c r="I702" s="40"/>
    </row>
    <row r="703" spans="1:9" x14ac:dyDescent="0.2">
      <c r="A703" s="42">
        <f t="shared" si="61"/>
        <v>2025</v>
      </c>
      <c r="B703" s="30" t="s">
        <v>161</v>
      </c>
      <c r="C703" s="43">
        <f t="shared" si="66"/>
        <v>1</v>
      </c>
      <c r="D703" s="14" t="str">
        <f t="shared" si="66"/>
        <v>0691775E</v>
      </c>
      <c r="E703" s="30" t="s">
        <v>2083</v>
      </c>
      <c r="F703" s="48">
        <f>Tableau2!G40</f>
        <v>140906332</v>
      </c>
      <c r="G703" s="38" t="str">
        <f t="shared" ca="1" si="63"/>
        <v>2024-12-09-09.06.57.000000</v>
      </c>
      <c r="I703" s="40"/>
    </row>
    <row r="704" spans="1:9" x14ac:dyDescent="0.2">
      <c r="A704" s="42">
        <f t="shared" si="61"/>
        <v>2025</v>
      </c>
      <c r="B704" s="30" t="s">
        <v>161</v>
      </c>
      <c r="C704" s="43">
        <f t="shared" si="66"/>
        <v>1</v>
      </c>
      <c r="D704" s="14" t="str">
        <f t="shared" si="66"/>
        <v>0691775E</v>
      </c>
      <c r="E704" s="30" t="s">
        <v>835</v>
      </c>
      <c r="F704" s="48">
        <f>Tableau2!G41</f>
        <v>133262</v>
      </c>
      <c r="G704" s="38" t="str">
        <f t="shared" ca="1" si="63"/>
        <v>2024-12-09-09.06.57.000000</v>
      </c>
      <c r="I704" s="40"/>
    </row>
    <row r="705" spans="1:9" x14ac:dyDescent="0.2">
      <c r="A705" s="42">
        <f t="shared" si="61"/>
        <v>2025</v>
      </c>
      <c r="B705" s="30" t="s">
        <v>161</v>
      </c>
      <c r="C705" s="43">
        <f t="shared" si="66"/>
        <v>1</v>
      </c>
      <c r="D705" s="14" t="str">
        <f t="shared" si="66"/>
        <v>0691775E</v>
      </c>
      <c r="E705" s="30" t="s">
        <v>2102</v>
      </c>
      <c r="F705" s="48">
        <f>Tableau2!G42</f>
        <v>141039594</v>
      </c>
      <c r="G705" s="38" t="str">
        <f t="shared" ca="1" si="63"/>
        <v>2024-12-09-09.06.57.000000</v>
      </c>
      <c r="I705" s="40"/>
    </row>
    <row r="706" spans="1:9" x14ac:dyDescent="0.2">
      <c r="A706" s="42">
        <f t="shared" si="61"/>
        <v>2025</v>
      </c>
      <c r="B706" s="30" t="s">
        <v>161</v>
      </c>
      <c r="C706" s="43">
        <f t="shared" si="66"/>
        <v>1</v>
      </c>
      <c r="D706" s="14" t="str">
        <f t="shared" si="66"/>
        <v>0691775E</v>
      </c>
      <c r="E706" s="30" t="s">
        <v>841</v>
      </c>
      <c r="F706" s="48">
        <f>Tableau2!G43</f>
        <v>0</v>
      </c>
      <c r="G706" s="38" t="str">
        <f t="shared" ca="1" si="63"/>
        <v>2024-12-09-09.06.57.000000</v>
      </c>
      <c r="I706" s="40"/>
    </row>
    <row r="707" spans="1:9" x14ac:dyDescent="0.2">
      <c r="A707" s="42">
        <f t="shared" si="61"/>
        <v>2025</v>
      </c>
      <c r="B707" s="30" t="s">
        <v>161</v>
      </c>
      <c r="C707" s="43">
        <f t="shared" si="66"/>
        <v>1</v>
      </c>
      <c r="D707" s="14" t="str">
        <f t="shared" si="66"/>
        <v>0691775E</v>
      </c>
      <c r="E707" s="30" t="s">
        <v>853</v>
      </c>
      <c r="F707" s="48">
        <f>Tableau2!G44</f>
        <v>2850000</v>
      </c>
      <c r="G707" s="38" t="str">
        <f t="shared" ca="1" si="63"/>
        <v>2024-12-09-09.06.57.000000</v>
      </c>
      <c r="I707" s="40"/>
    </row>
    <row r="708" spans="1:9" x14ac:dyDescent="0.2">
      <c r="A708" s="42">
        <f t="shared" ref="A708:A771" si="67">A707</f>
        <v>2025</v>
      </c>
      <c r="B708" s="30" t="s">
        <v>161</v>
      </c>
      <c r="C708" s="43">
        <f t="shared" ref="C708:D723" si="68">C707</f>
        <v>1</v>
      </c>
      <c r="D708" s="14" t="str">
        <f t="shared" si="68"/>
        <v>0691775E</v>
      </c>
      <c r="E708" s="30" t="s">
        <v>794</v>
      </c>
      <c r="F708" s="48">
        <f>Tableau2!H18</f>
        <v>0</v>
      </c>
      <c r="G708" s="38" t="str">
        <f t="shared" ca="1" si="63"/>
        <v>2024-12-09-09.06.57.000000</v>
      </c>
      <c r="I708" s="40"/>
    </row>
    <row r="709" spans="1:9" x14ac:dyDescent="0.2">
      <c r="A709" s="42">
        <f t="shared" si="67"/>
        <v>2025</v>
      </c>
      <c r="B709" s="30" t="s">
        <v>161</v>
      </c>
      <c r="C709" s="43">
        <f t="shared" si="68"/>
        <v>1</v>
      </c>
      <c r="D709" s="14" t="str">
        <f t="shared" si="68"/>
        <v>0691775E</v>
      </c>
      <c r="E709" s="30" t="s">
        <v>579</v>
      </c>
      <c r="F709" s="48">
        <f>Tableau2!H19</f>
        <v>0</v>
      </c>
      <c r="G709" s="38" t="str">
        <f t="shared" ca="1" si="63"/>
        <v>2024-12-09-09.06.57.000000</v>
      </c>
      <c r="I709" s="40"/>
    </row>
    <row r="710" spans="1:9" x14ac:dyDescent="0.2">
      <c r="A710" s="42">
        <f t="shared" si="67"/>
        <v>2025</v>
      </c>
      <c r="B710" s="30" t="s">
        <v>161</v>
      </c>
      <c r="C710" s="43">
        <f t="shared" si="68"/>
        <v>1</v>
      </c>
      <c r="D710" s="14" t="str">
        <f t="shared" si="68"/>
        <v>0691775E</v>
      </c>
      <c r="E710" s="30" t="s">
        <v>1910</v>
      </c>
      <c r="F710" s="48">
        <f>Tableau2!H20</f>
        <v>0</v>
      </c>
      <c r="G710" s="38" t="str">
        <f t="shared" ca="1" si="63"/>
        <v>2024-12-09-09.06.57.000000</v>
      </c>
      <c r="I710" s="40"/>
    </row>
    <row r="711" spans="1:9" x14ac:dyDescent="0.2">
      <c r="A711" s="42">
        <f t="shared" si="67"/>
        <v>2025</v>
      </c>
      <c r="B711" s="30" t="s">
        <v>161</v>
      </c>
      <c r="C711" s="43">
        <f t="shared" si="68"/>
        <v>1</v>
      </c>
      <c r="D711" s="14" t="str">
        <f t="shared" si="68"/>
        <v>0691775E</v>
      </c>
      <c r="E711" s="30" t="s">
        <v>1921</v>
      </c>
      <c r="F711" s="48">
        <f>Tableau2!H21</f>
        <v>0</v>
      </c>
      <c r="G711" s="38" t="str">
        <f t="shared" ca="1" si="63"/>
        <v>2024-12-09-09.06.57.000000</v>
      </c>
      <c r="I711" s="40"/>
    </row>
    <row r="712" spans="1:9" x14ac:dyDescent="0.2">
      <c r="A712" s="42">
        <f t="shared" si="67"/>
        <v>2025</v>
      </c>
      <c r="B712" s="30" t="s">
        <v>161</v>
      </c>
      <c r="C712" s="43">
        <f t="shared" si="68"/>
        <v>1</v>
      </c>
      <c r="D712" s="14" t="str">
        <f t="shared" si="68"/>
        <v>0691775E</v>
      </c>
      <c r="E712" s="30" t="s">
        <v>1931</v>
      </c>
      <c r="F712" s="48">
        <f>Tableau2!H22</f>
        <v>0</v>
      </c>
      <c r="G712" s="38" t="str">
        <f t="shared" ca="1" si="63"/>
        <v>2024-12-09-09.06.57.000000</v>
      </c>
      <c r="I712" s="40"/>
    </row>
    <row r="713" spans="1:9" x14ac:dyDescent="0.2">
      <c r="A713" s="42">
        <f t="shared" si="67"/>
        <v>2025</v>
      </c>
      <c r="B713" s="30" t="s">
        <v>161</v>
      </c>
      <c r="C713" s="43">
        <f t="shared" si="68"/>
        <v>1</v>
      </c>
      <c r="D713" s="14" t="str">
        <f t="shared" si="68"/>
        <v>0691775E</v>
      </c>
      <c r="E713" s="30" t="s">
        <v>1940</v>
      </c>
      <c r="F713" s="48">
        <f>Tableau2!H23</f>
        <v>0</v>
      </c>
      <c r="G713" s="38" t="str">
        <f t="shared" ca="1" si="63"/>
        <v>2024-12-09-09.06.57.000000</v>
      </c>
      <c r="I713" s="40"/>
    </row>
    <row r="714" spans="1:9" x14ac:dyDescent="0.2">
      <c r="A714" s="42">
        <f t="shared" si="67"/>
        <v>2025</v>
      </c>
      <c r="B714" s="30" t="s">
        <v>161</v>
      </c>
      <c r="C714" s="43">
        <f t="shared" si="68"/>
        <v>1</v>
      </c>
      <c r="D714" s="14" t="str">
        <f t="shared" si="68"/>
        <v>0691775E</v>
      </c>
      <c r="E714" s="30" t="s">
        <v>1945</v>
      </c>
      <c r="F714" s="48">
        <f>Tableau2!H24</f>
        <v>0</v>
      </c>
      <c r="G714" s="38" t="str">
        <f t="shared" ca="1" si="63"/>
        <v>2024-12-09-09.06.57.000000</v>
      </c>
      <c r="I714" s="40"/>
    </row>
    <row r="715" spans="1:9" x14ac:dyDescent="0.2">
      <c r="A715" s="42">
        <f t="shared" si="67"/>
        <v>2025</v>
      </c>
      <c r="B715" s="30" t="s">
        <v>161</v>
      </c>
      <c r="C715" s="43">
        <f t="shared" si="68"/>
        <v>1</v>
      </c>
      <c r="D715" s="14" t="str">
        <f t="shared" si="68"/>
        <v>0691775E</v>
      </c>
      <c r="E715" s="30" t="s">
        <v>1950</v>
      </c>
      <c r="F715" s="48">
        <f>Tableau2!H25</f>
        <v>0</v>
      </c>
      <c r="G715" s="38" t="str">
        <f t="shared" ca="1" si="63"/>
        <v>2024-12-09-09.06.57.000000</v>
      </c>
      <c r="I715" s="40"/>
    </row>
    <row r="716" spans="1:9" x14ac:dyDescent="0.2">
      <c r="A716" s="42">
        <f t="shared" si="67"/>
        <v>2025</v>
      </c>
      <c r="B716" s="30" t="s">
        <v>161</v>
      </c>
      <c r="C716" s="43">
        <f t="shared" si="68"/>
        <v>1</v>
      </c>
      <c r="D716" s="14" t="str">
        <f t="shared" si="68"/>
        <v>0691775E</v>
      </c>
      <c r="E716" s="30" t="s">
        <v>1957</v>
      </c>
      <c r="F716" s="48">
        <f>Tableau2!H26</f>
        <v>0</v>
      </c>
      <c r="G716" s="38" t="str">
        <f t="shared" ca="1" si="63"/>
        <v>2024-12-09-09.06.57.000000</v>
      </c>
      <c r="I716" s="40"/>
    </row>
    <row r="717" spans="1:9" x14ac:dyDescent="0.2">
      <c r="A717" s="42">
        <f t="shared" si="67"/>
        <v>2025</v>
      </c>
      <c r="B717" s="30" t="s">
        <v>161</v>
      </c>
      <c r="C717" s="43">
        <f t="shared" si="68"/>
        <v>1</v>
      </c>
      <c r="D717" s="14" t="str">
        <f t="shared" si="68"/>
        <v>0691775E</v>
      </c>
      <c r="E717" s="30" t="s">
        <v>1969</v>
      </c>
      <c r="F717" s="48">
        <f>Tableau2!H27</f>
        <v>0</v>
      </c>
      <c r="G717" s="38" t="str">
        <f t="shared" ref="G717:G780" ca="1" si="69">TEXT(NOW(),"aaaa-mm-jj-hh.mm.ss")&amp;".000000"</f>
        <v>2024-12-09-09.06.57.000000</v>
      </c>
      <c r="I717" s="40"/>
    </row>
    <row r="718" spans="1:9" x14ac:dyDescent="0.2">
      <c r="A718" s="42">
        <f t="shared" si="67"/>
        <v>2025</v>
      </c>
      <c r="B718" s="30" t="s">
        <v>161</v>
      </c>
      <c r="C718" s="43">
        <f t="shared" si="68"/>
        <v>1</v>
      </c>
      <c r="D718" s="14" t="str">
        <f t="shared" si="68"/>
        <v>0691775E</v>
      </c>
      <c r="E718" s="30" t="s">
        <v>1979</v>
      </c>
      <c r="F718" s="48">
        <f>Tableau2!H28</f>
        <v>0</v>
      </c>
      <c r="G718" s="38" t="str">
        <f t="shared" ca="1" si="69"/>
        <v>2024-12-09-09.06.57.000000</v>
      </c>
      <c r="I718" s="40"/>
    </row>
    <row r="719" spans="1:9" x14ac:dyDescent="0.2">
      <c r="A719" s="42">
        <f t="shared" si="67"/>
        <v>2025</v>
      </c>
      <c r="B719" s="30" t="s">
        <v>161</v>
      </c>
      <c r="C719" s="43">
        <f t="shared" si="68"/>
        <v>1</v>
      </c>
      <c r="D719" s="14" t="str">
        <f t="shared" si="68"/>
        <v>0691775E</v>
      </c>
      <c r="E719" s="30" t="s">
        <v>1988</v>
      </c>
      <c r="F719" s="48">
        <f>Tableau2!H29</f>
        <v>0</v>
      </c>
      <c r="G719" s="38" t="str">
        <f t="shared" ca="1" si="69"/>
        <v>2024-12-09-09.06.57.000000</v>
      </c>
      <c r="I719" s="40"/>
    </row>
    <row r="720" spans="1:9" x14ac:dyDescent="0.2">
      <c r="A720" s="42">
        <f t="shared" si="67"/>
        <v>2025</v>
      </c>
      <c r="B720" s="30" t="s">
        <v>161</v>
      </c>
      <c r="C720" s="43">
        <f t="shared" si="68"/>
        <v>1</v>
      </c>
      <c r="D720" s="14" t="str">
        <f t="shared" si="68"/>
        <v>0691775E</v>
      </c>
      <c r="E720" s="30" t="s">
        <v>1993</v>
      </c>
      <c r="F720" s="48">
        <f>Tableau2!H30</f>
        <v>0</v>
      </c>
      <c r="G720" s="38" t="str">
        <f t="shared" ca="1" si="69"/>
        <v>2024-12-09-09.06.57.000000</v>
      </c>
      <c r="I720" s="40"/>
    </row>
    <row r="721" spans="1:9" x14ac:dyDescent="0.2">
      <c r="A721" s="42">
        <f t="shared" si="67"/>
        <v>2025</v>
      </c>
      <c r="B721" s="30" t="s">
        <v>161</v>
      </c>
      <c r="C721" s="43">
        <f t="shared" si="68"/>
        <v>1</v>
      </c>
      <c r="D721" s="14" t="str">
        <f t="shared" si="68"/>
        <v>0691775E</v>
      </c>
      <c r="E721" s="30" t="s">
        <v>1998</v>
      </c>
      <c r="F721" s="48">
        <f>Tableau2!H31</f>
        <v>0</v>
      </c>
      <c r="G721" s="38" t="str">
        <f t="shared" ca="1" si="69"/>
        <v>2024-12-09-09.06.57.000000</v>
      </c>
      <c r="I721" s="40"/>
    </row>
    <row r="722" spans="1:9" x14ac:dyDescent="0.2">
      <c r="A722" s="42">
        <f t="shared" si="67"/>
        <v>2025</v>
      </c>
      <c r="B722" s="30" t="s">
        <v>161</v>
      </c>
      <c r="C722" s="43">
        <f t="shared" si="68"/>
        <v>1</v>
      </c>
      <c r="D722" s="14" t="str">
        <f t="shared" si="68"/>
        <v>0691775E</v>
      </c>
      <c r="E722" s="30" t="s">
        <v>2005</v>
      </c>
      <c r="F722" s="48">
        <f>Tableau2!H32</f>
        <v>0</v>
      </c>
      <c r="G722" s="38" t="str">
        <f t="shared" ca="1" si="69"/>
        <v>2024-12-09-09.06.57.000000</v>
      </c>
      <c r="I722" s="40"/>
    </row>
    <row r="723" spans="1:9" x14ac:dyDescent="0.2">
      <c r="A723" s="42">
        <f t="shared" si="67"/>
        <v>2025</v>
      </c>
      <c r="B723" s="30" t="s">
        <v>161</v>
      </c>
      <c r="C723" s="43">
        <f t="shared" si="68"/>
        <v>1</v>
      </c>
      <c r="D723" s="14" t="str">
        <f t="shared" si="68"/>
        <v>0691775E</v>
      </c>
      <c r="E723" s="30" t="s">
        <v>2017</v>
      </c>
      <c r="F723" s="48">
        <f>Tableau2!H33</f>
        <v>0</v>
      </c>
      <c r="G723" s="38" t="str">
        <f t="shared" ca="1" si="69"/>
        <v>2024-12-09-09.06.57.000000</v>
      </c>
      <c r="I723" s="40"/>
    </row>
    <row r="724" spans="1:9" x14ac:dyDescent="0.2">
      <c r="A724" s="42">
        <f t="shared" si="67"/>
        <v>2025</v>
      </c>
      <c r="B724" s="30" t="s">
        <v>161</v>
      </c>
      <c r="C724" s="43">
        <f t="shared" ref="C724:D739" si="70">C723</f>
        <v>1</v>
      </c>
      <c r="D724" s="14" t="str">
        <f t="shared" si="70"/>
        <v>0691775E</v>
      </c>
      <c r="E724" s="30" t="s">
        <v>2027</v>
      </c>
      <c r="F724" s="48">
        <f>Tableau2!H34</f>
        <v>0</v>
      </c>
      <c r="G724" s="38" t="str">
        <f t="shared" ca="1" si="69"/>
        <v>2024-12-09-09.06.57.000000</v>
      </c>
      <c r="I724" s="40"/>
    </row>
    <row r="725" spans="1:9" x14ac:dyDescent="0.2">
      <c r="A725" s="42">
        <f t="shared" si="67"/>
        <v>2025</v>
      </c>
      <c r="B725" s="30" t="s">
        <v>161</v>
      </c>
      <c r="C725" s="43">
        <f t="shared" si="70"/>
        <v>1</v>
      </c>
      <c r="D725" s="14" t="str">
        <f t="shared" si="70"/>
        <v>0691775E</v>
      </c>
      <c r="E725" s="30" t="s">
        <v>2034</v>
      </c>
      <c r="F725" s="48">
        <f>Tableau2!H35</f>
        <v>0</v>
      </c>
      <c r="G725" s="38" t="str">
        <f t="shared" ca="1" si="69"/>
        <v>2024-12-09-09.06.57.000000</v>
      </c>
      <c r="I725" s="40"/>
    </row>
    <row r="726" spans="1:9" x14ac:dyDescent="0.2">
      <c r="A726" s="42">
        <f t="shared" si="67"/>
        <v>2025</v>
      </c>
      <c r="B726" s="30" t="s">
        <v>161</v>
      </c>
      <c r="C726" s="43">
        <f t="shared" si="70"/>
        <v>1</v>
      </c>
      <c r="D726" s="14" t="str">
        <f t="shared" si="70"/>
        <v>0691775E</v>
      </c>
      <c r="E726" s="30" t="s">
        <v>2044</v>
      </c>
      <c r="F726" s="48">
        <f>Tableau2!H36</f>
        <v>0</v>
      </c>
      <c r="G726" s="38" t="str">
        <f t="shared" ca="1" si="69"/>
        <v>2024-12-09-09.06.57.000000</v>
      </c>
      <c r="I726" s="40"/>
    </row>
    <row r="727" spans="1:9" x14ac:dyDescent="0.2">
      <c r="A727" s="42">
        <f t="shared" si="67"/>
        <v>2025</v>
      </c>
      <c r="B727" s="30" t="s">
        <v>161</v>
      </c>
      <c r="C727" s="43">
        <f t="shared" si="70"/>
        <v>1</v>
      </c>
      <c r="D727" s="14" t="str">
        <f t="shared" si="70"/>
        <v>0691775E</v>
      </c>
      <c r="E727" s="30" t="s">
        <v>2051</v>
      </c>
      <c r="F727" s="48">
        <f>Tableau2!H37</f>
        <v>0</v>
      </c>
      <c r="G727" s="38" t="str">
        <f t="shared" ca="1" si="69"/>
        <v>2024-12-09-09.06.57.000000</v>
      </c>
      <c r="I727" s="40"/>
    </row>
    <row r="728" spans="1:9" x14ac:dyDescent="0.2">
      <c r="A728" s="42">
        <f t="shared" si="67"/>
        <v>2025</v>
      </c>
      <c r="B728" s="30" t="s">
        <v>161</v>
      </c>
      <c r="C728" s="43">
        <f t="shared" si="70"/>
        <v>1</v>
      </c>
      <c r="D728" s="14" t="str">
        <f t="shared" si="70"/>
        <v>0691775E</v>
      </c>
      <c r="E728" s="30" t="s">
        <v>2063</v>
      </c>
      <c r="F728" s="48">
        <f>Tableau2!H38</f>
        <v>0</v>
      </c>
      <c r="G728" s="38" t="str">
        <f t="shared" ca="1" si="69"/>
        <v>2024-12-09-09.06.57.000000</v>
      </c>
      <c r="I728" s="40"/>
    </row>
    <row r="729" spans="1:9" x14ac:dyDescent="0.2">
      <c r="A729" s="42">
        <f t="shared" si="67"/>
        <v>2025</v>
      </c>
      <c r="B729" s="30" t="s">
        <v>161</v>
      </c>
      <c r="C729" s="43">
        <f t="shared" si="70"/>
        <v>1</v>
      </c>
      <c r="D729" s="14" t="str">
        <f t="shared" si="70"/>
        <v>0691775E</v>
      </c>
      <c r="E729" s="30" t="s">
        <v>2073</v>
      </c>
      <c r="F729" s="48">
        <f>Tableau2!H39</f>
        <v>0</v>
      </c>
      <c r="G729" s="38" t="str">
        <f t="shared" ca="1" si="69"/>
        <v>2024-12-09-09.06.57.000000</v>
      </c>
      <c r="I729" s="40"/>
    </row>
    <row r="730" spans="1:9" x14ac:dyDescent="0.2">
      <c r="A730" s="42">
        <f t="shared" si="67"/>
        <v>2025</v>
      </c>
      <c r="B730" s="30" t="s">
        <v>161</v>
      </c>
      <c r="C730" s="43">
        <f t="shared" si="70"/>
        <v>1</v>
      </c>
      <c r="D730" s="14" t="str">
        <f t="shared" si="70"/>
        <v>0691775E</v>
      </c>
      <c r="E730" s="30" t="s">
        <v>2084</v>
      </c>
      <c r="F730" s="48">
        <f>Tableau2!H40</f>
        <v>0</v>
      </c>
      <c r="G730" s="38" t="str">
        <f t="shared" ca="1" si="69"/>
        <v>2024-12-09-09.06.57.000000</v>
      </c>
      <c r="I730" s="40"/>
    </row>
    <row r="731" spans="1:9" x14ac:dyDescent="0.2">
      <c r="A731" s="42">
        <f t="shared" si="67"/>
        <v>2025</v>
      </c>
      <c r="B731" s="30" t="s">
        <v>161</v>
      </c>
      <c r="C731" s="43">
        <f t="shared" si="70"/>
        <v>1</v>
      </c>
      <c r="D731" s="14" t="str">
        <f t="shared" si="70"/>
        <v>0691775E</v>
      </c>
      <c r="E731" s="30" t="s">
        <v>2094</v>
      </c>
      <c r="F731" s="48">
        <f>Tableau2!H41</f>
        <v>0</v>
      </c>
      <c r="G731" s="38" t="str">
        <f t="shared" ca="1" si="69"/>
        <v>2024-12-09-09.06.57.000000</v>
      </c>
      <c r="I731" s="40"/>
    </row>
    <row r="732" spans="1:9" x14ac:dyDescent="0.2">
      <c r="A732" s="42">
        <f t="shared" si="67"/>
        <v>2025</v>
      </c>
      <c r="B732" s="30" t="s">
        <v>161</v>
      </c>
      <c r="C732" s="43">
        <f t="shared" si="70"/>
        <v>1</v>
      </c>
      <c r="D732" s="14" t="str">
        <f t="shared" si="70"/>
        <v>0691775E</v>
      </c>
      <c r="E732" s="30" t="s">
        <v>2103</v>
      </c>
      <c r="F732" s="48">
        <f>Tableau2!H42</f>
        <v>0</v>
      </c>
      <c r="G732" s="38" t="str">
        <f t="shared" ca="1" si="69"/>
        <v>2024-12-09-09.06.57.000000</v>
      </c>
      <c r="I732" s="40"/>
    </row>
    <row r="733" spans="1:9" x14ac:dyDescent="0.2">
      <c r="A733" s="42">
        <f t="shared" si="67"/>
        <v>2025</v>
      </c>
      <c r="B733" s="30" t="s">
        <v>161</v>
      </c>
      <c r="C733" s="43">
        <f t="shared" si="70"/>
        <v>1</v>
      </c>
      <c r="D733" s="14" t="str">
        <f t="shared" si="70"/>
        <v>0691775E</v>
      </c>
      <c r="E733" s="30" t="s">
        <v>843</v>
      </c>
      <c r="F733" s="48">
        <f>Tableau2!H43</f>
        <v>0</v>
      </c>
      <c r="G733" s="38" t="str">
        <f t="shared" ca="1" si="69"/>
        <v>2024-12-09-09.06.57.000000</v>
      </c>
      <c r="I733" s="40"/>
    </row>
    <row r="734" spans="1:9" x14ac:dyDescent="0.2">
      <c r="A734" s="42">
        <f t="shared" si="67"/>
        <v>2025</v>
      </c>
      <c r="B734" s="30" t="s">
        <v>161</v>
      </c>
      <c r="C734" s="43">
        <f t="shared" si="70"/>
        <v>1</v>
      </c>
      <c r="D734" s="14" t="str">
        <f t="shared" si="70"/>
        <v>0691775E</v>
      </c>
      <c r="E734" s="30" t="s">
        <v>2119</v>
      </c>
      <c r="F734" s="48">
        <f>Tableau2!H44</f>
        <v>0</v>
      </c>
      <c r="G734" s="38" t="str">
        <f t="shared" ca="1" si="69"/>
        <v>2024-12-09-09.06.57.000000</v>
      </c>
      <c r="I734" s="40"/>
    </row>
    <row r="735" spans="1:9" x14ac:dyDescent="0.2">
      <c r="A735" s="42">
        <f t="shared" si="67"/>
        <v>2025</v>
      </c>
      <c r="B735" s="30" t="s">
        <v>161</v>
      </c>
      <c r="C735" s="43">
        <f t="shared" si="70"/>
        <v>1</v>
      </c>
      <c r="D735" s="14" t="str">
        <f t="shared" si="70"/>
        <v>0691775E</v>
      </c>
      <c r="E735" s="30" t="s">
        <v>795</v>
      </c>
      <c r="F735" s="48">
        <f>Tableau2!I18</f>
        <v>0</v>
      </c>
      <c r="G735" s="38" t="str">
        <f t="shared" ca="1" si="69"/>
        <v>2024-12-09-09.06.57.000000</v>
      </c>
      <c r="I735" s="40"/>
    </row>
    <row r="736" spans="1:9" x14ac:dyDescent="0.2">
      <c r="A736" s="42">
        <f t="shared" si="67"/>
        <v>2025</v>
      </c>
      <c r="B736" s="30" t="s">
        <v>161</v>
      </c>
      <c r="C736" s="43">
        <f t="shared" si="70"/>
        <v>1</v>
      </c>
      <c r="D736" s="14" t="str">
        <f t="shared" si="70"/>
        <v>0691775E</v>
      </c>
      <c r="E736" s="30" t="s">
        <v>1906</v>
      </c>
      <c r="F736" s="48">
        <f>Tableau2!I19</f>
        <v>0</v>
      </c>
      <c r="G736" s="38" t="str">
        <f t="shared" ca="1" si="69"/>
        <v>2024-12-09-09.06.57.000000</v>
      </c>
      <c r="I736" s="40"/>
    </row>
    <row r="737" spans="1:9" x14ac:dyDescent="0.2">
      <c r="A737" s="42">
        <f t="shared" si="67"/>
        <v>2025</v>
      </c>
      <c r="B737" s="30" t="s">
        <v>161</v>
      </c>
      <c r="C737" s="43">
        <f t="shared" si="70"/>
        <v>1</v>
      </c>
      <c r="D737" s="14" t="str">
        <f t="shared" si="70"/>
        <v>0691775E</v>
      </c>
      <c r="E737" s="30" t="s">
        <v>1911</v>
      </c>
      <c r="F737" s="48">
        <f>Tableau2!I20</f>
        <v>0</v>
      </c>
      <c r="G737" s="38" t="str">
        <f t="shared" ca="1" si="69"/>
        <v>2024-12-09-09.06.57.000000</v>
      </c>
      <c r="I737" s="40"/>
    </row>
    <row r="738" spans="1:9" x14ac:dyDescent="0.2">
      <c r="A738" s="42">
        <f t="shared" si="67"/>
        <v>2025</v>
      </c>
      <c r="B738" s="30" t="s">
        <v>161</v>
      </c>
      <c r="C738" s="43">
        <f t="shared" si="70"/>
        <v>1</v>
      </c>
      <c r="D738" s="14" t="str">
        <f t="shared" si="70"/>
        <v>0691775E</v>
      </c>
      <c r="E738" s="30" t="s">
        <v>1922</v>
      </c>
      <c r="F738" s="48">
        <f>Tableau2!I21</f>
        <v>0</v>
      </c>
      <c r="G738" s="38" t="str">
        <f t="shared" ca="1" si="69"/>
        <v>2024-12-09-09.06.57.000000</v>
      </c>
      <c r="I738" s="40"/>
    </row>
    <row r="739" spans="1:9" x14ac:dyDescent="0.2">
      <c r="A739" s="42">
        <f t="shared" si="67"/>
        <v>2025</v>
      </c>
      <c r="B739" s="30" t="s">
        <v>161</v>
      </c>
      <c r="C739" s="43">
        <f t="shared" si="70"/>
        <v>1</v>
      </c>
      <c r="D739" s="14" t="str">
        <f t="shared" si="70"/>
        <v>0691775E</v>
      </c>
      <c r="E739" s="30" t="s">
        <v>1932</v>
      </c>
      <c r="F739" s="48">
        <f>Tableau2!I22</f>
        <v>0</v>
      </c>
      <c r="G739" s="38" t="str">
        <f t="shared" ca="1" si="69"/>
        <v>2024-12-09-09.06.57.000000</v>
      </c>
      <c r="I739" s="40"/>
    </row>
    <row r="740" spans="1:9" x14ac:dyDescent="0.2">
      <c r="A740" s="42">
        <f t="shared" si="67"/>
        <v>2025</v>
      </c>
      <c r="B740" s="30" t="s">
        <v>161</v>
      </c>
      <c r="C740" s="43">
        <f t="shared" ref="C740:D755" si="71">C739</f>
        <v>1</v>
      </c>
      <c r="D740" s="14" t="str">
        <f t="shared" si="71"/>
        <v>0691775E</v>
      </c>
      <c r="E740" s="30" t="s">
        <v>1941</v>
      </c>
      <c r="F740" s="48">
        <f>Tableau2!I23</f>
        <v>0</v>
      </c>
      <c r="G740" s="38" t="str">
        <f t="shared" ca="1" si="69"/>
        <v>2024-12-09-09.06.57.000000</v>
      </c>
      <c r="I740" s="40"/>
    </row>
    <row r="741" spans="1:9" x14ac:dyDescent="0.2">
      <c r="A741" s="42">
        <f t="shared" si="67"/>
        <v>2025</v>
      </c>
      <c r="B741" s="30" t="s">
        <v>161</v>
      </c>
      <c r="C741" s="43">
        <f t="shared" si="71"/>
        <v>1</v>
      </c>
      <c r="D741" s="14" t="str">
        <f t="shared" si="71"/>
        <v>0691775E</v>
      </c>
      <c r="E741" s="30" t="s">
        <v>1946</v>
      </c>
      <c r="F741" s="48">
        <f>Tableau2!I24</f>
        <v>0</v>
      </c>
      <c r="G741" s="38" t="str">
        <f t="shared" ca="1" si="69"/>
        <v>2024-12-09-09.06.57.000000</v>
      </c>
      <c r="I741" s="40"/>
    </row>
    <row r="742" spans="1:9" x14ac:dyDescent="0.2">
      <c r="A742" s="42">
        <f t="shared" si="67"/>
        <v>2025</v>
      </c>
      <c r="B742" s="30" t="s">
        <v>161</v>
      </c>
      <c r="C742" s="43">
        <f t="shared" si="71"/>
        <v>1</v>
      </c>
      <c r="D742" s="14" t="str">
        <f t="shared" si="71"/>
        <v>0691775E</v>
      </c>
      <c r="E742" s="30" t="s">
        <v>1951</v>
      </c>
      <c r="F742" s="48">
        <f>Tableau2!I25</f>
        <v>0</v>
      </c>
      <c r="G742" s="38" t="str">
        <f t="shared" ca="1" si="69"/>
        <v>2024-12-09-09.06.57.000000</v>
      </c>
      <c r="I742" s="40"/>
    </row>
    <row r="743" spans="1:9" x14ac:dyDescent="0.2">
      <c r="A743" s="42">
        <f t="shared" si="67"/>
        <v>2025</v>
      </c>
      <c r="B743" s="30" t="s">
        <v>161</v>
      </c>
      <c r="C743" s="43">
        <f t="shared" si="71"/>
        <v>1</v>
      </c>
      <c r="D743" s="14" t="str">
        <f t="shared" si="71"/>
        <v>0691775E</v>
      </c>
      <c r="E743" s="30" t="s">
        <v>1958</v>
      </c>
      <c r="F743" s="48">
        <f>Tableau2!I26</f>
        <v>0</v>
      </c>
      <c r="G743" s="38" t="str">
        <f t="shared" ca="1" si="69"/>
        <v>2024-12-09-09.06.57.000000</v>
      </c>
      <c r="I743" s="40"/>
    </row>
    <row r="744" spans="1:9" x14ac:dyDescent="0.2">
      <c r="A744" s="42">
        <f t="shared" si="67"/>
        <v>2025</v>
      </c>
      <c r="B744" s="30" t="s">
        <v>161</v>
      </c>
      <c r="C744" s="43">
        <f t="shared" si="71"/>
        <v>1</v>
      </c>
      <c r="D744" s="14" t="str">
        <f t="shared" si="71"/>
        <v>0691775E</v>
      </c>
      <c r="E744" s="30" t="s">
        <v>1970</v>
      </c>
      <c r="F744" s="48">
        <f>Tableau2!I27</f>
        <v>0</v>
      </c>
      <c r="G744" s="38" t="str">
        <f t="shared" ca="1" si="69"/>
        <v>2024-12-09-09.06.57.000000</v>
      </c>
      <c r="I744" s="40"/>
    </row>
    <row r="745" spans="1:9" x14ac:dyDescent="0.2">
      <c r="A745" s="42">
        <f t="shared" si="67"/>
        <v>2025</v>
      </c>
      <c r="B745" s="30" t="s">
        <v>161</v>
      </c>
      <c r="C745" s="43">
        <f t="shared" si="71"/>
        <v>1</v>
      </c>
      <c r="D745" s="14" t="str">
        <f t="shared" si="71"/>
        <v>0691775E</v>
      </c>
      <c r="E745" s="30" t="s">
        <v>1980</v>
      </c>
      <c r="F745" s="48">
        <f>Tableau2!I28</f>
        <v>0</v>
      </c>
      <c r="G745" s="38" t="str">
        <f t="shared" ca="1" si="69"/>
        <v>2024-12-09-09.06.57.000000</v>
      </c>
      <c r="I745" s="40"/>
    </row>
    <row r="746" spans="1:9" x14ac:dyDescent="0.2">
      <c r="A746" s="42">
        <f t="shared" si="67"/>
        <v>2025</v>
      </c>
      <c r="B746" s="30" t="s">
        <v>161</v>
      </c>
      <c r="C746" s="43">
        <f t="shared" si="71"/>
        <v>1</v>
      </c>
      <c r="D746" s="14" t="str">
        <f t="shared" si="71"/>
        <v>0691775E</v>
      </c>
      <c r="E746" s="30" t="s">
        <v>1989</v>
      </c>
      <c r="F746" s="48">
        <f>Tableau2!I29</f>
        <v>0</v>
      </c>
      <c r="G746" s="38" t="str">
        <f t="shared" ca="1" si="69"/>
        <v>2024-12-09-09.06.57.000000</v>
      </c>
      <c r="I746" s="40"/>
    </row>
    <row r="747" spans="1:9" x14ac:dyDescent="0.2">
      <c r="A747" s="42">
        <f t="shared" si="67"/>
        <v>2025</v>
      </c>
      <c r="B747" s="30" t="s">
        <v>161</v>
      </c>
      <c r="C747" s="43">
        <f t="shared" si="71"/>
        <v>1</v>
      </c>
      <c r="D747" s="14" t="str">
        <f t="shared" si="71"/>
        <v>0691775E</v>
      </c>
      <c r="E747" s="30" t="s">
        <v>1994</v>
      </c>
      <c r="F747" s="48">
        <f>Tableau2!I30</f>
        <v>0</v>
      </c>
      <c r="G747" s="38" t="str">
        <f t="shared" ca="1" si="69"/>
        <v>2024-12-09-09.06.57.000000</v>
      </c>
      <c r="I747" s="40"/>
    </row>
    <row r="748" spans="1:9" x14ac:dyDescent="0.2">
      <c r="A748" s="42">
        <f t="shared" si="67"/>
        <v>2025</v>
      </c>
      <c r="B748" s="30" t="s">
        <v>161</v>
      </c>
      <c r="C748" s="43">
        <f t="shared" si="71"/>
        <v>1</v>
      </c>
      <c r="D748" s="14" t="str">
        <f t="shared" si="71"/>
        <v>0691775E</v>
      </c>
      <c r="E748" s="30" t="s">
        <v>1999</v>
      </c>
      <c r="F748" s="48">
        <f>Tableau2!I31</f>
        <v>0</v>
      </c>
      <c r="G748" s="38" t="str">
        <f t="shared" ca="1" si="69"/>
        <v>2024-12-09-09.06.57.000000</v>
      </c>
      <c r="I748" s="40"/>
    </row>
    <row r="749" spans="1:9" x14ac:dyDescent="0.2">
      <c r="A749" s="42">
        <f t="shared" si="67"/>
        <v>2025</v>
      </c>
      <c r="B749" s="30" t="s">
        <v>161</v>
      </c>
      <c r="C749" s="43">
        <f t="shared" si="71"/>
        <v>1</v>
      </c>
      <c r="D749" s="14" t="str">
        <f t="shared" si="71"/>
        <v>0691775E</v>
      </c>
      <c r="E749" s="30" t="s">
        <v>2006</v>
      </c>
      <c r="F749" s="48">
        <f>Tableau2!I32</f>
        <v>0</v>
      </c>
      <c r="G749" s="38" t="str">
        <f t="shared" ca="1" si="69"/>
        <v>2024-12-09-09.06.57.000000</v>
      </c>
      <c r="I749" s="40"/>
    </row>
    <row r="750" spans="1:9" x14ac:dyDescent="0.2">
      <c r="A750" s="42">
        <f t="shared" si="67"/>
        <v>2025</v>
      </c>
      <c r="B750" s="30" t="s">
        <v>161</v>
      </c>
      <c r="C750" s="43">
        <f t="shared" si="71"/>
        <v>1</v>
      </c>
      <c r="D750" s="14" t="str">
        <f t="shared" si="71"/>
        <v>0691775E</v>
      </c>
      <c r="E750" s="30" t="s">
        <v>2018</v>
      </c>
      <c r="F750" s="48">
        <f>Tableau2!I33</f>
        <v>0</v>
      </c>
      <c r="G750" s="38" t="str">
        <f t="shared" ca="1" si="69"/>
        <v>2024-12-09-09.06.57.000000</v>
      </c>
      <c r="I750" s="40"/>
    </row>
    <row r="751" spans="1:9" x14ac:dyDescent="0.2">
      <c r="A751" s="42">
        <f t="shared" si="67"/>
        <v>2025</v>
      </c>
      <c r="B751" s="30" t="s">
        <v>161</v>
      </c>
      <c r="C751" s="43">
        <f t="shared" si="71"/>
        <v>1</v>
      </c>
      <c r="D751" s="14" t="str">
        <f t="shared" si="71"/>
        <v>0691775E</v>
      </c>
      <c r="E751" s="30" t="s">
        <v>2028</v>
      </c>
      <c r="F751" s="48">
        <f>Tableau2!I34</f>
        <v>0</v>
      </c>
      <c r="G751" s="38" t="str">
        <f t="shared" ca="1" si="69"/>
        <v>2024-12-09-09.06.57.000000</v>
      </c>
      <c r="I751" s="40"/>
    </row>
    <row r="752" spans="1:9" x14ac:dyDescent="0.2">
      <c r="A752" s="42">
        <f t="shared" si="67"/>
        <v>2025</v>
      </c>
      <c r="B752" s="30" t="s">
        <v>161</v>
      </c>
      <c r="C752" s="43">
        <f t="shared" si="71"/>
        <v>1</v>
      </c>
      <c r="D752" s="14" t="str">
        <f t="shared" si="71"/>
        <v>0691775E</v>
      </c>
      <c r="E752" s="30" t="s">
        <v>2035</v>
      </c>
      <c r="F752" s="48">
        <f>Tableau2!I35</f>
        <v>0</v>
      </c>
      <c r="G752" s="38" t="str">
        <f t="shared" ca="1" si="69"/>
        <v>2024-12-09-09.06.57.000000</v>
      </c>
      <c r="I752" s="40"/>
    </row>
    <row r="753" spans="1:9" x14ac:dyDescent="0.2">
      <c r="A753" s="42">
        <f t="shared" si="67"/>
        <v>2025</v>
      </c>
      <c r="B753" s="30" t="s">
        <v>161</v>
      </c>
      <c r="C753" s="43">
        <f t="shared" si="71"/>
        <v>1</v>
      </c>
      <c r="D753" s="14" t="str">
        <f t="shared" si="71"/>
        <v>0691775E</v>
      </c>
      <c r="E753" s="30" t="s">
        <v>2045</v>
      </c>
      <c r="F753" s="48">
        <f>Tableau2!I36</f>
        <v>0</v>
      </c>
      <c r="G753" s="38" t="str">
        <f t="shared" ca="1" si="69"/>
        <v>2024-12-09-09.06.57.000000</v>
      </c>
      <c r="I753" s="40"/>
    </row>
    <row r="754" spans="1:9" x14ac:dyDescent="0.2">
      <c r="A754" s="42">
        <f t="shared" si="67"/>
        <v>2025</v>
      </c>
      <c r="B754" s="30" t="s">
        <v>161</v>
      </c>
      <c r="C754" s="43">
        <f t="shared" si="71"/>
        <v>1</v>
      </c>
      <c r="D754" s="14" t="str">
        <f t="shared" si="71"/>
        <v>0691775E</v>
      </c>
      <c r="E754" s="30" t="s">
        <v>2052</v>
      </c>
      <c r="F754" s="48">
        <f>Tableau2!I37</f>
        <v>0</v>
      </c>
      <c r="G754" s="38" t="str">
        <f t="shared" ca="1" si="69"/>
        <v>2024-12-09-09.06.57.000000</v>
      </c>
      <c r="I754" s="40"/>
    </row>
    <row r="755" spans="1:9" x14ac:dyDescent="0.2">
      <c r="A755" s="42">
        <f t="shared" si="67"/>
        <v>2025</v>
      </c>
      <c r="B755" s="30" t="s">
        <v>161</v>
      </c>
      <c r="C755" s="43">
        <f t="shared" si="71"/>
        <v>1</v>
      </c>
      <c r="D755" s="14" t="str">
        <f t="shared" si="71"/>
        <v>0691775E</v>
      </c>
      <c r="E755" s="30" t="s">
        <v>2064</v>
      </c>
      <c r="F755" s="48">
        <f>Tableau2!I38</f>
        <v>0</v>
      </c>
      <c r="G755" s="38" t="str">
        <f t="shared" ca="1" si="69"/>
        <v>2024-12-09-09.06.57.000000</v>
      </c>
      <c r="I755" s="40"/>
    </row>
    <row r="756" spans="1:9" x14ac:dyDescent="0.2">
      <c r="A756" s="42">
        <f t="shared" si="67"/>
        <v>2025</v>
      </c>
      <c r="B756" s="30" t="s">
        <v>161</v>
      </c>
      <c r="C756" s="43">
        <f t="shared" ref="C756:D771" si="72">C755</f>
        <v>1</v>
      </c>
      <c r="D756" s="14" t="str">
        <f t="shared" si="72"/>
        <v>0691775E</v>
      </c>
      <c r="E756" s="30" t="s">
        <v>2074</v>
      </c>
      <c r="F756" s="48">
        <f>Tableau2!I39</f>
        <v>0</v>
      </c>
      <c r="G756" s="38" t="str">
        <f t="shared" ca="1" si="69"/>
        <v>2024-12-09-09.06.57.000000</v>
      </c>
      <c r="I756" s="40"/>
    </row>
    <row r="757" spans="1:9" x14ac:dyDescent="0.2">
      <c r="A757" s="42">
        <f t="shared" si="67"/>
        <v>2025</v>
      </c>
      <c r="B757" s="30" t="s">
        <v>161</v>
      </c>
      <c r="C757" s="43">
        <f t="shared" si="72"/>
        <v>1</v>
      </c>
      <c r="D757" s="14" t="str">
        <f t="shared" si="72"/>
        <v>0691775E</v>
      </c>
      <c r="E757" s="30" t="s">
        <v>2085</v>
      </c>
      <c r="F757" s="48">
        <f>Tableau2!I40</f>
        <v>0</v>
      </c>
      <c r="G757" s="38" t="str">
        <f t="shared" ca="1" si="69"/>
        <v>2024-12-09-09.06.57.000000</v>
      </c>
      <c r="I757" s="40"/>
    </row>
    <row r="758" spans="1:9" x14ac:dyDescent="0.2">
      <c r="A758" s="42">
        <f t="shared" si="67"/>
        <v>2025</v>
      </c>
      <c r="B758" s="30" t="s">
        <v>161</v>
      </c>
      <c r="C758" s="43">
        <f t="shared" si="72"/>
        <v>1</v>
      </c>
      <c r="D758" s="14" t="str">
        <f t="shared" si="72"/>
        <v>0691775E</v>
      </c>
      <c r="E758" s="30" t="s">
        <v>2111</v>
      </c>
      <c r="F758" s="48">
        <f>Tableau2!I43</f>
        <v>0</v>
      </c>
      <c r="G758" s="38" t="str">
        <f t="shared" ca="1" si="69"/>
        <v>2024-12-09-09.06.57.000000</v>
      </c>
      <c r="I758" s="40"/>
    </row>
    <row r="759" spans="1:9" x14ac:dyDescent="0.2">
      <c r="A759" s="42">
        <f t="shared" si="67"/>
        <v>2025</v>
      </c>
      <c r="B759" s="30" t="s">
        <v>161</v>
      </c>
      <c r="C759" s="43">
        <f t="shared" si="72"/>
        <v>1</v>
      </c>
      <c r="D759" s="14" t="str">
        <f t="shared" si="72"/>
        <v>0691775E</v>
      </c>
      <c r="E759" s="30" t="s">
        <v>2120</v>
      </c>
      <c r="F759" s="48">
        <f>Tableau2!I44</f>
        <v>0</v>
      </c>
      <c r="G759" s="38" t="str">
        <f t="shared" ca="1" si="69"/>
        <v>2024-12-09-09.06.57.000000</v>
      </c>
      <c r="I759" s="40"/>
    </row>
    <row r="760" spans="1:9" x14ac:dyDescent="0.2">
      <c r="A760" s="42">
        <f t="shared" si="67"/>
        <v>2025</v>
      </c>
      <c r="B760" s="30" t="s">
        <v>161</v>
      </c>
      <c r="C760" s="43">
        <f t="shared" si="72"/>
        <v>1</v>
      </c>
      <c r="D760" s="14" t="str">
        <f t="shared" si="72"/>
        <v>0691775E</v>
      </c>
      <c r="E760" s="30" t="s">
        <v>233</v>
      </c>
      <c r="F760" s="48">
        <f>Tableau2!J18</f>
        <v>0</v>
      </c>
      <c r="G760" s="38" t="str">
        <f t="shared" ca="1" si="69"/>
        <v>2024-12-09-09.06.57.000000</v>
      </c>
      <c r="I760" s="40"/>
    </row>
    <row r="761" spans="1:9" x14ac:dyDescent="0.2">
      <c r="A761" s="42">
        <f t="shared" si="67"/>
        <v>2025</v>
      </c>
      <c r="B761" s="30" t="s">
        <v>161</v>
      </c>
      <c r="C761" s="43">
        <f t="shared" si="72"/>
        <v>1</v>
      </c>
      <c r="D761" s="14" t="str">
        <f t="shared" si="72"/>
        <v>0691775E</v>
      </c>
      <c r="E761" s="30" t="s">
        <v>1907</v>
      </c>
      <c r="F761" s="48">
        <f>Tableau2!J19</f>
        <v>0</v>
      </c>
      <c r="G761" s="38" t="str">
        <f t="shared" ca="1" si="69"/>
        <v>2024-12-09-09.06.57.000000</v>
      </c>
      <c r="I761" s="40"/>
    </row>
    <row r="762" spans="1:9" x14ac:dyDescent="0.2">
      <c r="A762" s="42">
        <f t="shared" si="67"/>
        <v>2025</v>
      </c>
      <c r="B762" s="30" t="s">
        <v>161</v>
      </c>
      <c r="C762" s="43">
        <f t="shared" si="72"/>
        <v>1</v>
      </c>
      <c r="D762" s="14" t="str">
        <f t="shared" si="72"/>
        <v>0691775E</v>
      </c>
      <c r="E762" s="30" t="s">
        <v>1912</v>
      </c>
      <c r="F762" s="48">
        <f>Tableau2!J20</f>
        <v>0</v>
      </c>
      <c r="G762" s="38" t="str">
        <f t="shared" ca="1" si="69"/>
        <v>2024-12-09-09.06.57.000000</v>
      </c>
      <c r="I762" s="40"/>
    </row>
    <row r="763" spans="1:9" x14ac:dyDescent="0.2">
      <c r="A763" s="42">
        <f t="shared" si="67"/>
        <v>2025</v>
      </c>
      <c r="B763" s="30" t="s">
        <v>161</v>
      </c>
      <c r="C763" s="43">
        <f t="shared" si="72"/>
        <v>1</v>
      </c>
      <c r="D763" s="14" t="str">
        <f t="shared" si="72"/>
        <v>0691775E</v>
      </c>
      <c r="E763" s="30" t="s">
        <v>1923</v>
      </c>
      <c r="F763" s="48">
        <f>Tableau2!J21</f>
        <v>0</v>
      </c>
      <c r="G763" s="38" t="str">
        <f t="shared" ca="1" si="69"/>
        <v>2024-12-09-09.06.57.000000</v>
      </c>
      <c r="I763" s="40"/>
    </row>
    <row r="764" spans="1:9" x14ac:dyDescent="0.2">
      <c r="A764" s="42">
        <f t="shared" si="67"/>
        <v>2025</v>
      </c>
      <c r="B764" s="30" t="s">
        <v>161</v>
      </c>
      <c r="C764" s="43">
        <f t="shared" si="72"/>
        <v>1</v>
      </c>
      <c r="D764" s="14" t="str">
        <f t="shared" si="72"/>
        <v>0691775E</v>
      </c>
      <c r="E764" s="30" t="s">
        <v>1933</v>
      </c>
      <c r="F764" s="48">
        <f>Tableau2!J22</f>
        <v>0</v>
      </c>
      <c r="G764" s="38" t="str">
        <f t="shared" ca="1" si="69"/>
        <v>2024-12-09-09.06.57.000000</v>
      </c>
      <c r="I764" s="40"/>
    </row>
    <row r="765" spans="1:9" x14ac:dyDescent="0.2">
      <c r="A765" s="42">
        <f t="shared" si="67"/>
        <v>2025</v>
      </c>
      <c r="B765" s="30" t="s">
        <v>161</v>
      </c>
      <c r="C765" s="43">
        <f t="shared" si="72"/>
        <v>1</v>
      </c>
      <c r="D765" s="14" t="str">
        <f t="shared" si="72"/>
        <v>0691775E</v>
      </c>
      <c r="E765" s="30" t="s">
        <v>1942</v>
      </c>
      <c r="F765" s="48">
        <f>Tableau2!J23</f>
        <v>0</v>
      </c>
      <c r="G765" s="38" t="str">
        <f t="shared" ca="1" si="69"/>
        <v>2024-12-09-09.06.57.000000</v>
      </c>
      <c r="I765" s="40"/>
    </row>
    <row r="766" spans="1:9" x14ac:dyDescent="0.2">
      <c r="A766" s="42">
        <f t="shared" si="67"/>
        <v>2025</v>
      </c>
      <c r="B766" s="30" t="s">
        <v>161</v>
      </c>
      <c r="C766" s="43">
        <f t="shared" si="72"/>
        <v>1</v>
      </c>
      <c r="D766" s="14" t="str">
        <f t="shared" si="72"/>
        <v>0691775E</v>
      </c>
      <c r="E766" s="30" t="s">
        <v>1947</v>
      </c>
      <c r="F766" s="48">
        <f>Tableau2!J24</f>
        <v>0</v>
      </c>
      <c r="G766" s="38" t="str">
        <f t="shared" ca="1" si="69"/>
        <v>2024-12-09-09.06.57.000000</v>
      </c>
      <c r="I766" s="40"/>
    </row>
    <row r="767" spans="1:9" x14ac:dyDescent="0.2">
      <c r="A767" s="42">
        <f t="shared" si="67"/>
        <v>2025</v>
      </c>
      <c r="B767" s="30" t="s">
        <v>161</v>
      </c>
      <c r="C767" s="43">
        <f t="shared" si="72"/>
        <v>1</v>
      </c>
      <c r="D767" s="14" t="str">
        <f t="shared" si="72"/>
        <v>0691775E</v>
      </c>
      <c r="E767" s="30" t="s">
        <v>1952</v>
      </c>
      <c r="F767" s="48">
        <f>Tableau2!J25</f>
        <v>0</v>
      </c>
      <c r="G767" s="38" t="str">
        <f t="shared" ca="1" si="69"/>
        <v>2024-12-09-09.06.57.000000</v>
      </c>
      <c r="I767" s="40"/>
    </row>
    <row r="768" spans="1:9" x14ac:dyDescent="0.2">
      <c r="A768" s="42">
        <f t="shared" si="67"/>
        <v>2025</v>
      </c>
      <c r="B768" s="30" t="s">
        <v>161</v>
      </c>
      <c r="C768" s="43">
        <f t="shared" si="72"/>
        <v>1</v>
      </c>
      <c r="D768" s="14" t="str">
        <f t="shared" si="72"/>
        <v>0691775E</v>
      </c>
      <c r="E768" s="30" t="s">
        <v>1959</v>
      </c>
      <c r="F768" s="48">
        <f>Tableau2!J26</f>
        <v>0</v>
      </c>
      <c r="G768" s="38" t="str">
        <f t="shared" ca="1" si="69"/>
        <v>2024-12-09-09.06.57.000000</v>
      </c>
      <c r="I768" s="40"/>
    </row>
    <row r="769" spans="1:9" x14ac:dyDescent="0.2">
      <c r="A769" s="42">
        <f t="shared" si="67"/>
        <v>2025</v>
      </c>
      <c r="B769" s="30" t="s">
        <v>161</v>
      </c>
      <c r="C769" s="43">
        <f t="shared" si="72"/>
        <v>1</v>
      </c>
      <c r="D769" s="14" t="str">
        <f t="shared" si="72"/>
        <v>0691775E</v>
      </c>
      <c r="E769" s="30" t="s">
        <v>1971</v>
      </c>
      <c r="F769" s="48">
        <f>Tableau2!J27</f>
        <v>0</v>
      </c>
      <c r="G769" s="38" t="str">
        <f t="shared" ca="1" si="69"/>
        <v>2024-12-09-09.06.57.000000</v>
      </c>
      <c r="I769" s="40"/>
    </row>
    <row r="770" spans="1:9" x14ac:dyDescent="0.2">
      <c r="A770" s="42">
        <f t="shared" si="67"/>
        <v>2025</v>
      </c>
      <c r="B770" s="30" t="s">
        <v>161</v>
      </c>
      <c r="C770" s="43">
        <f t="shared" si="72"/>
        <v>1</v>
      </c>
      <c r="D770" s="14" t="str">
        <f t="shared" si="72"/>
        <v>0691775E</v>
      </c>
      <c r="E770" s="30" t="s">
        <v>1981</v>
      </c>
      <c r="F770" s="48">
        <f>Tableau2!J28</f>
        <v>0</v>
      </c>
      <c r="G770" s="38" t="str">
        <f t="shared" ca="1" si="69"/>
        <v>2024-12-09-09.06.57.000000</v>
      </c>
      <c r="I770" s="40"/>
    </row>
    <row r="771" spans="1:9" x14ac:dyDescent="0.2">
      <c r="A771" s="42">
        <f t="shared" si="67"/>
        <v>2025</v>
      </c>
      <c r="B771" s="30" t="s">
        <v>161</v>
      </c>
      <c r="C771" s="43">
        <f t="shared" si="72"/>
        <v>1</v>
      </c>
      <c r="D771" s="14" t="str">
        <f t="shared" si="72"/>
        <v>0691775E</v>
      </c>
      <c r="E771" s="30" t="s">
        <v>1990</v>
      </c>
      <c r="F771" s="48">
        <f>Tableau2!J29</f>
        <v>0</v>
      </c>
      <c r="G771" s="38" t="str">
        <f t="shared" ca="1" si="69"/>
        <v>2024-12-09-09.06.57.000000</v>
      </c>
      <c r="I771" s="40"/>
    </row>
    <row r="772" spans="1:9" x14ac:dyDescent="0.2">
      <c r="A772" s="42">
        <f t="shared" ref="A772:A835" si="73">A771</f>
        <v>2025</v>
      </c>
      <c r="B772" s="30" t="s">
        <v>161</v>
      </c>
      <c r="C772" s="43">
        <f t="shared" ref="C772:D787" si="74">C771</f>
        <v>1</v>
      </c>
      <c r="D772" s="14" t="str">
        <f t="shared" si="74"/>
        <v>0691775E</v>
      </c>
      <c r="E772" s="30" t="s">
        <v>1995</v>
      </c>
      <c r="F772" s="48">
        <f>Tableau2!J30</f>
        <v>0</v>
      </c>
      <c r="G772" s="38" t="str">
        <f t="shared" ca="1" si="69"/>
        <v>2024-12-09-09.06.57.000000</v>
      </c>
      <c r="I772" s="40"/>
    </row>
    <row r="773" spans="1:9" x14ac:dyDescent="0.2">
      <c r="A773" s="42">
        <f t="shared" si="73"/>
        <v>2025</v>
      </c>
      <c r="B773" s="30" t="s">
        <v>161</v>
      </c>
      <c r="C773" s="43">
        <f t="shared" si="74"/>
        <v>1</v>
      </c>
      <c r="D773" s="14" t="str">
        <f t="shared" si="74"/>
        <v>0691775E</v>
      </c>
      <c r="E773" s="30" t="s">
        <v>2000</v>
      </c>
      <c r="F773" s="48">
        <f>Tableau2!J31</f>
        <v>0</v>
      </c>
      <c r="G773" s="38" t="str">
        <f t="shared" ca="1" si="69"/>
        <v>2024-12-09-09.06.57.000000</v>
      </c>
      <c r="I773" s="40"/>
    </row>
    <row r="774" spans="1:9" x14ac:dyDescent="0.2">
      <c r="A774" s="42">
        <f t="shared" si="73"/>
        <v>2025</v>
      </c>
      <c r="B774" s="30" t="s">
        <v>161</v>
      </c>
      <c r="C774" s="43">
        <f t="shared" si="74"/>
        <v>1</v>
      </c>
      <c r="D774" s="14" t="str">
        <f t="shared" si="74"/>
        <v>0691775E</v>
      </c>
      <c r="E774" s="30" t="s">
        <v>2007</v>
      </c>
      <c r="F774" s="48">
        <f>Tableau2!J32</f>
        <v>0</v>
      </c>
      <c r="G774" s="38" t="str">
        <f t="shared" ca="1" si="69"/>
        <v>2024-12-09-09.06.57.000000</v>
      </c>
      <c r="I774" s="40"/>
    </row>
    <row r="775" spans="1:9" x14ac:dyDescent="0.2">
      <c r="A775" s="42">
        <f t="shared" si="73"/>
        <v>2025</v>
      </c>
      <c r="B775" s="30" t="s">
        <v>161</v>
      </c>
      <c r="C775" s="43">
        <f t="shared" si="74"/>
        <v>1</v>
      </c>
      <c r="D775" s="14" t="str">
        <f t="shared" si="74"/>
        <v>0691775E</v>
      </c>
      <c r="E775" s="30" t="s">
        <v>2019</v>
      </c>
      <c r="F775" s="48">
        <f>Tableau2!J33</f>
        <v>0</v>
      </c>
      <c r="G775" s="38" t="str">
        <f t="shared" ca="1" si="69"/>
        <v>2024-12-09-09.06.57.000000</v>
      </c>
      <c r="I775" s="40"/>
    </row>
    <row r="776" spans="1:9" x14ac:dyDescent="0.2">
      <c r="A776" s="42">
        <f t="shared" si="73"/>
        <v>2025</v>
      </c>
      <c r="B776" s="30" t="s">
        <v>161</v>
      </c>
      <c r="C776" s="43">
        <f t="shared" si="74"/>
        <v>1</v>
      </c>
      <c r="D776" s="14" t="str">
        <f t="shared" si="74"/>
        <v>0691775E</v>
      </c>
      <c r="E776" s="30" t="s">
        <v>2029</v>
      </c>
      <c r="F776" s="48">
        <f>Tableau2!J34</f>
        <v>0</v>
      </c>
      <c r="G776" s="38" t="str">
        <f t="shared" ca="1" si="69"/>
        <v>2024-12-09-09.06.57.000000</v>
      </c>
      <c r="I776" s="40"/>
    </row>
    <row r="777" spans="1:9" x14ac:dyDescent="0.2">
      <c r="A777" s="42">
        <f t="shared" si="73"/>
        <v>2025</v>
      </c>
      <c r="B777" s="30" t="s">
        <v>161</v>
      </c>
      <c r="C777" s="43">
        <f t="shared" si="74"/>
        <v>1</v>
      </c>
      <c r="D777" s="14" t="str">
        <f t="shared" si="74"/>
        <v>0691775E</v>
      </c>
      <c r="E777" s="30" t="s">
        <v>2036</v>
      </c>
      <c r="F777" s="48">
        <f>Tableau2!J35</f>
        <v>0</v>
      </c>
      <c r="G777" s="38" t="str">
        <f t="shared" ca="1" si="69"/>
        <v>2024-12-09-09.06.57.000000</v>
      </c>
      <c r="I777" s="40"/>
    </row>
    <row r="778" spans="1:9" x14ac:dyDescent="0.2">
      <c r="A778" s="42">
        <f t="shared" si="73"/>
        <v>2025</v>
      </c>
      <c r="B778" s="30" t="s">
        <v>161</v>
      </c>
      <c r="C778" s="43">
        <f t="shared" si="74"/>
        <v>1</v>
      </c>
      <c r="D778" s="14" t="str">
        <f t="shared" si="74"/>
        <v>0691775E</v>
      </c>
      <c r="E778" s="30" t="s">
        <v>2046</v>
      </c>
      <c r="F778" s="48">
        <f>Tableau2!J36</f>
        <v>0</v>
      </c>
      <c r="G778" s="38" t="str">
        <f t="shared" ca="1" si="69"/>
        <v>2024-12-09-09.06.57.000000</v>
      </c>
      <c r="I778" s="40"/>
    </row>
    <row r="779" spans="1:9" x14ac:dyDescent="0.2">
      <c r="A779" s="42">
        <f t="shared" si="73"/>
        <v>2025</v>
      </c>
      <c r="B779" s="30" t="s">
        <v>161</v>
      </c>
      <c r="C779" s="43">
        <f t="shared" si="74"/>
        <v>1</v>
      </c>
      <c r="D779" s="14" t="str">
        <f t="shared" si="74"/>
        <v>0691775E</v>
      </c>
      <c r="E779" s="30" t="s">
        <v>2053</v>
      </c>
      <c r="F779" s="48">
        <f>Tableau2!J37</f>
        <v>0</v>
      </c>
      <c r="G779" s="38" t="str">
        <f t="shared" ca="1" si="69"/>
        <v>2024-12-09-09.06.57.000000</v>
      </c>
      <c r="I779" s="40"/>
    </row>
    <row r="780" spans="1:9" x14ac:dyDescent="0.2">
      <c r="A780" s="42">
        <f t="shared" si="73"/>
        <v>2025</v>
      </c>
      <c r="B780" s="30" t="s">
        <v>161</v>
      </c>
      <c r="C780" s="43">
        <f t="shared" si="74"/>
        <v>1</v>
      </c>
      <c r="D780" s="14" t="str">
        <f t="shared" si="74"/>
        <v>0691775E</v>
      </c>
      <c r="E780" s="30" t="s">
        <v>2065</v>
      </c>
      <c r="F780" s="48">
        <f>Tableau2!J38</f>
        <v>0</v>
      </c>
      <c r="G780" s="38" t="str">
        <f t="shared" ca="1" si="69"/>
        <v>2024-12-09-09.06.57.000000</v>
      </c>
      <c r="I780" s="40"/>
    </row>
    <row r="781" spans="1:9" x14ac:dyDescent="0.2">
      <c r="A781" s="42">
        <f t="shared" si="73"/>
        <v>2025</v>
      </c>
      <c r="B781" s="30" t="s">
        <v>161</v>
      </c>
      <c r="C781" s="43">
        <f t="shared" si="74"/>
        <v>1</v>
      </c>
      <c r="D781" s="14" t="str">
        <f t="shared" si="74"/>
        <v>0691775E</v>
      </c>
      <c r="E781" s="30" t="s">
        <v>2075</v>
      </c>
      <c r="F781" s="48">
        <f>Tableau2!J39</f>
        <v>0</v>
      </c>
      <c r="G781" s="38" t="str">
        <f t="shared" ref="G781:G844" ca="1" si="75">TEXT(NOW(),"aaaa-mm-jj-hh.mm.ss")&amp;".000000"</f>
        <v>2024-12-09-09.06.57.000000</v>
      </c>
      <c r="I781" s="40"/>
    </row>
    <row r="782" spans="1:9" x14ac:dyDescent="0.2">
      <c r="A782" s="42">
        <f t="shared" si="73"/>
        <v>2025</v>
      </c>
      <c r="B782" s="30" t="s">
        <v>161</v>
      </c>
      <c r="C782" s="43">
        <f t="shared" si="74"/>
        <v>1</v>
      </c>
      <c r="D782" s="14" t="str">
        <f t="shared" si="74"/>
        <v>0691775E</v>
      </c>
      <c r="E782" s="30" t="s">
        <v>2086</v>
      </c>
      <c r="F782" s="48">
        <f>Tableau2!J40</f>
        <v>0</v>
      </c>
      <c r="G782" s="38" t="str">
        <f t="shared" ca="1" si="75"/>
        <v>2024-12-09-09.06.57.000000</v>
      </c>
      <c r="I782" s="40"/>
    </row>
    <row r="783" spans="1:9" x14ac:dyDescent="0.2">
      <c r="A783" s="42">
        <f t="shared" si="73"/>
        <v>2025</v>
      </c>
      <c r="B783" s="30" t="s">
        <v>161</v>
      </c>
      <c r="C783" s="43">
        <f t="shared" si="74"/>
        <v>1</v>
      </c>
      <c r="D783" s="14" t="str">
        <f t="shared" si="74"/>
        <v>0691775E</v>
      </c>
      <c r="E783" s="30" t="s">
        <v>2112</v>
      </c>
      <c r="F783" s="48">
        <f>Tableau2!J43</f>
        <v>0</v>
      </c>
      <c r="G783" s="38" t="str">
        <f t="shared" ca="1" si="75"/>
        <v>2024-12-09-09.06.57.000000</v>
      </c>
      <c r="I783" s="40"/>
    </row>
    <row r="784" spans="1:9" x14ac:dyDescent="0.2">
      <c r="A784" s="42">
        <f t="shared" si="73"/>
        <v>2025</v>
      </c>
      <c r="B784" s="30" t="s">
        <v>161</v>
      </c>
      <c r="C784" s="43">
        <f t="shared" si="74"/>
        <v>1</v>
      </c>
      <c r="D784" s="14" t="str">
        <f t="shared" si="74"/>
        <v>0691775E</v>
      </c>
      <c r="E784" s="30" t="s">
        <v>2121</v>
      </c>
      <c r="F784" s="48">
        <f>Tableau2!J44</f>
        <v>0</v>
      </c>
      <c r="G784" s="38" t="str">
        <f t="shared" ca="1" si="75"/>
        <v>2024-12-09-09.06.57.000000</v>
      </c>
      <c r="I784" s="40"/>
    </row>
    <row r="785" spans="1:9" x14ac:dyDescent="0.2">
      <c r="A785" s="42">
        <f t="shared" si="73"/>
        <v>2025</v>
      </c>
      <c r="B785" s="30" t="s">
        <v>161</v>
      </c>
      <c r="C785" s="43">
        <f t="shared" si="74"/>
        <v>1</v>
      </c>
      <c r="D785" s="14" t="str">
        <f t="shared" si="74"/>
        <v>0691775E</v>
      </c>
      <c r="E785" s="30" t="s">
        <v>797</v>
      </c>
      <c r="F785" s="48">
        <f>Tableau2!K18</f>
        <v>111247921</v>
      </c>
      <c r="G785" s="38" t="str">
        <f t="shared" ca="1" si="75"/>
        <v>2024-12-09-09.06.57.000000</v>
      </c>
      <c r="I785" s="40"/>
    </row>
    <row r="786" spans="1:9" x14ac:dyDescent="0.2">
      <c r="A786" s="42">
        <f t="shared" si="73"/>
        <v>2025</v>
      </c>
      <c r="B786" s="30" t="s">
        <v>161</v>
      </c>
      <c r="C786" s="43">
        <f t="shared" si="74"/>
        <v>1</v>
      </c>
      <c r="D786" s="14" t="str">
        <f t="shared" si="74"/>
        <v>0691775E</v>
      </c>
      <c r="E786" s="30" t="s">
        <v>804</v>
      </c>
      <c r="F786" s="48">
        <f>Tableau2!K20</f>
        <v>2152874</v>
      </c>
      <c r="G786" s="38" t="str">
        <f t="shared" ca="1" si="75"/>
        <v>2024-12-09-09.06.57.000000</v>
      </c>
      <c r="I786" s="40"/>
    </row>
    <row r="787" spans="1:9" x14ac:dyDescent="0.2">
      <c r="A787" s="42">
        <f t="shared" si="73"/>
        <v>2025</v>
      </c>
      <c r="B787" s="30" t="s">
        <v>161</v>
      </c>
      <c r="C787" s="43">
        <f t="shared" si="74"/>
        <v>1</v>
      </c>
      <c r="D787" s="14" t="str">
        <f t="shared" si="74"/>
        <v>0691775E</v>
      </c>
      <c r="E787" s="30" t="s">
        <v>1924</v>
      </c>
      <c r="F787" s="48">
        <f>Tableau2!K21</f>
        <v>111247921</v>
      </c>
      <c r="G787" s="38" t="str">
        <f t="shared" ca="1" si="75"/>
        <v>2024-12-09-09.06.57.000000</v>
      </c>
      <c r="I787" s="40"/>
    </row>
    <row r="788" spans="1:9" x14ac:dyDescent="0.2">
      <c r="A788" s="42">
        <f t="shared" si="73"/>
        <v>2025</v>
      </c>
      <c r="B788" s="30" t="s">
        <v>161</v>
      </c>
      <c r="C788" s="43">
        <f t="shared" ref="C788:D803" si="76">C787</f>
        <v>1</v>
      </c>
      <c r="D788" s="14" t="str">
        <f t="shared" si="76"/>
        <v>0691775E</v>
      </c>
      <c r="E788" s="30" t="s">
        <v>809</v>
      </c>
      <c r="F788" s="48">
        <f>Tableau2!K22</f>
        <v>15759960</v>
      </c>
      <c r="G788" s="38" t="str">
        <f t="shared" ca="1" si="75"/>
        <v>2024-12-09-09.06.57.000000</v>
      </c>
      <c r="I788" s="40"/>
    </row>
    <row r="789" spans="1:9" x14ac:dyDescent="0.2">
      <c r="A789" s="42">
        <f t="shared" si="73"/>
        <v>2025</v>
      </c>
      <c r="B789" s="30" t="s">
        <v>161</v>
      </c>
      <c r="C789" s="43">
        <f t="shared" si="76"/>
        <v>1</v>
      </c>
      <c r="D789" s="14" t="str">
        <f t="shared" si="76"/>
        <v>0691775E</v>
      </c>
      <c r="E789" s="30" t="s">
        <v>1960</v>
      </c>
      <c r="F789" s="48">
        <f>Tableau2!K26</f>
        <v>15759960</v>
      </c>
      <c r="G789" s="38" t="str">
        <f t="shared" ca="1" si="75"/>
        <v>2024-12-09-09.06.57.000000</v>
      </c>
      <c r="I789" s="40"/>
    </row>
    <row r="790" spans="1:9" x14ac:dyDescent="0.2">
      <c r="A790" s="42">
        <f t="shared" si="73"/>
        <v>2025</v>
      </c>
      <c r="B790" s="30" t="s">
        <v>161</v>
      </c>
      <c r="C790" s="43">
        <f t="shared" si="76"/>
        <v>1</v>
      </c>
      <c r="D790" s="14" t="str">
        <f t="shared" si="76"/>
        <v>0691775E</v>
      </c>
      <c r="E790" s="30" t="s">
        <v>1972</v>
      </c>
      <c r="F790" s="48">
        <f>Tableau2!K27</f>
        <v>127007881</v>
      </c>
      <c r="G790" s="38" t="str">
        <f t="shared" ca="1" si="75"/>
        <v>2024-12-09-09.06.57.000000</v>
      </c>
      <c r="I790" s="40"/>
    </row>
    <row r="791" spans="1:9" x14ac:dyDescent="0.2">
      <c r="A791" s="42">
        <f t="shared" si="73"/>
        <v>2025</v>
      </c>
      <c r="B791" s="30" t="s">
        <v>161</v>
      </c>
      <c r="C791" s="43">
        <f t="shared" si="76"/>
        <v>1</v>
      </c>
      <c r="D791" s="14" t="str">
        <f t="shared" si="76"/>
        <v>0691775E</v>
      </c>
      <c r="E791" s="30" t="s">
        <v>818</v>
      </c>
      <c r="F791" s="48">
        <f>Tableau2!K28</f>
        <v>15466733</v>
      </c>
      <c r="G791" s="38" t="str">
        <f t="shared" ca="1" si="75"/>
        <v>2024-12-09-09.06.57.000000</v>
      </c>
      <c r="I791" s="40"/>
    </row>
    <row r="792" spans="1:9" x14ac:dyDescent="0.2">
      <c r="A792" s="42">
        <f t="shared" si="73"/>
        <v>2025</v>
      </c>
      <c r="B792" s="30" t="s">
        <v>161</v>
      </c>
      <c r="C792" s="43">
        <f t="shared" si="76"/>
        <v>1</v>
      </c>
      <c r="D792" s="14" t="str">
        <f t="shared" si="76"/>
        <v>0691775E</v>
      </c>
      <c r="E792" s="30" t="s">
        <v>2008</v>
      </c>
      <c r="F792" s="48">
        <f>Tableau2!K32</f>
        <v>15466733</v>
      </c>
      <c r="G792" s="38" t="str">
        <f t="shared" ca="1" si="75"/>
        <v>2024-12-09-09.06.57.000000</v>
      </c>
      <c r="I792" s="40"/>
    </row>
    <row r="793" spans="1:9" x14ac:dyDescent="0.2">
      <c r="A793" s="42">
        <f t="shared" si="73"/>
        <v>2025</v>
      </c>
      <c r="B793" s="30" t="s">
        <v>161</v>
      </c>
      <c r="C793" s="43">
        <f t="shared" si="76"/>
        <v>1</v>
      </c>
      <c r="D793" s="14" t="str">
        <f t="shared" si="76"/>
        <v>0691775E</v>
      </c>
      <c r="E793" s="30" t="s">
        <v>2020</v>
      </c>
      <c r="F793" s="48">
        <f>Tableau2!K33</f>
        <v>111247921</v>
      </c>
      <c r="G793" s="38" t="str">
        <f t="shared" ca="1" si="75"/>
        <v>2024-12-09-09.06.57.000000</v>
      </c>
      <c r="I793" s="40"/>
    </row>
    <row r="794" spans="1:9" x14ac:dyDescent="0.2">
      <c r="A794" s="42">
        <f t="shared" si="73"/>
        <v>2025</v>
      </c>
      <c r="B794" s="30" t="s">
        <v>161</v>
      </c>
      <c r="C794" s="43">
        <f t="shared" si="76"/>
        <v>1</v>
      </c>
      <c r="D794" s="14" t="str">
        <f t="shared" si="76"/>
        <v>0691775E</v>
      </c>
      <c r="E794" s="30" t="s">
        <v>2037</v>
      </c>
      <c r="F794" s="48">
        <f>Tableau2!K35</f>
        <v>31226693</v>
      </c>
      <c r="G794" s="38" t="str">
        <f t="shared" ca="1" si="75"/>
        <v>2024-12-09-09.06.57.000000</v>
      </c>
      <c r="I794" s="40"/>
    </row>
    <row r="795" spans="1:9" x14ac:dyDescent="0.2">
      <c r="A795" s="42">
        <f t="shared" si="73"/>
        <v>2025</v>
      </c>
      <c r="B795" s="30" t="s">
        <v>161</v>
      </c>
      <c r="C795" s="43">
        <f t="shared" si="76"/>
        <v>1</v>
      </c>
      <c r="D795" s="14" t="str">
        <f t="shared" si="76"/>
        <v>0691775E</v>
      </c>
      <c r="E795" s="30" t="s">
        <v>2054</v>
      </c>
      <c r="F795" s="48">
        <f>Tableau2!K37</f>
        <v>31226693</v>
      </c>
      <c r="G795" s="38" t="str">
        <f t="shared" ca="1" si="75"/>
        <v>2024-12-09-09.06.57.000000</v>
      </c>
      <c r="I795" s="40"/>
    </row>
    <row r="796" spans="1:9" x14ac:dyDescent="0.2">
      <c r="A796" s="42">
        <f t="shared" si="73"/>
        <v>2025</v>
      </c>
      <c r="B796" s="30" t="s">
        <v>161</v>
      </c>
      <c r="C796" s="43">
        <f t="shared" si="76"/>
        <v>1</v>
      </c>
      <c r="D796" s="14" t="str">
        <f t="shared" si="76"/>
        <v>0691775E</v>
      </c>
      <c r="E796" s="30" t="s">
        <v>2066</v>
      </c>
      <c r="F796" s="48">
        <f>Tableau2!K38</f>
        <v>142474614</v>
      </c>
      <c r="G796" s="38" t="str">
        <f t="shared" ca="1" si="75"/>
        <v>2024-12-09-09.06.57.000000</v>
      </c>
      <c r="I796" s="40"/>
    </row>
    <row r="797" spans="1:9" x14ac:dyDescent="0.2">
      <c r="A797" s="42">
        <f t="shared" si="73"/>
        <v>2025</v>
      </c>
      <c r="B797" s="30" t="s">
        <v>161</v>
      </c>
      <c r="C797" s="43">
        <f t="shared" si="76"/>
        <v>1</v>
      </c>
      <c r="D797" s="14" t="str">
        <f t="shared" si="76"/>
        <v>0691775E</v>
      </c>
      <c r="E797" s="30" t="s">
        <v>831</v>
      </c>
      <c r="F797" s="48">
        <f>Tableau2!K39</f>
        <v>6073749</v>
      </c>
      <c r="G797" s="38" t="str">
        <f t="shared" ca="1" si="75"/>
        <v>2024-12-09-09.06.57.000000</v>
      </c>
      <c r="I797" s="40"/>
    </row>
    <row r="798" spans="1:9" x14ac:dyDescent="0.2">
      <c r="A798" s="42">
        <f t="shared" si="73"/>
        <v>2025</v>
      </c>
      <c r="B798" s="30" t="s">
        <v>161</v>
      </c>
      <c r="C798" s="43">
        <f t="shared" si="76"/>
        <v>1</v>
      </c>
      <c r="D798" s="14" t="str">
        <f t="shared" si="76"/>
        <v>0691775E</v>
      </c>
      <c r="E798" s="30" t="s">
        <v>2087</v>
      </c>
      <c r="F798" s="48">
        <f>Tableau2!K40</f>
        <v>148548363</v>
      </c>
      <c r="G798" s="38" t="str">
        <f t="shared" ca="1" si="75"/>
        <v>2024-12-09-09.06.57.000000</v>
      </c>
      <c r="I798" s="40"/>
    </row>
    <row r="799" spans="1:9" x14ac:dyDescent="0.2">
      <c r="A799" s="42">
        <f t="shared" si="73"/>
        <v>2025</v>
      </c>
      <c r="B799" s="30" t="s">
        <v>161</v>
      </c>
      <c r="C799" s="43">
        <f t="shared" si="76"/>
        <v>1</v>
      </c>
      <c r="D799" s="14" t="str">
        <f t="shared" si="76"/>
        <v>0691775E</v>
      </c>
      <c r="E799" s="30" t="s">
        <v>837</v>
      </c>
      <c r="F799" s="48">
        <f>Tableau2!K41</f>
        <v>133262</v>
      </c>
      <c r="G799" s="38" t="str">
        <f t="shared" ca="1" si="75"/>
        <v>2024-12-09-09.06.57.000000</v>
      </c>
      <c r="I799" s="40"/>
    </row>
    <row r="800" spans="1:9" x14ac:dyDescent="0.2">
      <c r="A800" s="42">
        <f t="shared" si="73"/>
        <v>2025</v>
      </c>
      <c r="B800" s="30" t="s">
        <v>161</v>
      </c>
      <c r="C800" s="43">
        <f t="shared" si="76"/>
        <v>1</v>
      </c>
      <c r="D800" s="14" t="str">
        <f t="shared" si="76"/>
        <v>0691775E</v>
      </c>
      <c r="E800" s="30" t="s">
        <v>2104</v>
      </c>
      <c r="F800" s="48">
        <f>Tableau2!K42</f>
        <v>148681625</v>
      </c>
      <c r="G800" s="38" t="str">
        <f t="shared" ca="1" si="75"/>
        <v>2024-12-09-09.06.57.000000</v>
      </c>
      <c r="I800" s="40"/>
    </row>
    <row r="801" spans="1:9" x14ac:dyDescent="0.2">
      <c r="A801" s="42">
        <f t="shared" si="73"/>
        <v>2025</v>
      </c>
      <c r="B801" s="30" t="s">
        <v>161</v>
      </c>
      <c r="C801" s="43">
        <f t="shared" si="76"/>
        <v>1</v>
      </c>
      <c r="D801" s="14" t="str">
        <f t="shared" si="76"/>
        <v>0691775E</v>
      </c>
      <c r="E801" s="30" t="s">
        <v>848</v>
      </c>
      <c r="F801" s="48">
        <f>Tableau2!K43</f>
        <v>0</v>
      </c>
      <c r="G801" s="38" t="str">
        <f t="shared" ca="1" si="75"/>
        <v>2024-12-09-09.06.57.000000</v>
      </c>
      <c r="I801" s="40"/>
    </row>
    <row r="802" spans="1:9" x14ac:dyDescent="0.2">
      <c r="A802" s="42">
        <f t="shared" si="73"/>
        <v>2025</v>
      </c>
      <c r="B802" s="30" t="s">
        <v>161</v>
      </c>
      <c r="C802" s="43">
        <f t="shared" si="76"/>
        <v>1</v>
      </c>
      <c r="D802" s="14" t="str">
        <f t="shared" si="76"/>
        <v>0691775E</v>
      </c>
      <c r="E802" s="30" t="s">
        <v>855</v>
      </c>
      <c r="F802" s="48">
        <f>Tableau2!K44</f>
        <v>4779000</v>
      </c>
      <c r="G802" s="38" t="str">
        <f t="shared" ca="1" si="75"/>
        <v>2024-12-09-09.06.57.000000</v>
      </c>
      <c r="I802" s="40"/>
    </row>
    <row r="803" spans="1:9" x14ac:dyDescent="0.2">
      <c r="A803" s="42">
        <f t="shared" si="73"/>
        <v>2025</v>
      </c>
      <c r="B803" s="30" t="s">
        <v>161</v>
      </c>
      <c r="C803" s="43">
        <f t="shared" si="76"/>
        <v>1</v>
      </c>
      <c r="D803" s="14" t="str">
        <f t="shared" si="76"/>
        <v>0691775E</v>
      </c>
      <c r="E803" s="30" t="s">
        <v>800</v>
      </c>
      <c r="F803" s="48">
        <f>Tableau2!L18</f>
        <v>0</v>
      </c>
      <c r="G803" s="38" t="str">
        <f t="shared" ca="1" si="75"/>
        <v>2024-12-09-09.06.57.000000</v>
      </c>
      <c r="I803" s="40"/>
    </row>
    <row r="804" spans="1:9" x14ac:dyDescent="0.2">
      <c r="A804" s="42">
        <f t="shared" si="73"/>
        <v>2025</v>
      </c>
      <c r="B804" s="30" t="s">
        <v>161</v>
      </c>
      <c r="C804" s="43">
        <f t="shared" ref="C804:D819" si="77">C803</f>
        <v>1</v>
      </c>
      <c r="D804" s="14" t="str">
        <f t="shared" si="77"/>
        <v>0691775E</v>
      </c>
      <c r="E804" s="30" t="s">
        <v>1913</v>
      </c>
      <c r="F804" s="48">
        <f>Tableau2!L20</f>
        <v>0</v>
      </c>
      <c r="G804" s="38" t="str">
        <f t="shared" ca="1" si="75"/>
        <v>2024-12-09-09.06.57.000000</v>
      </c>
      <c r="I804" s="40"/>
    </row>
    <row r="805" spans="1:9" x14ac:dyDescent="0.2">
      <c r="A805" s="42">
        <f t="shared" si="73"/>
        <v>2025</v>
      </c>
      <c r="B805" s="30" t="s">
        <v>161</v>
      </c>
      <c r="C805" s="43">
        <f t="shared" si="77"/>
        <v>1</v>
      </c>
      <c r="D805" s="14" t="str">
        <f t="shared" si="77"/>
        <v>0691775E</v>
      </c>
      <c r="E805" s="30" t="s">
        <v>1925</v>
      </c>
      <c r="F805" s="48">
        <f>Tableau2!L21</f>
        <v>0</v>
      </c>
      <c r="G805" s="38" t="str">
        <f t="shared" ca="1" si="75"/>
        <v>2024-12-09-09.06.57.000000</v>
      </c>
      <c r="I805" s="40"/>
    </row>
    <row r="806" spans="1:9" x14ac:dyDescent="0.2">
      <c r="A806" s="42">
        <f t="shared" si="73"/>
        <v>2025</v>
      </c>
      <c r="B806" s="30" t="s">
        <v>161</v>
      </c>
      <c r="C806" s="43">
        <f t="shared" si="77"/>
        <v>1</v>
      </c>
      <c r="D806" s="14" t="str">
        <f t="shared" si="77"/>
        <v>0691775E</v>
      </c>
      <c r="E806" s="30" t="s">
        <v>1934</v>
      </c>
      <c r="F806" s="48">
        <f>Tableau2!L22</f>
        <v>0</v>
      </c>
      <c r="G806" s="38" t="str">
        <f t="shared" ca="1" si="75"/>
        <v>2024-12-09-09.06.57.000000</v>
      </c>
      <c r="I806" s="40"/>
    </row>
    <row r="807" spans="1:9" x14ac:dyDescent="0.2">
      <c r="A807" s="42">
        <f t="shared" si="73"/>
        <v>2025</v>
      </c>
      <c r="B807" s="30" t="s">
        <v>161</v>
      </c>
      <c r="C807" s="43">
        <f t="shared" si="77"/>
        <v>1</v>
      </c>
      <c r="D807" s="14" t="str">
        <f t="shared" si="77"/>
        <v>0691775E</v>
      </c>
      <c r="E807" s="30" t="s">
        <v>1961</v>
      </c>
      <c r="F807" s="48">
        <f>Tableau2!L26</f>
        <v>0</v>
      </c>
      <c r="G807" s="38" t="str">
        <f t="shared" ca="1" si="75"/>
        <v>2024-12-09-09.06.57.000000</v>
      </c>
      <c r="I807" s="40"/>
    </row>
    <row r="808" spans="1:9" x14ac:dyDescent="0.2">
      <c r="A808" s="42">
        <f t="shared" si="73"/>
        <v>2025</v>
      </c>
      <c r="B808" s="30" t="s">
        <v>161</v>
      </c>
      <c r="C808" s="43">
        <f t="shared" si="77"/>
        <v>1</v>
      </c>
      <c r="D808" s="14" t="str">
        <f t="shared" si="77"/>
        <v>0691775E</v>
      </c>
      <c r="E808" s="30" t="s">
        <v>1973</v>
      </c>
      <c r="F808" s="48">
        <f>Tableau2!L27</f>
        <v>0</v>
      </c>
      <c r="G808" s="38" t="str">
        <f t="shared" ca="1" si="75"/>
        <v>2024-12-09-09.06.57.000000</v>
      </c>
      <c r="I808" s="40"/>
    </row>
    <row r="809" spans="1:9" x14ac:dyDescent="0.2">
      <c r="A809" s="42">
        <f t="shared" si="73"/>
        <v>2025</v>
      </c>
      <c r="B809" s="30" t="s">
        <v>161</v>
      </c>
      <c r="C809" s="43">
        <f t="shared" si="77"/>
        <v>1</v>
      </c>
      <c r="D809" s="14" t="str">
        <f t="shared" si="77"/>
        <v>0691775E</v>
      </c>
      <c r="E809" s="30" t="s">
        <v>1982</v>
      </c>
      <c r="F809" s="48">
        <f>Tableau2!L28</f>
        <v>0</v>
      </c>
      <c r="G809" s="38" t="str">
        <f t="shared" ca="1" si="75"/>
        <v>2024-12-09-09.06.57.000000</v>
      </c>
      <c r="I809" s="40"/>
    </row>
    <row r="810" spans="1:9" x14ac:dyDescent="0.2">
      <c r="A810" s="42">
        <f t="shared" si="73"/>
        <v>2025</v>
      </c>
      <c r="B810" s="30" t="s">
        <v>161</v>
      </c>
      <c r="C810" s="43">
        <f t="shared" si="77"/>
        <v>1</v>
      </c>
      <c r="D810" s="14" t="str">
        <f t="shared" si="77"/>
        <v>0691775E</v>
      </c>
      <c r="E810" s="30" t="s">
        <v>2009</v>
      </c>
      <c r="F810" s="48">
        <f>Tableau2!L32</f>
        <v>0</v>
      </c>
      <c r="G810" s="38" t="str">
        <f t="shared" ca="1" si="75"/>
        <v>2024-12-09-09.06.57.000000</v>
      </c>
      <c r="I810" s="40"/>
    </row>
    <row r="811" spans="1:9" x14ac:dyDescent="0.2">
      <c r="A811" s="42">
        <f t="shared" si="73"/>
        <v>2025</v>
      </c>
      <c r="B811" s="30" t="s">
        <v>161</v>
      </c>
      <c r="C811" s="43">
        <f t="shared" si="77"/>
        <v>1</v>
      </c>
      <c r="D811" s="14" t="str">
        <f t="shared" si="77"/>
        <v>0691775E</v>
      </c>
      <c r="E811" s="30" t="s">
        <v>2021</v>
      </c>
      <c r="F811" s="48">
        <f>Tableau2!L33</f>
        <v>0</v>
      </c>
      <c r="G811" s="38" t="str">
        <f t="shared" ca="1" si="75"/>
        <v>2024-12-09-09.06.57.000000</v>
      </c>
      <c r="I811" s="40"/>
    </row>
    <row r="812" spans="1:9" x14ac:dyDescent="0.2">
      <c r="A812" s="42">
        <f t="shared" si="73"/>
        <v>2025</v>
      </c>
      <c r="B812" s="30" t="s">
        <v>161</v>
      </c>
      <c r="C812" s="43">
        <f t="shared" si="77"/>
        <v>1</v>
      </c>
      <c r="D812" s="14" t="str">
        <f t="shared" si="77"/>
        <v>0691775E</v>
      </c>
      <c r="E812" s="30" t="s">
        <v>2038</v>
      </c>
      <c r="F812" s="48">
        <f>Tableau2!L35</f>
        <v>0</v>
      </c>
      <c r="G812" s="38" t="str">
        <f t="shared" ca="1" si="75"/>
        <v>2024-12-09-09.06.57.000000</v>
      </c>
      <c r="I812" s="40"/>
    </row>
    <row r="813" spans="1:9" x14ac:dyDescent="0.2">
      <c r="A813" s="42">
        <f t="shared" si="73"/>
        <v>2025</v>
      </c>
      <c r="B813" s="30" t="s">
        <v>161</v>
      </c>
      <c r="C813" s="43">
        <f t="shared" si="77"/>
        <v>1</v>
      </c>
      <c r="D813" s="14" t="str">
        <f t="shared" si="77"/>
        <v>0691775E</v>
      </c>
      <c r="E813" s="30" t="s">
        <v>2055</v>
      </c>
      <c r="F813" s="48">
        <f>Tableau2!L37</f>
        <v>0</v>
      </c>
      <c r="G813" s="38" t="str">
        <f t="shared" ca="1" si="75"/>
        <v>2024-12-09-09.06.57.000000</v>
      </c>
      <c r="I813" s="40"/>
    </row>
    <row r="814" spans="1:9" x14ac:dyDescent="0.2">
      <c r="A814" s="42">
        <f t="shared" si="73"/>
        <v>2025</v>
      </c>
      <c r="B814" s="30" t="s">
        <v>161</v>
      </c>
      <c r="C814" s="43">
        <f t="shared" si="77"/>
        <v>1</v>
      </c>
      <c r="D814" s="14" t="str">
        <f t="shared" si="77"/>
        <v>0691775E</v>
      </c>
      <c r="E814" s="30" t="s">
        <v>2067</v>
      </c>
      <c r="F814" s="48">
        <f>Tableau2!L38</f>
        <v>0</v>
      </c>
      <c r="G814" s="38" t="str">
        <f t="shared" ca="1" si="75"/>
        <v>2024-12-09-09.06.57.000000</v>
      </c>
      <c r="I814" s="40"/>
    </row>
    <row r="815" spans="1:9" x14ac:dyDescent="0.2">
      <c r="A815" s="42">
        <f t="shared" si="73"/>
        <v>2025</v>
      </c>
      <c r="B815" s="30" t="s">
        <v>161</v>
      </c>
      <c r="C815" s="43">
        <f t="shared" si="77"/>
        <v>1</v>
      </c>
      <c r="D815" s="14" t="str">
        <f t="shared" si="77"/>
        <v>0691775E</v>
      </c>
      <c r="E815" s="30" t="s">
        <v>2076</v>
      </c>
      <c r="F815" s="48">
        <f>Tableau2!L39</f>
        <v>0</v>
      </c>
      <c r="G815" s="38" t="str">
        <f t="shared" ca="1" si="75"/>
        <v>2024-12-09-09.06.57.000000</v>
      </c>
      <c r="I815" s="40"/>
    </row>
    <row r="816" spans="1:9" x14ac:dyDescent="0.2">
      <c r="A816" s="42">
        <f t="shared" si="73"/>
        <v>2025</v>
      </c>
      <c r="B816" s="30" t="s">
        <v>161</v>
      </c>
      <c r="C816" s="43">
        <f t="shared" si="77"/>
        <v>1</v>
      </c>
      <c r="D816" s="14" t="str">
        <f t="shared" si="77"/>
        <v>0691775E</v>
      </c>
      <c r="E816" s="30" t="s">
        <v>2088</v>
      </c>
      <c r="F816" s="48">
        <f>Tableau2!L40</f>
        <v>0</v>
      </c>
      <c r="G816" s="38" t="str">
        <f t="shared" ca="1" si="75"/>
        <v>2024-12-09-09.06.57.000000</v>
      </c>
      <c r="I816" s="40"/>
    </row>
    <row r="817" spans="1:9" x14ac:dyDescent="0.2">
      <c r="A817" s="42">
        <f t="shared" si="73"/>
        <v>2025</v>
      </c>
      <c r="B817" s="30" t="s">
        <v>161</v>
      </c>
      <c r="C817" s="43">
        <f t="shared" si="77"/>
        <v>1</v>
      </c>
      <c r="D817" s="14" t="str">
        <f t="shared" si="77"/>
        <v>0691775E</v>
      </c>
      <c r="E817" s="30" t="s">
        <v>2095</v>
      </c>
      <c r="F817" s="48">
        <f>Tableau2!L41</f>
        <v>0</v>
      </c>
      <c r="G817" s="38" t="str">
        <f t="shared" ca="1" si="75"/>
        <v>2024-12-09-09.06.57.000000</v>
      </c>
      <c r="I817" s="40"/>
    </row>
    <row r="818" spans="1:9" x14ac:dyDescent="0.2">
      <c r="A818" s="42">
        <f t="shared" si="73"/>
        <v>2025</v>
      </c>
      <c r="B818" s="30" t="s">
        <v>161</v>
      </c>
      <c r="C818" s="43">
        <f t="shared" si="77"/>
        <v>1</v>
      </c>
      <c r="D818" s="14" t="str">
        <f t="shared" si="77"/>
        <v>0691775E</v>
      </c>
      <c r="E818" s="30" t="s">
        <v>2105</v>
      </c>
      <c r="F818" s="48">
        <f>Tableau2!L42</f>
        <v>0</v>
      </c>
      <c r="G818" s="38" t="str">
        <f t="shared" ca="1" si="75"/>
        <v>2024-12-09-09.06.57.000000</v>
      </c>
      <c r="I818" s="40"/>
    </row>
    <row r="819" spans="1:9" x14ac:dyDescent="0.2">
      <c r="A819" s="42">
        <f t="shared" si="73"/>
        <v>2025</v>
      </c>
      <c r="B819" s="30" t="s">
        <v>161</v>
      </c>
      <c r="C819" s="43">
        <f t="shared" si="77"/>
        <v>1</v>
      </c>
      <c r="D819" s="14" t="str">
        <f t="shared" si="77"/>
        <v>0691775E</v>
      </c>
      <c r="E819" s="30" t="s">
        <v>2113</v>
      </c>
      <c r="F819" s="48">
        <f>Tableau2!L43</f>
        <v>0</v>
      </c>
      <c r="G819" s="38" t="str">
        <f t="shared" ca="1" si="75"/>
        <v>2024-12-09-09.06.57.000000</v>
      </c>
      <c r="I819" s="40"/>
    </row>
    <row r="820" spans="1:9" x14ac:dyDescent="0.2">
      <c r="A820" s="42">
        <f t="shared" si="73"/>
        <v>2025</v>
      </c>
      <c r="B820" s="30" t="s">
        <v>161</v>
      </c>
      <c r="C820" s="43">
        <f t="shared" ref="C820:D835" si="78">C819</f>
        <v>1</v>
      </c>
      <c r="D820" s="14" t="str">
        <f t="shared" si="78"/>
        <v>0691775E</v>
      </c>
      <c r="E820" s="30" t="s">
        <v>2122</v>
      </c>
      <c r="F820" s="48">
        <f>Tableau2!L44</f>
        <v>0</v>
      </c>
      <c r="G820" s="38" t="str">
        <f t="shared" ca="1" si="75"/>
        <v>2024-12-09-09.06.57.000000</v>
      </c>
      <c r="I820" s="40"/>
    </row>
    <row r="821" spans="1:9" x14ac:dyDescent="0.2">
      <c r="A821" s="42">
        <f t="shared" si="73"/>
        <v>2025</v>
      </c>
      <c r="B821" s="30" t="s">
        <v>161</v>
      </c>
      <c r="C821" s="43">
        <f t="shared" si="78"/>
        <v>1</v>
      </c>
      <c r="D821" s="14" t="str">
        <f t="shared" si="78"/>
        <v>0691775E</v>
      </c>
      <c r="E821" s="30" t="s">
        <v>561</v>
      </c>
      <c r="F821" s="48">
        <f>Tableau2!M18</f>
        <v>0</v>
      </c>
      <c r="G821" s="38" t="str">
        <f t="shared" ca="1" si="75"/>
        <v>2024-12-09-09.06.57.000000</v>
      </c>
      <c r="I821" s="40"/>
    </row>
    <row r="822" spans="1:9" x14ac:dyDescent="0.2">
      <c r="A822" s="42">
        <f t="shared" si="73"/>
        <v>2025</v>
      </c>
      <c r="B822" s="30" t="s">
        <v>161</v>
      </c>
      <c r="C822" s="43">
        <f t="shared" si="78"/>
        <v>1</v>
      </c>
      <c r="D822" s="14" t="str">
        <f t="shared" si="78"/>
        <v>0691775E</v>
      </c>
      <c r="E822" s="30" t="s">
        <v>1908</v>
      </c>
      <c r="F822" s="48">
        <f>Tableau2!M19</f>
        <v>0</v>
      </c>
      <c r="G822" s="38" t="str">
        <f t="shared" ca="1" si="75"/>
        <v>2024-12-09-09.06.57.000000</v>
      </c>
      <c r="I822" s="40"/>
    </row>
    <row r="823" spans="1:9" x14ac:dyDescent="0.2">
      <c r="A823" s="42">
        <f t="shared" si="73"/>
        <v>2025</v>
      </c>
      <c r="B823" s="30" t="s">
        <v>161</v>
      </c>
      <c r="C823" s="43">
        <f t="shared" si="78"/>
        <v>1</v>
      </c>
      <c r="D823" s="14" t="str">
        <f t="shared" si="78"/>
        <v>0691775E</v>
      </c>
      <c r="E823" s="30" t="s">
        <v>1914</v>
      </c>
      <c r="F823" s="48">
        <f>Tableau2!M20</f>
        <v>0</v>
      </c>
      <c r="G823" s="38" t="str">
        <f t="shared" ca="1" si="75"/>
        <v>2024-12-09-09.06.57.000000</v>
      </c>
      <c r="I823" s="40"/>
    </row>
    <row r="824" spans="1:9" x14ac:dyDescent="0.2">
      <c r="A824" s="42">
        <f t="shared" si="73"/>
        <v>2025</v>
      </c>
      <c r="B824" s="30" t="s">
        <v>161</v>
      </c>
      <c r="C824" s="43">
        <f t="shared" si="78"/>
        <v>1</v>
      </c>
      <c r="D824" s="14" t="str">
        <f t="shared" si="78"/>
        <v>0691775E</v>
      </c>
      <c r="E824" s="30" t="s">
        <v>1926</v>
      </c>
      <c r="F824" s="48">
        <f>Tableau2!M21</f>
        <v>0</v>
      </c>
      <c r="G824" s="38" t="str">
        <f t="shared" ca="1" si="75"/>
        <v>2024-12-09-09.06.57.000000</v>
      </c>
      <c r="I824" s="40"/>
    </row>
    <row r="825" spans="1:9" x14ac:dyDescent="0.2">
      <c r="A825" s="42">
        <f t="shared" si="73"/>
        <v>2025</v>
      </c>
      <c r="B825" s="30" t="s">
        <v>161</v>
      </c>
      <c r="C825" s="43">
        <f t="shared" si="78"/>
        <v>1</v>
      </c>
      <c r="D825" s="14" t="str">
        <f t="shared" si="78"/>
        <v>0691775E</v>
      </c>
      <c r="E825" s="30" t="s">
        <v>1935</v>
      </c>
      <c r="F825" s="48">
        <f>Tableau2!M22</f>
        <v>0</v>
      </c>
      <c r="G825" s="38" t="str">
        <f t="shared" ca="1" si="75"/>
        <v>2024-12-09-09.06.57.000000</v>
      </c>
      <c r="I825" s="40"/>
    </row>
    <row r="826" spans="1:9" x14ac:dyDescent="0.2">
      <c r="A826" s="42">
        <f t="shared" si="73"/>
        <v>2025</v>
      </c>
      <c r="B826" s="30" t="s">
        <v>161</v>
      </c>
      <c r="C826" s="43">
        <f t="shared" si="78"/>
        <v>1</v>
      </c>
      <c r="D826" s="14" t="str">
        <f t="shared" si="78"/>
        <v>0691775E</v>
      </c>
      <c r="E826" s="30" t="s">
        <v>1943</v>
      </c>
      <c r="F826" s="48">
        <f>Tableau2!M23</f>
        <v>0</v>
      </c>
      <c r="G826" s="38" t="str">
        <f t="shared" ca="1" si="75"/>
        <v>2024-12-09-09.06.57.000000</v>
      </c>
      <c r="I826" s="40"/>
    </row>
    <row r="827" spans="1:9" x14ac:dyDescent="0.2">
      <c r="A827" s="42">
        <f t="shared" si="73"/>
        <v>2025</v>
      </c>
      <c r="B827" s="30" t="s">
        <v>161</v>
      </c>
      <c r="C827" s="43">
        <f t="shared" si="78"/>
        <v>1</v>
      </c>
      <c r="D827" s="14" t="str">
        <f t="shared" si="78"/>
        <v>0691775E</v>
      </c>
      <c r="E827" s="30" t="s">
        <v>1948</v>
      </c>
      <c r="F827" s="48">
        <f>Tableau2!M24</f>
        <v>0</v>
      </c>
      <c r="G827" s="38" t="str">
        <f t="shared" ca="1" si="75"/>
        <v>2024-12-09-09.06.57.000000</v>
      </c>
      <c r="I827" s="40"/>
    </row>
    <row r="828" spans="1:9" x14ac:dyDescent="0.2">
      <c r="A828" s="42">
        <f t="shared" si="73"/>
        <v>2025</v>
      </c>
      <c r="B828" s="30" t="s">
        <v>161</v>
      </c>
      <c r="C828" s="43">
        <f t="shared" si="78"/>
        <v>1</v>
      </c>
      <c r="D828" s="14" t="str">
        <f t="shared" si="78"/>
        <v>0691775E</v>
      </c>
      <c r="E828" s="30" t="s">
        <v>1953</v>
      </c>
      <c r="F828" s="48">
        <f>Tableau2!M25</f>
        <v>0</v>
      </c>
      <c r="G828" s="38" t="str">
        <f t="shared" ca="1" si="75"/>
        <v>2024-12-09-09.06.57.000000</v>
      </c>
      <c r="I828" s="40"/>
    </row>
    <row r="829" spans="1:9" x14ac:dyDescent="0.2">
      <c r="A829" s="42">
        <f t="shared" si="73"/>
        <v>2025</v>
      </c>
      <c r="B829" s="30" t="s">
        <v>161</v>
      </c>
      <c r="C829" s="43">
        <f t="shared" si="78"/>
        <v>1</v>
      </c>
      <c r="D829" s="14" t="str">
        <f t="shared" si="78"/>
        <v>0691775E</v>
      </c>
      <c r="E829" s="30" t="s">
        <v>1962</v>
      </c>
      <c r="F829" s="48">
        <f>Tableau2!M26</f>
        <v>0</v>
      </c>
      <c r="G829" s="38" t="str">
        <f t="shared" ca="1" si="75"/>
        <v>2024-12-09-09.06.57.000000</v>
      </c>
      <c r="I829" s="40"/>
    </row>
    <row r="830" spans="1:9" x14ac:dyDescent="0.2">
      <c r="A830" s="42">
        <f t="shared" si="73"/>
        <v>2025</v>
      </c>
      <c r="B830" s="30" t="s">
        <v>161</v>
      </c>
      <c r="C830" s="43">
        <f t="shared" si="78"/>
        <v>1</v>
      </c>
      <c r="D830" s="14" t="str">
        <f t="shared" si="78"/>
        <v>0691775E</v>
      </c>
      <c r="E830" s="30" t="s">
        <v>1974</v>
      </c>
      <c r="F830" s="48">
        <f>Tableau2!M27</f>
        <v>0</v>
      </c>
      <c r="G830" s="38" t="str">
        <f t="shared" ca="1" si="75"/>
        <v>2024-12-09-09.06.57.000000</v>
      </c>
      <c r="I830" s="40"/>
    </row>
    <row r="831" spans="1:9" x14ac:dyDescent="0.2">
      <c r="A831" s="42">
        <f t="shared" si="73"/>
        <v>2025</v>
      </c>
      <c r="B831" s="30" t="s">
        <v>161</v>
      </c>
      <c r="C831" s="43">
        <f t="shared" si="78"/>
        <v>1</v>
      </c>
      <c r="D831" s="14" t="str">
        <f t="shared" si="78"/>
        <v>0691775E</v>
      </c>
      <c r="E831" s="30" t="s">
        <v>1983</v>
      </c>
      <c r="F831" s="48">
        <f>Tableau2!M28</f>
        <v>0</v>
      </c>
      <c r="G831" s="38" t="str">
        <f t="shared" ca="1" si="75"/>
        <v>2024-12-09-09.06.57.000000</v>
      </c>
      <c r="I831" s="40"/>
    </row>
    <row r="832" spans="1:9" x14ac:dyDescent="0.2">
      <c r="A832" s="42">
        <f t="shared" si="73"/>
        <v>2025</v>
      </c>
      <c r="B832" s="30" t="s">
        <v>161</v>
      </c>
      <c r="C832" s="43">
        <f t="shared" si="78"/>
        <v>1</v>
      </c>
      <c r="D832" s="14" t="str">
        <f t="shared" si="78"/>
        <v>0691775E</v>
      </c>
      <c r="E832" s="30" t="s">
        <v>1991</v>
      </c>
      <c r="F832" s="48">
        <f>Tableau2!M29</f>
        <v>0</v>
      </c>
      <c r="G832" s="38" t="str">
        <f t="shared" ca="1" si="75"/>
        <v>2024-12-09-09.06.57.000000</v>
      </c>
      <c r="I832" s="40"/>
    </row>
    <row r="833" spans="1:9" x14ac:dyDescent="0.2">
      <c r="A833" s="42">
        <f t="shared" si="73"/>
        <v>2025</v>
      </c>
      <c r="B833" s="30" t="s">
        <v>161</v>
      </c>
      <c r="C833" s="43">
        <f t="shared" si="78"/>
        <v>1</v>
      </c>
      <c r="D833" s="14" t="str">
        <f t="shared" si="78"/>
        <v>0691775E</v>
      </c>
      <c r="E833" s="30" t="s">
        <v>1996</v>
      </c>
      <c r="F833" s="48">
        <f>Tableau2!M30</f>
        <v>0</v>
      </c>
      <c r="G833" s="38" t="str">
        <f t="shared" ca="1" si="75"/>
        <v>2024-12-09-09.06.57.000000</v>
      </c>
      <c r="I833" s="40"/>
    </row>
    <row r="834" spans="1:9" x14ac:dyDescent="0.2">
      <c r="A834" s="42">
        <f t="shared" si="73"/>
        <v>2025</v>
      </c>
      <c r="B834" s="30" t="s">
        <v>161</v>
      </c>
      <c r="C834" s="43">
        <f t="shared" si="78"/>
        <v>1</v>
      </c>
      <c r="D834" s="14" t="str">
        <f t="shared" si="78"/>
        <v>0691775E</v>
      </c>
      <c r="E834" s="30" t="s">
        <v>2001</v>
      </c>
      <c r="F834" s="48">
        <f>Tableau2!M31</f>
        <v>0</v>
      </c>
      <c r="G834" s="38" t="str">
        <f t="shared" ca="1" si="75"/>
        <v>2024-12-09-09.06.57.000000</v>
      </c>
      <c r="I834" s="40"/>
    </row>
    <row r="835" spans="1:9" x14ac:dyDescent="0.2">
      <c r="A835" s="42">
        <f t="shared" si="73"/>
        <v>2025</v>
      </c>
      <c r="B835" s="30" t="s">
        <v>161</v>
      </c>
      <c r="C835" s="43">
        <f t="shared" si="78"/>
        <v>1</v>
      </c>
      <c r="D835" s="14" t="str">
        <f t="shared" si="78"/>
        <v>0691775E</v>
      </c>
      <c r="E835" s="30" t="s">
        <v>2010</v>
      </c>
      <c r="F835" s="48">
        <f>Tableau2!M32</f>
        <v>0</v>
      </c>
      <c r="G835" s="38" t="str">
        <f t="shared" ca="1" si="75"/>
        <v>2024-12-09-09.06.57.000000</v>
      </c>
      <c r="I835" s="40"/>
    </row>
    <row r="836" spans="1:9" x14ac:dyDescent="0.2">
      <c r="A836" s="42">
        <f t="shared" ref="A836:A899" si="79">A835</f>
        <v>2025</v>
      </c>
      <c r="B836" s="30" t="s">
        <v>161</v>
      </c>
      <c r="C836" s="43">
        <f t="shared" ref="C836:D851" si="80">C835</f>
        <v>1</v>
      </c>
      <c r="D836" s="14" t="str">
        <f t="shared" si="80"/>
        <v>0691775E</v>
      </c>
      <c r="E836" s="30" t="s">
        <v>2022</v>
      </c>
      <c r="F836" s="48">
        <f>Tableau2!M33</f>
        <v>0</v>
      </c>
      <c r="G836" s="38" t="str">
        <f t="shared" ca="1" si="75"/>
        <v>2024-12-09-09.06.57.000000</v>
      </c>
      <c r="I836" s="40"/>
    </row>
    <row r="837" spans="1:9" x14ac:dyDescent="0.2">
      <c r="A837" s="42">
        <f t="shared" si="79"/>
        <v>2025</v>
      </c>
      <c r="B837" s="30" t="s">
        <v>161</v>
      </c>
      <c r="C837" s="43">
        <f t="shared" si="80"/>
        <v>1</v>
      </c>
      <c r="D837" s="14" t="str">
        <f t="shared" si="80"/>
        <v>0691775E</v>
      </c>
      <c r="E837" s="30" t="s">
        <v>2030</v>
      </c>
      <c r="F837" s="48">
        <f>Tableau2!M34</f>
        <v>0</v>
      </c>
      <c r="G837" s="38" t="str">
        <f t="shared" ca="1" si="75"/>
        <v>2024-12-09-09.06.57.000000</v>
      </c>
      <c r="I837" s="40"/>
    </row>
    <row r="838" spans="1:9" x14ac:dyDescent="0.2">
      <c r="A838" s="42">
        <f t="shared" si="79"/>
        <v>2025</v>
      </c>
      <c r="B838" s="30" t="s">
        <v>161</v>
      </c>
      <c r="C838" s="43">
        <f t="shared" si="80"/>
        <v>1</v>
      </c>
      <c r="D838" s="14" t="str">
        <f t="shared" si="80"/>
        <v>0691775E</v>
      </c>
      <c r="E838" s="30" t="s">
        <v>2039</v>
      </c>
      <c r="F838" s="48">
        <f>Tableau2!M35</f>
        <v>0</v>
      </c>
      <c r="G838" s="38" t="str">
        <f t="shared" ca="1" si="75"/>
        <v>2024-12-09-09.06.57.000000</v>
      </c>
      <c r="I838" s="40"/>
    </row>
    <row r="839" spans="1:9" x14ac:dyDescent="0.2">
      <c r="A839" s="42">
        <f t="shared" si="79"/>
        <v>2025</v>
      </c>
      <c r="B839" s="30" t="s">
        <v>161</v>
      </c>
      <c r="C839" s="43">
        <f t="shared" si="80"/>
        <v>1</v>
      </c>
      <c r="D839" s="14" t="str">
        <f t="shared" si="80"/>
        <v>0691775E</v>
      </c>
      <c r="E839" s="30" t="s">
        <v>2047</v>
      </c>
      <c r="F839" s="48">
        <f>Tableau2!M36</f>
        <v>0</v>
      </c>
      <c r="G839" s="38" t="str">
        <f t="shared" ca="1" si="75"/>
        <v>2024-12-09-09.06.57.000000</v>
      </c>
      <c r="I839" s="40"/>
    </row>
    <row r="840" spans="1:9" x14ac:dyDescent="0.2">
      <c r="A840" s="42">
        <f t="shared" si="79"/>
        <v>2025</v>
      </c>
      <c r="B840" s="30" t="s">
        <v>161</v>
      </c>
      <c r="C840" s="43">
        <f t="shared" si="80"/>
        <v>1</v>
      </c>
      <c r="D840" s="14" t="str">
        <f t="shared" si="80"/>
        <v>0691775E</v>
      </c>
      <c r="E840" s="30" t="s">
        <v>2056</v>
      </c>
      <c r="F840" s="48">
        <f>Tableau2!M37</f>
        <v>0</v>
      </c>
      <c r="G840" s="38" t="str">
        <f t="shared" ca="1" si="75"/>
        <v>2024-12-09-09.06.57.000000</v>
      </c>
      <c r="I840" s="40"/>
    </row>
    <row r="841" spans="1:9" x14ac:dyDescent="0.2">
      <c r="A841" s="42">
        <f t="shared" si="79"/>
        <v>2025</v>
      </c>
      <c r="B841" s="30" t="s">
        <v>161</v>
      </c>
      <c r="C841" s="43">
        <f t="shared" si="80"/>
        <v>1</v>
      </c>
      <c r="D841" s="14" t="str">
        <f t="shared" si="80"/>
        <v>0691775E</v>
      </c>
      <c r="E841" s="30" t="s">
        <v>2068</v>
      </c>
      <c r="F841" s="48">
        <f>Tableau2!M38</f>
        <v>0</v>
      </c>
      <c r="G841" s="38" t="str">
        <f t="shared" ca="1" si="75"/>
        <v>2024-12-09-09.06.57.000000</v>
      </c>
      <c r="I841" s="40"/>
    </row>
    <row r="842" spans="1:9" x14ac:dyDescent="0.2">
      <c r="A842" s="42">
        <f t="shared" si="79"/>
        <v>2025</v>
      </c>
      <c r="B842" s="30" t="s">
        <v>161</v>
      </c>
      <c r="C842" s="43">
        <f t="shared" si="80"/>
        <v>1</v>
      </c>
      <c r="D842" s="14" t="str">
        <f t="shared" si="80"/>
        <v>0691775E</v>
      </c>
      <c r="E842" s="30" t="s">
        <v>2077</v>
      </c>
      <c r="F842" s="48">
        <f>Tableau2!M39</f>
        <v>0</v>
      </c>
      <c r="G842" s="38" t="str">
        <f t="shared" ca="1" si="75"/>
        <v>2024-12-09-09.06.57.000000</v>
      </c>
      <c r="I842" s="40"/>
    </row>
    <row r="843" spans="1:9" x14ac:dyDescent="0.2">
      <c r="A843" s="42">
        <f t="shared" si="79"/>
        <v>2025</v>
      </c>
      <c r="B843" s="30" t="s">
        <v>161</v>
      </c>
      <c r="C843" s="43">
        <f t="shared" si="80"/>
        <v>1</v>
      </c>
      <c r="D843" s="14" t="str">
        <f t="shared" si="80"/>
        <v>0691775E</v>
      </c>
      <c r="E843" s="30" t="s">
        <v>2089</v>
      </c>
      <c r="F843" s="48">
        <f>Tableau2!M40</f>
        <v>0</v>
      </c>
      <c r="G843" s="38" t="str">
        <f t="shared" ca="1" si="75"/>
        <v>2024-12-09-09.06.57.000000</v>
      </c>
      <c r="I843" s="40"/>
    </row>
    <row r="844" spans="1:9" x14ac:dyDescent="0.2">
      <c r="A844" s="42">
        <f t="shared" si="79"/>
        <v>2025</v>
      </c>
      <c r="B844" s="30" t="s">
        <v>161</v>
      </c>
      <c r="C844" s="43">
        <f t="shared" si="80"/>
        <v>1</v>
      </c>
      <c r="D844" s="14" t="str">
        <f t="shared" si="80"/>
        <v>0691775E</v>
      </c>
      <c r="E844" s="30" t="s">
        <v>2096</v>
      </c>
      <c r="F844" s="48">
        <f>Tableau2!M41</f>
        <v>0</v>
      </c>
      <c r="G844" s="38" t="str">
        <f t="shared" ca="1" si="75"/>
        <v>2024-12-09-09.06.57.000000</v>
      </c>
      <c r="I844" s="40"/>
    </row>
    <row r="845" spans="1:9" x14ac:dyDescent="0.2">
      <c r="A845" s="42">
        <f t="shared" si="79"/>
        <v>2025</v>
      </c>
      <c r="B845" s="30" t="s">
        <v>161</v>
      </c>
      <c r="C845" s="43">
        <f t="shared" si="80"/>
        <v>1</v>
      </c>
      <c r="D845" s="14" t="str">
        <f t="shared" si="80"/>
        <v>0691775E</v>
      </c>
      <c r="E845" s="30" t="s">
        <v>2106</v>
      </c>
      <c r="F845" s="48">
        <f>Tableau2!M42</f>
        <v>0</v>
      </c>
      <c r="G845" s="38" t="str">
        <f t="shared" ref="G845:G908" ca="1" si="81">TEXT(NOW(),"aaaa-mm-jj-hh.mm.ss")&amp;".000000"</f>
        <v>2024-12-09-09.06.57.000000</v>
      </c>
      <c r="I845" s="40"/>
    </row>
    <row r="846" spans="1:9" x14ac:dyDescent="0.2">
      <c r="A846" s="42">
        <f t="shared" si="79"/>
        <v>2025</v>
      </c>
      <c r="B846" s="30" t="s">
        <v>161</v>
      </c>
      <c r="C846" s="43">
        <f t="shared" si="80"/>
        <v>1</v>
      </c>
      <c r="D846" s="14" t="str">
        <f t="shared" si="80"/>
        <v>0691775E</v>
      </c>
      <c r="E846" s="30" t="s">
        <v>2114</v>
      </c>
      <c r="F846" s="48">
        <f>Tableau2!M43</f>
        <v>0</v>
      </c>
      <c r="G846" s="38" t="str">
        <f t="shared" ca="1" si="81"/>
        <v>2024-12-09-09.06.57.000000</v>
      </c>
      <c r="I846" s="40"/>
    </row>
    <row r="847" spans="1:9" x14ac:dyDescent="0.2">
      <c r="A847" s="42">
        <f t="shared" si="79"/>
        <v>2025</v>
      </c>
      <c r="B847" s="30" t="s">
        <v>161</v>
      </c>
      <c r="C847" s="43">
        <f t="shared" si="80"/>
        <v>1</v>
      </c>
      <c r="D847" s="14" t="str">
        <f t="shared" si="80"/>
        <v>0691775E</v>
      </c>
      <c r="E847" s="30" t="s">
        <v>2123</v>
      </c>
      <c r="F847" s="48">
        <f>Tableau2!M44</f>
        <v>0</v>
      </c>
      <c r="G847" s="38" t="str">
        <f t="shared" ca="1" si="81"/>
        <v>2024-12-09-09.06.57.000000</v>
      </c>
      <c r="I847" s="40"/>
    </row>
    <row r="848" spans="1:9" x14ac:dyDescent="0.2">
      <c r="A848" s="42">
        <f t="shared" si="79"/>
        <v>2025</v>
      </c>
      <c r="B848" s="30" t="s">
        <v>161</v>
      </c>
      <c r="C848" s="43">
        <f t="shared" si="80"/>
        <v>1</v>
      </c>
      <c r="D848" s="14" t="str">
        <f t="shared" si="80"/>
        <v>0691775E</v>
      </c>
      <c r="E848" s="30" t="s">
        <v>1902</v>
      </c>
      <c r="F848" s="48">
        <f>Tableau2!N18</f>
        <v>4079857</v>
      </c>
      <c r="G848" s="38" t="str">
        <f t="shared" ca="1" si="81"/>
        <v>2024-12-09-09.06.57.000000</v>
      </c>
      <c r="I848" s="40"/>
    </row>
    <row r="849" spans="1:9" x14ac:dyDescent="0.2">
      <c r="A849" s="42">
        <f t="shared" si="79"/>
        <v>2025</v>
      </c>
      <c r="B849" s="30" t="s">
        <v>161</v>
      </c>
      <c r="C849" s="43">
        <f t="shared" si="80"/>
        <v>1</v>
      </c>
      <c r="D849" s="14" t="str">
        <f t="shared" si="80"/>
        <v>0691775E</v>
      </c>
      <c r="E849" s="30" t="s">
        <v>1915</v>
      </c>
      <c r="F849" s="48">
        <f>Tableau2!N20</f>
        <v>128075</v>
      </c>
      <c r="G849" s="38" t="str">
        <f t="shared" ca="1" si="81"/>
        <v>2024-12-09-09.06.57.000000</v>
      </c>
      <c r="I849" s="40"/>
    </row>
    <row r="850" spans="1:9" x14ac:dyDescent="0.2">
      <c r="A850" s="42">
        <f t="shared" si="79"/>
        <v>2025</v>
      </c>
      <c r="B850" s="30" t="s">
        <v>161</v>
      </c>
      <c r="C850" s="43">
        <f t="shared" si="80"/>
        <v>1</v>
      </c>
      <c r="D850" s="14" t="str">
        <f t="shared" si="80"/>
        <v>0691775E</v>
      </c>
      <c r="E850" s="30" t="s">
        <v>1927</v>
      </c>
      <c r="F850" s="48">
        <f>Tableau2!N21</f>
        <v>4079857</v>
      </c>
      <c r="G850" s="38" t="str">
        <f t="shared" ca="1" si="81"/>
        <v>2024-12-09-09.06.57.000000</v>
      </c>
      <c r="I850" s="40"/>
    </row>
    <row r="851" spans="1:9" x14ac:dyDescent="0.2">
      <c r="A851" s="42">
        <f t="shared" si="79"/>
        <v>2025</v>
      </c>
      <c r="B851" s="30" t="s">
        <v>161</v>
      </c>
      <c r="C851" s="43">
        <f t="shared" si="80"/>
        <v>1</v>
      </c>
      <c r="D851" s="14" t="str">
        <f t="shared" si="80"/>
        <v>0691775E</v>
      </c>
      <c r="E851" s="30" t="s">
        <v>1936</v>
      </c>
      <c r="F851" s="48">
        <f>Tableau2!N22</f>
        <v>1088207</v>
      </c>
      <c r="G851" s="38" t="str">
        <f t="shared" ca="1" si="81"/>
        <v>2024-12-09-09.06.57.000000</v>
      </c>
      <c r="I851" s="40"/>
    </row>
    <row r="852" spans="1:9" x14ac:dyDescent="0.2">
      <c r="A852" s="42">
        <f t="shared" si="79"/>
        <v>2025</v>
      </c>
      <c r="B852" s="30" t="s">
        <v>161</v>
      </c>
      <c r="C852" s="43">
        <f t="shared" ref="C852:D867" si="82">C851</f>
        <v>1</v>
      </c>
      <c r="D852" s="14" t="str">
        <f t="shared" si="82"/>
        <v>0691775E</v>
      </c>
      <c r="E852" s="30" t="s">
        <v>1963</v>
      </c>
      <c r="F852" s="48">
        <f>Tableau2!N26</f>
        <v>1088207</v>
      </c>
      <c r="G852" s="38" t="str">
        <f t="shared" ca="1" si="81"/>
        <v>2024-12-09-09.06.57.000000</v>
      </c>
      <c r="I852" s="40"/>
    </row>
    <row r="853" spans="1:9" x14ac:dyDescent="0.2">
      <c r="A853" s="42">
        <f t="shared" si="79"/>
        <v>2025</v>
      </c>
      <c r="B853" s="30" t="s">
        <v>161</v>
      </c>
      <c r="C853" s="43">
        <f t="shared" si="82"/>
        <v>1</v>
      </c>
      <c r="D853" s="14" t="str">
        <f t="shared" si="82"/>
        <v>0691775E</v>
      </c>
      <c r="E853" s="30" t="s">
        <v>1975</v>
      </c>
      <c r="F853" s="48">
        <f>Tableau2!N27</f>
        <v>5168064</v>
      </c>
      <c r="G853" s="38" t="str">
        <f t="shared" ca="1" si="81"/>
        <v>2024-12-09-09.06.57.000000</v>
      </c>
      <c r="I853" s="40"/>
    </row>
    <row r="854" spans="1:9" x14ac:dyDescent="0.2">
      <c r="A854" s="42">
        <f t="shared" si="79"/>
        <v>2025</v>
      </c>
      <c r="B854" s="30" t="s">
        <v>161</v>
      </c>
      <c r="C854" s="43">
        <f t="shared" si="82"/>
        <v>1</v>
      </c>
      <c r="D854" s="14" t="str">
        <f t="shared" si="82"/>
        <v>0691775E</v>
      </c>
      <c r="E854" s="30" t="s">
        <v>1984</v>
      </c>
      <c r="F854" s="48">
        <f>Tableau2!N28</f>
        <v>1821141</v>
      </c>
      <c r="G854" s="38" t="str">
        <f t="shared" ca="1" si="81"/>
        <v>2024-12-09-09.06.57.000000</v>
      </c>
      <c r="I854" s="40"/>
    </row>
    <row r="855" spans="1:9" x14ac:dyDescent="0.2">
      <c r="A855" s="42">
        <f t="shared" si="79"/>
        <v>2025</v>
      </c>
      <c r="B855" s="30" t="s">
        <v>161</v>
      </c>
      <c r="C855" s="43">
        <f t="shared" si="82"/>
        <v>1</v>
      </c>
      <c r="D855" s="14" t="str">
        <f t="shared" si="82"/>
        <v>0691775E</v>
      </c>
      <c r="E855" s="30" t="s">
        <v>2011</v>
      </c>
      <c r="F855" s="48">
        <f>Tableau2!N32</f>
        <v>1821141</v>
      </c>
      <c r="G855" s="38" t="str">
        <f t="shared" ca="1" si="81"/>
        <v>2024-12-09-09.06.57.000000</v>
      </c>
      <c r="I855" s="40"/>
    </row>
    <row r="856" spans="1:9" x14ac:dyDescent="0.2">
      <c r="A856" s="42">
        <f t="shared" si="79"/>
        <v>2025</v>
      </c>
      <c r="B856" s="30" t="s">
        <v>161</v>
      </c>
      <c r="C856" s="43">
        <f t="shared" si="82"/>
        <v>1</v>
      </c>
      <c r="D856" s="14" t="str">
        <f t="shared" si="82"/>
        <v>0691775E</v>
      </c>
      <c r="E856" s="30" t="s">
        <v>2023</v>
      </c>
      <c r="F856" s="48">
        <f>Tableau2!N33</f>
        <v>4079857</v>
      </c>
      <c r="G856" s="38" t="str">
        <f t="shared" ca="1" si="81"/>
        <v>2024-12-09-09.06.57.000000</v>
      </c>
      <c r="I856" s="40"/>
    </row>
    <row r="857" spans="1:9" x14ac:dyDescent="0.2">
      <c r="A857" s="42">
        <f t="shared" si="79"/>
        <v>2025</v>
      </c>
      <c r="B857" s="30" t="s">
        <v>161</v>
      </c>
      <c r="C857" s="43">
        <f t="shared" si="82"/>
        <v>1</v>
      </c>
      <c r="D857" s="14" t="str">
        <f t="shared" si="82"/>
        <v>0691775E</v>
      </c>
      <c r="E857" s="30" t="s">
        <v>2040</v>
      </c>
      <c r="F857" s="48">
        <f>Tableau2!N35</f>
        <v>2909348</v>
      </c>
      <c r="G857" s="38" t="str">
        <f t="shared" ca="1" si="81"/>
        <v>2024-12-09-09.06.57.000000</v>
      </c>
      <c r="I857" s="40"/>
    </row>
    <row r="858" spans="1:9" x14ac:dyDescent="0.2">
      <c r="A858" s="42">
        <f t="shared" si="79"/>
        <v>2025</v>
      </c>
      <c r="B858" s="30" t="s">
        <v>161</v>
      </c>
      <c r="C858" s="43">
        <f t="shared" si="82"/>
        <v>1</v>
      </c>
      <c r="D858" s="14" t="str">
        <f t="shared" si="82"/>
        <v>0691775E</v>
      </c>
      <c r="E858" s="30" t="s">
        <v>2057</v>
      </c>
      <c r="F858" s="48">
        <f>Tableau2!N37</f>
        <v>2909348</v>
      </c>
      <c r="G858" s="38" t="str">
        <f t="shared" ca="1" si="81"/>
        <v>2024-12-09-09.06.57.000000</v>
      </c>
      <c r="I858" s="40"/>
    </row>
    <row r="859" spans="1:9" x14ac:dyDescent="0.2">
      <c r="A859" s="42">
        <f t="shared" si="79"/>
        <v>2025</v>
      </c>
      <c r="B859" s="30" t="s">
        <v>161</v>
      </c>
      <c r="C859" s="43">
        <f t="shared" si="82"/>
        <v>1</v>
      </c>
      <c r="D859" s="14" t="str">
        <f t="shared" si="82"/>
        <v>0691775E</v>
      </c>
      <c r="E859" s="30" t="s">
        <v>2069</v>
      </c>
      <c r="F859" s="48">
        <f>Tableau2!N38</f>
        <v>6989205</v>
      </c>
      <c r="G859" s="38" t="str">
        <f t="shared" ca="1" si="81"/>
        <v>2024-12-09-09.06.57.000000</v>
      </c>
      <c r="I859" s="40"/>
    </row>
    <row r="860" spans="1:9" x14ac:dyDescent="0.2">
      <c r="A860" s="42">
        <f t="shared" si="79"/>
        <v>2025</v>
      </c>
      <c r="B860" s="30" t="s">
        <v>161</v>
      </c>
      <c r="C860" s="43">
        <f t="shared" si="82"/>
        <v>1</v>
      </c>
      <c r="D860" s="14" t="str">
        <f t="shared" si="82"/>
        <v>0691775E</v>
      </c>
      <c r="E860" s="30" t="s">
        <v>2078</v>
      </c>
      <c r="F860" s="48">
        <f>Tableau2!N39</f>
        <v>326601</v>
      </c>
      <c r="G860" s="38" t="str">
        <f t="shared" ca="1" si="81"/>
        <v>2024-12-09-09.06.57.000000</v>
      </c>
      <c r="I860" s="40"/>
    </row>
    <row r="861" spans="1:9" x14ac:dyDescent="0.2">
      <c r="A861" s="42">
        <f t="shared" si="79"/>
        <v>2025</v>
      </c>
      <c r="B861" s="30" t="s">
        <v>161</v>
      </c>
      <c r="C861" s="43">
        <f t="shared" si="82"/>
        <v>1</v>
      </c>
      <c r="D861" s="14" t="str">
        <f t="shared" si="82"/>
        <v>0691775E</v>
      </c>
      <c r="E861" s="30" t="s">
        <v>2090</v>
      </c>
      <c r="F861" s="48">
        <f>Tableau2!N40</f>
        <v>7315806</v>
      </c>
      <c r="G861" s="38" t="str">
        <f t="shared" ca="1" si="81"/>
        <v>2024-12-09-09.06.57.000000</v>
      </c>
      <c r="I861" s="40"/>
    </row>
    <row r="862" spans="1:9" x14ac:dyDescent="0.2">
      <c r="A862" s="42">
        <f t="shared" si="79"/>
        <v>2025</v>
      </c>
      <c r="B862" s="30" t="s">
        <v>161</v>
      </c>
      <c r="C862" s="43">
        <f t="shared" si="82"/>
        <v>1</v>
      </c>
      <c r="D862" s="14" t="str">
        <f t="shared" si="82"/>
        <v>0691775E</v>
      </c>
      <c r="E862" s="30" t="s">
        <v>2097</v>
      </c>
      <c r="F862" s="48">
        <f>Tableau2!N41</f>
        <v>13131</v>
      </c>
      <c r="G862" s="38" t="str">
        <f t="shared" ca="1" si="81"/>
        <v>2024-12-09-09.06.57.000000</v>
      </c>
      <c r="I862" s="40"/>
    </row>
    <row r="863" spans="1:9" x14ac:dyDescent="0.2">
      <c r="A863" s="42">
        <f t="shared" si="79"/>
        <v>2025</v>
      </c>
      <c r="B863" s="30" t="s">
        <v>161</v>
      </c>
      <c r="C863" s="43">
        <f t="shared" si="82"/>
        <v>1</v>
      </c>
      <c r="D863" s="14" t="str">
        <f t="shared" si="82"/>
        <v>0691775E</v>
      </c>
      <c r="E863" s="30" t="s">
        <v>2107</v>
      </c>
      <c r="F863" s="48">
        <f>Tableau2!N42</f>
        <v>7328937</v>
      </c>
      <c r="G863" s="38" t="str">
        <f t="shared" ca="1" si="81"/>
        <v>2024-12-09-09.06.57.000000</v>
      </c>
      <c r="I863" s="40"/>
    </row>
    <row r="864" spans="1:9" x14ac:dyDescent="0.2">
      <c r="A864" s="42">
        <f t="shared" si="79"/>
        <v>2025</v>
      </c>
      <c r="B864" s="30" t="s">
        <v>161</v>
      </c>
      <c r="C864" s="43">
        <f t="shared" si="82"/>
        <v>1</v>
      </c>
      <c r="D864" s="14" t="str">
        <f t="shared" si="82"/>
        <v>0691775E</v>
      </c>
      <c r="E864" s="30" t="s">
        <v>2115</v>
      </c>
      <c r="F864" s="48">
        <f>Tableau2!N43</f>
        <v>0</v>
      </c>
      <c r="G864" s="38" t="str">
        <f t="shared" ca="1" si="81"/>
        <v>2024-12-09-09.06.57.000000</v>
      </c>
      <c r="I864" s="40"/>
    </row>
    <row r="865" spans="1:9" x14ac:dyDescent="0.2">
      <c r="A865" s="42">
        <f t="shared" si="79"/>
        <v>2025</v>
      </c>
      <c r="B865" s="30" t="s">
        <v>161</v>
      </c>
      <c r="C865" s="43">
        <f t="shared" si="82"/>
        <v>1</v>
      </c>
      <c r="D865" s="14" t="str">
        <f t="shared" si="82"/>
        <v>0691775E</v>
      </c>
      <c r="E865" s="30" t="s">
        <v>2124</v>
      </c>
      <c r="F865" s="48">
        <f>Tableau2!N44</f>
        <v>651231</v>
      </c>
      <c r="G865" s="38" t="str">
        <f t="shared" ca="1" si="81"/>
        <v>2024-12-09-09.06.57.000000</v>
      </c>
      <c r="I865" s="40"/>
    </row>
    <row r="866" spans="1:9" x14ac:dyDescent="0.2">
      <c r="A866" s="42">
        <f t="shared" si="79"/>
        <v>2025</v>
      </c>
      <c r="B866" s="30" t="s">
        <v>161</v>
      </c>
      <c r="C866" s="43">
        <f t="shared" si="82"/>
        <v>1</v>
      </c>
      <c r="D866" s="14" t="str">
        <f t="shared" si="82"/>
        <v>0691775E</v>
      </c>
      <c r="E866" s="30" t="s">
        <v>1903</v>
      </c>
      <c r="F866" s="48">
        <f>Tableau2!O18</f>
        <v>111247921</v>
      </c>
      <c r="G866" s="38" t="str">
        <f t="shared" ca="1" si="81"/>
        <v>2024-12-09-09.06.57.000000</v>
      </c>
      <c r="I866" s="40"/>
    </row>
    <row r="867" spans="1:9" x14ac:dyDescent="0.2">
      <c r="A867" s="42">
        <f t="shared" si="79"/>
        <v>2025</v>
      </c>
      <c r="B867" s="30" t="s">
        <v>161</v>
      </c>
      <c r="C867" s="43">
        <f t="shared" si="82"/>
        <v>1</v>
      </c>
      <c r="D867" s="14" t="str">
        <f t="shared" si="82"/>
        <v>0691775E</v>
      </c>
      <c r="E867" s="30" t="s">
        <v>1916</v>
      </c>
      <c r="F867" s="48">
        <f>Tableau2!O20</f>
        <v>2152874</v>
      </c>
      <c r="G867" s="38" t="str">
        <f t="shared" ca="1" si="81"/>
        <v>2024-12-09-09.06.57.000000</v>
      </c>
      <c r="I867" s="40"/>
    </row>
    <row r="868" spans="1:9" x14ac:dyDescent="0.2">
      <c r="A868" s="42">
        <f t="shared" si="79"/>
        <v>2025</v>
      </c>
      <c r="B868" s="30" t="s">
        <v>161</v>
      </c>
      <c r="C868" s="43">
        <f t="shared" ref="C868:D883" si="83">C867</f>
        <v>1</v>
      </c>
      <c r="D868" s="14" t="str">
        <f t="shared" si="83"/>
        <v>0691775E</v>
      </c>
      <c r="E868" s="30" t="s">
        <v>1928</v>
      </c>
      <c r="F868" s="48">
        <f>Tableau2!O21</f>
        <v>111247921</v>
      </c>
      <c r="G868" s="38" t="str">
        <f t="shared" ca="1" si="81"/>
        <v>2024-12-09-09.06.57.000000</v>
      </c>
      <c r="I868" s="40"/>
    </row>
    <row r="869" spans="1:9" x14ac:dyDescent="0.2">
      <c r="A869" s="42">
        <f t="shared" si="79"/>
        <v>2025</v>
      </c>
      <c r="B869" s="30" t="s">
        <v>161</v>
      </c>
      <c r="C869" s="43">
        <f t="shared" si="83"/>
        <v>1</v>
      </c>
      <c r="D869" s="14" t="str">
        <f t="shared" si="83"/>
        <v>0691775E</v>
      </c>
      <c r="E869" s="30" t="s">
        <v>1937</v>
      </c>
      <c r="F869" s="48">
        <f>Tableau2!O22</f>
        <v>15759960</v>
      </c>
      <c r="G869" s="38" t="str">
        <f t="shared" ca="1" si="81"/>
        <v>2024-12-09-09.06.57.000000</v>
      </c>
      <c r="I869" s="40"/>
    </row>
    <row r="870" spans="1:9" x14ac:dyDescent="0.2">
      <c r="A870" s="42">
        <f t="shared" si="79"/>
        <v>2025</v>
      </c>
      <c r="B870" s="30" t="s">
        <v>161</v>
      </c>
      <c r="C870" s="43">
        <f t="shared" si="83"/>
        <v>1</v>
      </c>
      <c r="D870" s="14" t="str">
        <f t="shared" si="83"/>
        <v>0691775E</v>
      </c>
      <c r="E870" s="30" t="s">
        <v>1964</v>
      </c>
      <c r="F870" s="48">
        <f>Tableau2!O26</f>
        <v>15759960</v>
      </c>
      <c r="G870" s="38" t="str">
        <f t="shared" ca="1" si="81"/>
        <v>2024-12-09-09.06.57.000000</v>
      </c>
      <c r="I870" s="40"/>
    </row>
    <row r="871" spans="1:9" x14ac:dyDescent="0.2">
      <c r="A871" s="42">
        <f t="shared" si="79"/>
        <v>2025</v>
      </c>
      <c r="B871" s="30" t="s">
        <v>161</v>
      </c>
      <c r="C871" s="43">
        <f t="shared" si="83"/>
        <v>1</v>
      </c>
      <c r="D871" s="14" t="str">
        <f t="shared" si="83"/>
        <v>0691775E</v>
      </c>
      <c r="E871" s="30" t="s">
        <v>1976</v>
      </c>
      <c r="F871" s="48">
        <f>Tableau2!O27</f>
        <v>127007881</v>
      </c>
      <c r="G871" s="38" t="str">
        <f t="shared" ca="1" si="81"/>
        <v>2024-12-09-09.06.57.000000</v>
      </c>
      <c r="I871" s="40"/>
    </row>
    <row r="872" spans="1:9" x14ac:dyDescent="0.2">
      <c r="A872" s="42">
        <f t="shared" si="79"/>
        <v>2025</v>
      </c>
      <c r="B872" s="30" t="s">
        <v>161</v>
      </c>
      <c r="C872" s="43">
        <f t="shared" si="83"/>
        <v>1</v>
      </c>
      <c r="D872" s="14" t="str">
        <f t="shared" si="83"/>
        <v>0691775E</v>
      </c>
      <c r="E872" s="30" t="s">
        <v>1985</v>
      </c>
      <c r="F872" s="48">
        <f>Tableau2!O28</f>
        <v>15466733</v>
      </c>
      <c r="G872" s="38" t="str">
        <f t="shared" ca="1" si="81"/>
        <v>2024-12-09-09.06.57.000000</v>
      </c>
      <c r="I872" s="40"/>
    </row>
    <row r="873" spans="1:9" x14ac:dyDescent="0.2">
      <c r="A873" s="42">
        <f t="shared" si="79"/>
        <v>2025</v>
      </c>
      <c r="B873" s="30" t="s">
        <v>161</v>
      </c>
      <c r="C873" s="43">
        <f t="shared" si="83"/>
        <v>1</v>
      </c>
      <c r="D873" s="14" t="str">
        <f t="shared" si="83"/>
        <v>0691775E</v>
      </c>
      <c r="E873" s="30" t="s">
        <v>2012</v>
      </c>
      <c r="F873" s="48">
        <f>Tableau2!O32</f>
        <v>15466733</v>
      </c>
      <c r="G873" s="38" t="str">
        <f t="shared" ca="1" si="81"/>
        <v>2024-12-09-09.06.57.000000</v>
      </c>
      <c r="I873" s="40"/>
    </row>
    <row r="874" spans="1:9" x14ac:dyDescent="0.2">
      <c r="A874" s="42">
        <f t="shared" si="79"/>
        <v>2025</v>
      </c>
      <c r="B874" s="30" t="s">
        <v>161</v>
      </c>
      <c r="C874" s="43">
        <f t="shared" si="83"/>
        <v>1</v>
      </c>
      <c r="D874" s="14" t="str">
        <f t="shared" si="83"/>
        <v>0691775E</v>
      </c>
      <c r="E874" s="30" t="s">
        <v>2024</v>
      </c>
      <c r="F874" s="48">
        <f>Tableau2!O33</f>
        <v>111247921</v>
      </c>
      <c r="G874" s="38" t="str">
        <f t="shared" ca="1" si="81"/>
        <v>2024-12-09-09.06.57.000000</v>
      </c>
      <c r="I874" s="40"/>
    </row>
    <row r="875" spans="1:9" x14ac:dyDescent="0.2">
      <c r="A875" s="42">
        <f t="shared" si="79"/>
        <v>2025</v>
      </c>
      <c r="B875" s="30" t="s">
        <v>161</v>
      </c>
      <c r="C875" s="43">
        <f t="shared" si="83"/>
        <v>1</v>
      </c>
      <c r="D875" s="14" t="str">
        <f t="shared" si="83"/>
        <v>0691775E</v>
      </c>
      <c r="E875" s="30" t="s">
        <v>2041</v>
      </c>
      <c r="F875" s="48">
        <f>Tableau2!O35</f>
        <v>31226693</v>
      </c>
      <c r="G875" s="38" t="str">
        <f t="shared" ca="1" si="81"/>
        <v>2024-12-09-09.06.57.000000</v>
      </c>
      <c r="I875" s="40"/>
    </row>
    <row r="876" spans="1:9" x14ac:dyDescent="0.2">
      <c r="A876" s="42">
        <f t="shared" si="79"/>
        <v>2025</v>
      </c>
      <c r="B876" s="30" t="s">
        <v>161</v>
      </c>
      <c r="C876" s="43">
        <f t="shared" si="83"/>
        <v>1</v>
      </c>
      <c r="D876" s="14" t="str">
        <f t="shared" si="83"/>
        <v>0691775E</v>
      </c>
      <c r="E876" s="30" t="s">
        <v>2058</v>
      </c>
      <c r="F876" s="48">
        <f>Tableau2!O37</f>
        <v>31226693</v>
      </c>
      <c r="G876" s="38" t="str">
        <f t="shared" ca="1" si="81"/>
        <v>2024-12-09-09.06.57.000000</v>
      </c>
      <c r="I876" s="40"/>
    </row>
    <row r="877" spans="1:9" x14ac:dyDescent="0.2">
      <c r="A877" s="42">
        <f t="shared" si="79"/>
        <v>2025</v>
      </c>
      <c r="B877" s="30" t="s">
        <v>161</v>
      </c>
      <c r="C877" s="43">
        <f t="shared" si="83"/>
        <v>1</v>
      </c>
      <c r="D877" s="14" t="str">
        <f t="shared" si="83"/>
        <v>0691775E</v>
      </c>
      <c r="E877" s="30" t="s">
        <v>2070</v>
      </c>
      <c r="F877" s="48">
        <f>Tableau2!O38</f>
        <v>142474614</v>
      </c>
      <c r="G877" s="38" t="str">
        <f t="shared" ca="1" si="81"/>
        <v>2024-12-09-09.06.57.000000</v>
      </c>
      <c r="I877" s="40"/>
    </row>
    <row r="878" spans="1:9" x14ac:dyDescent="0.2">
      <c r="A878" s="42">
        <f t="shared" si="79"/>
        <v>2025</v>
      </c>
      <c r="B878" s="30" t="s">
        <v>161</v>
      </c>
      <c r="C878" s="43">
        <f t="shared" si="83"/>
        <v>1</v>
      </c>
      <c r="D878" s="14" t="str">
        <f t="shared" si="83"/>
        <v>0691775E</v>
      </c>
      <c r="E878" s="30" t="s">
        <v>2079</v>
      </c>
      <c r="F878" s="48">
        <f>Tableau2!O39</f>
        <v>6073749</v>
      </c>
      <c r="G878" s="38" t="str">
        <f t="shared" ca="1" si="81"/>
        <v>2024-12-09-09.06.57.000000</v>
      </c>
      <c r="I878" s="40"/>
    </row>
    <row r="879" spans="1:9" x14ac:dyDescent="0.2">
      <c r="A879" s="42">
        <f t="shared" si="79"/>
        <v>2025</v>
      </c>
      <c r="B879" s="30" t="s">
        <v>161</v>
      </c>
      <c r="C879" s="43">
        <f t="shared" si="83"/>
        <v>1</v>
      </c>
      <c r="D879" s="14" t="str">
        <f t="shared" si="83"/>
        <v>0691775E</v>
      </c>
      <c r="E879" s="30" t="s">
        <v>2091</v>
      </c>
      <c r="F879" s="48">
        <f>Tableau2!O40</f>
        <v>148548363</v>
      </c>
      <c r="G879" s="38" t="str">
        <f t="shared" ca="1" si="81"/>
        <v>2024-12-09-09.06.57.000000</v>
      </c>
      <c r="I879" s="40"/>
    </row>
    <row r="880" spans="1:9" x14ac:dyDescent="0.2">
      <c r="A880" s="42">
        <f t="shared" si="79"/>
        <v>2025</v>
      </c>
      <c r="B880" s="30" t="s">
        <v>161</v>
      </c>
      <c r="C880" s="43">
        <f t="shared" si="83"/>
        <v>1</v>
      </c>
      <c r="D880" s="14" t="str">
        <f t="shared" si="83"/>
        <v>0691775E</v>
      </c>
      <c r="E880" s="30" t="s">
        <v>2098</v>
      </c>
      <c r="F880" s="48">
        <f>Tableau2!O41</f>
        <v>133262</v>
      </c>
      <c r="G880" s="38" t="str">
        <f t="shared" ca="1" si="81"/>
        <v>2024-12-09-09.06.57.000000</v>
      </c>
      <c r="I880" s="40"/>
    </row>
    <row r="881" spans="1:9" x14ac:dyDescent="0.2">
      <c r="A881" s="42">
        <f t="shared" si="79"/>
        <v>2025</v>
      </c>
      <c r="B881" s="30" t="s">
        <v>161</v>
      </c>
      <c r="C881" s="43">
        <f t="shared" si="83"/>
        <v>1</v>
      </c>
      <c r="D881" s="14" t="str">
        <f t="shared" si="83"/>
        <v>0691775E</v>
      </c>
      <c r="E881" s="30" t="s">
        <v>2108</v>
      </c>
      <c r="F881" s="48">
        <f>Tableau2!O42</f>
        <v>148681625</v>
      </c>
      <c r="G881" s="38" t="str">
        <f t="shared" ca="1" si="81"/>
        <v>2024-12-09-09.06.57.000000</v>
      </c>
      <c r="I881" s="40"/>
    </row>
    <row r="882" spans="1:9" x14ac:dyDescent="0.2">
      <c r="A882" s="42">
        <f t="shared" si="79"/>
        <v>2025</v>
      </c>
      <c r="B882" s="30" t="s">
        <v>161</v>
      </c>
      <c r="C882" s="43">
        <f t="shared" si="83"/>
        <v>1</v>
      </c>
      <c r="D882" s="14" t="str">
        <f t="shared" si="83"/>
        <v>0691775E</v>
      </c>
      <c r="E882" s="30" t="s">
        <v>2116</v>
      </c>
      <c r="F882" s="48">
        <f>Tableau2!O43</f>
        <v>0</v>
      </c>
      <c r="G882" s="38" t="str">
        <f t="shared" ca="1" si="81"/>
        <v>2024-12-09-09.06.57.000000</v>
      </c>
      <c r="I882" s="40"/>
    </row>
    <row r="883" spans="1:9" x14ac:dyDescent="0.2">
      <c r="A883" s="42">
        <f t="shared" si="79"/>
        <v>2025</v>
      </c>
      <c r="B883" s="30" t="s">
        <v>161</v>
      </c>
      <c r="C883" s="43">
        <f t="shared" si="83"/>
        <v>1</v>
      </c>
      <c r="D883" s="14" t="str">
        <f t="shared" si="83"/>
        <v>0691775E</v>
      </c>
      <c r="E883" s="30" t="s">
        <v>2125</v>
      </c>
      <c r="F883" s="48">
        <f>Tableau2!O44</f>
        <v>4779000</v>
      </c>
      <c r="G883" s="38" t="str">
        <f t="shared" ca="1" si="81"/>
        <v>2024-12-09-09.06.57.000000</v>
      </c>
      <c r="I883" s="40"/>
    </row>
    <row r="884" spans="1:9" x14ac:dyDescent="0.2">
      <c r="A884" s="42">
        <f t="shared" si="79"/>
        <v>2025</v>
      </c>
      <c r="B884" s="30" t="s">
        <v>161</v>
      </c>
      <c r="C884" s="43">
        <f t="shared" ref="C884:D899" si="84">C883</f>
        <v>1</v>
      </c>
      <c r="D884" s="14" t="str">
        <f t="shared" si="84"/>
        <v>0691775E</v>
      </c>
      <c r="E884" s="30" t="s">
        <v>1904</v>
      </c>
      <c r="F884" s="48">
        <f>Tableau2!P18</f>
        <v>0</v>
      </c>
      <c r="G884" s="38" t="str">
        <f t="shared" ca="1" si="81"/>
        <v>2024-12-09-09.06.57.000000</v>
      </c>
      <c r="I884" s="40"/>
    </row>
    <row r="885" spans="1:9" x14ac:dyDescent="0.2">
      <c r="A885" s="42">
        <f t="shared" si="79"/>
        <v>2025</v>
      </c>
      <c r="B885" s="30" t="s">
        <v>161</v>
      </c>
      <c r="C885" s="43">
        <f t="shared" si="84"/>
        <v>1</v>
      </c>
      <c r="D885" s="14" t="str">
        <f t="shared" si="84"/>
        <v>0691775E</v>
      </c>
      <c r="E885" s="30" t="s">
        <v>1917</v>
      </c>
      <c r="F885" s="48">
        <f>Tableau2!P20</f>
        <v>0</v>
      </c>
      <c r="G885" s="38" t="str">
        <f t="shared" ca="1" si="81"/>
        <v>2024-12-09-09.06.57.000000</v>
      </c>
      <c r="I885" s="40"/>
    </row>
    <row r="886" spans="1:9" x14ac:dyDescent="0.2">
      <c r="A886" s="42">
        <f t="shared" si="79"/>
        <v>2025</v>
      </c>
      <c r="B886" s="30" t="s">
        <v>161</v>
      </c>
      <c r="C886" s="43">
        <f t="shared" si="84"/>
        <v>1</v>
      </c>
      <c r="D886" s="14" t="str">
        <f t="shared" si="84"/>
        <v>0691775E</v>
      </c>
      <c r="E886" s="30" t="s">
        <v>1929</v>
      </c>
      <c r="F886" s="48">
        <f>Tableau2!P21</f>
        <v>0</v>
      </c>
      <c r="G886" s="38" t="str">
        <f t="shared" ca="1" si="81"/>
        <v>2024-12-09-09.06.57.000000</v>
      </c>
      <c r="I886" s="40"/>
    </row>
    <row r="887" spans="1:9" x14ac:dyDescent="0.2">
      <c r="A887" s="42">
        <f t="shared" si="79"/>
        <v>2025</v>
      </c>
      <c r="B887" s="30" t="s">
        <v>161</v>
      </c>
      <c r="C887" s="43">
        <f t="shared" si="84"/>
        <v>1</v>
      </c>
      <c r="D887" s="14" t="str">
        <f t="shared" si="84"/>
        <v>0691775E</v>
      </c>
      <c r="E887" s="30" t="s">
        <v>1938</v>
      </c>
      <c r="F887" s="48">
        <f>Tableau2!P22</f>
        <v>0</v>
      </c>
      <c r="G887" s="38" t="str">
        <f t="shared" ca="1" si="81"/>
        <v>2024-12-09-09.06.57.000000</v>
      </c>
      <c r="I887" s="40"/>
    </row>
    <row r="888" spans="1:9" x14ac:dyDescent="0.2">
      <c r="A888" s="42">
        <f t="shared" si="79"/>
        <v>2025</v>
      </c>
      <c r="B888" s="30" t="s">
        <v>161</v>
      </c>
      <c r="C888" s="43">
        <f t="shared" si="84"/>
        <v>1</v>
      </c>
      <c r="D888" s="14" t="str">
        <f t="shared" si="84"/>
        <v>0691775E</v>
      </c>
      <c r="E888" s="30" t="s">
        <v>1965</v>
      </c>
      <c r="F888" s="48">
        <f>Tableau2!P26</f>
        <v>0</v>
      </c>
      <c r="G888" s="38" t="str">
        <f t="shared" ca="1" si="81"/>
        <v>2024-12-09-09.06.57.000000</v>
      </c>
      <c r="I888" s="40"/>
    </row>
    <row r="889" spans="1:9" x14ac:dyDescent="0.2">
      <c r="A889" s="42">
        <f t="shared" si="79"/>
        <v>2025</v>
      </c>
      <c r="B889" s="30" t="s">
        <v>161</v>
      </c>
      <c r="C889" s="43">
        <f t="shared" si="84"/>
        <v>1</v>
      </c>
      <c r="D889" s="14" t="str">
        <f t="shared" si="84"/>
        <v>0691775E</v>
      </c>
      <c r="E889" s="30" t="s">
        <v>1977</v>
      </c>
      <c r="F889" s="48">
        <f>Tableau2!P27</f>
        <v>0</v>
      </c>
      <c r="G889" s="38" t="str">
        <f t="shared" ca="1" si="81"/>
        <v>2024-12-09-09.06.57.000000</v>
      </c>
      <c r="I889" s="40"/>
    </row>
    <row r="890" spans="1:9" x14ac:dyDescent="0.2">
      <c r="A890" s="42">
        <f t="shared" si="79"/>
        <v>2025</v>
      </c>
      <c r="B890" s="30" t="s">
        <v>161</v>
      </c>
      <c r="C890" s="43">
        <f t="shared" si="84"/>
        <v>1</v>
      </c>
      <c r="D890" s="14" t="str">
        <f t="shared" si="84"/>
        <v>0691775E</v>
      </c>
      <c r="E890" s="30" t="s">
        <v>1986</v>
      </c>
      <c r="F890" s="48">
        <f>Tableau2!P28</f>
        <v>0</v>
      </c>
      <c r="G890" s="38" t="str">
        <f t="shared" ca="1" si="81"/>
        <v>2024-12-09-09.06.57.000000</v>
      </c>
      <c r="I890" s="40"/>
    </row>
    <row r="891" spans="1:9" x14ac:dyDescent="0.2">
      <c r="A891" s="42">
        <f t="shared" si="79"/>
        <v>2025</v>
      </c>
      <c r="B891" s="30" t="s">
        <v>161</v>
      </c>
      <c r="C891" s="43">
        <f t="shared" si="84"/>
        <v>1</v>
      </c>
      <c r="D891" s="14" t="str">
        <f t="shared" si="84"/>
        <v>0691775E</v>
      </c>
      <c r="E891" s="30" t="s">
        <v>2013</v>
      </c>
      <c r="F891" s="48">
        <f>Tableau2!P32</f>
        <v>0</v>
      </c>
      <c r="G891" s="38" t="str">
        <f t="shared" ca="1" si="81"/>
        <v>2024-12-09-09.06.57.000000</v>
      </c>
      <c r="I891" s="40"/>
    </row>
    <row r="892" spans="1:9" x14ac:dyDescent="0.2">
      <c r="A892" s="42">
        <f t="shared" si="79"/>
        <v>2025</v>
      </c>
      <c r="B892" s="30" t="s">
        <v>161</v>
      </c>
      <c r="C892" s="43">
        <f t="shared" si="84"/>
        <v>1</v>
      </c>
      <c r="D892" s="14" t="str">
        <f t="shared" si="84"/>
        <v>0691775E</v>
      </c>
      <c r="E892" s="30" t="s">
        <v>2025</v>
      </c>
      <c r="F892" s="48">
        <f>Tableau2!P33</f>
        <v>0</v>
      </c>
      <c r="G892" s="38" t="str">
        <f t="shared" ca="1" si="81"/>
        <v>2024-12-09-09.06.57.000000</v>
      </c>
      <c r="I892" s="40"/>
    </row>
    <row r="893" spans="1:9" x14ac:dyDescent="0.2">
      <c r="A893" s="42">
        <f t="shared" si="79"/>
        <v>2025</v>
      </c>
      <c r="B893" s="30" t="s">
        <v>161</v>
      </c>
      <c r="C893" s="43">
        <f t="shared" si="84"/>
        <v>1</v>
      </c>
      <c r="D893" s="14" t="str">
        <f t="shared" si="84"/>
        <v>0691775E</v>
      </c>
      <c r="E893" s="30" t="s">
        <v>2042</v>
      </c>
      <c r="F893" s="48">
        <f>Tableau2!P35</f>
        <v>0</v>
      </c>
      <c r="G893" s="38" t="str">
        <f t="shared" ca="1" si="81"/>
        <v>2024-12-09-09.06.57.000000</v>
      </c>
      <c r="I893" s="40"/>
    </row>
    <row r="894" spans="1:9" x14ac:dyDescent="0.2">
      <c r="A894" s="42">
        <f t="shared" si="79"/>
        <v>2025</v>
      </c>
      <c r="B894" s="30" t="s">
        <v>161</v>
      </c>
      <c r="C894" s="43">
        <f t="shared" si="84"/>
        <v>1</v>
      </c>
      <c r="D894" s="14" t="str">
        <f t="shared" si="84"/>
        <v>0691775E</v>
      </c>
      <c r="E894" s="30" t="s">
        <v>2059</v>
      </c>
      <c r="F894" s="48">
        <f>Tableau2!P37</f>
        <v>0</v>
      </c>
      <c r="G894" s="38" t="str">
        <f t="shared" ca="1" si="81"/>
        <v>2024-12-09-09.06.57.000000</v>
      </c>
      <c r="I894" s="40"/>
    </row>
    <row r="895" spans="1:9" x14ac:dyDescent="0.2">
      <c r="A895" s="42">
        <f t="shared" si="79"/>
        <v>2025</v>
      </c>
      <c r="B895" s="30" t="s">
        <v>161</v>
      </c>
      <c r="C895" s="43">
        <f t="shared" si="84"/>
        <v>1</v>
      </c>
      <c r="D895" s="14" t="str">
        <f t="shared" si="84"/>
        <v>0691775E</v>
      </c>
      <c r="E895" s="30" t="s">
        <v>2071</v>
      </c>
      <c r="F895" s="48">
        <f>Tableau2!P38</f>
        <v>0</v>
      </c>
      <c r="G895" s="38" t="str">
        <f t="shared" ca="1" si="81"/>
        <v>2024-12-09-09.06.57.000000</v>
      </c>
      <c r="I895" s="40"/>
    </row>
    <row r="896" spans="1:9" x14ac:dyDescent="0.2">
      <c r="A896" s="42">
        <f t="shared" si="79"/>
        <v>2025</v>
      </c>
      <c r="B896" s="30" t="s">
        <v>161</v>
      </c>
      <c r="C896" s="43">
        <f t="shared" si="84"/>
        <v>1</v>
      </c>
      <c r="D896" s="14" t="str">
        <f t="shared" si="84"/>
        <v>0691775E</v>
      </c>
      <c r="E896" s="30" t="s">
        <v>2080</v>
      </c>
      <c r="F896" s="48">
        <f>Tableau2!P39</f>
        <v>0</v>
      </c>
      <c r="G896" s="38" t="str">
        <f t="shared" ca="1" si="81"/>
        <v>2024-12-09-09.06.57.000000</v>
      </c>
      <c r="I896" s="40"/>
    </row>
    <row r="897" spans="1:9" x14ac:dyDescent="0.2">
      <c r="A897" s="42">
        <f t="shared" si="79"/>
        <v>2025</v>
      </c>
      <c r="B897" s="30" t="s">
        <v>161</v>
      </c>
      <c r="C897" s="43">
        <f t="shared" si="84"/>
        <v>1</v>
      </c>
      <c r="D897" s="14" t="str">
        <f t="shared" si="84"/>
        <v>0691775E</v>
      </c>
      <c r="E897" s="30" t="s">
        <v>2092</v>
      </c>
      <c r="F897" s="48">
        <f>Tableau2!P40</f>
        <v>0</v>
      </c>
      <c r="G897" s="38" t="str">
        <f t="shared" ca="1" si="81"/>
        <v>2024-12-09-09.06.57.000000</v>
      </c>
      <c r="I897" s="40"/>
    </row>
    <row r="898" spans="1:9" x14ac:dyDescent="0.2">
      <c r="A898" s="42">
        <f t="shared" si="79"/>
        <v>2025</v>
      </c>
      <c r="B898" s="30" t="s">
        <v>161</v>
      </c>
      <c r="C898" s="43">
        <f t="shared" si="84"/>
        <v>1</v>
      </c>
      <c r="D898" s="14" t="str">
        <f t="shared" si="84"/>
        <v>0691775E</v>
      </c>
      <c r="E898" s="30" t="s">
        <v>2099</v>
      </c>
      <c r="F898" s="48">
        <f>Tableau2!P41</f>
        <v>0</v>
      </c>
      <c r="G898" s="38" t="str">
        <f t="shared" ca="1" si="81"/>
        <v>2024-12-09-09.06.57.000000</v>
      </c>
      <c r="I898" s="40"/>
    </row>
    <row r="899" spans="1:9" x14ac:dyDescent="0.2">
      <c r="A899" s="42">
        <f t="shared" si="79"/>
        <v>2025</v>
      </c>
      <c r="B899" s="30" t="s">
        <v>161</v>
      </c>
      <c r="C899" s="43">
        <f t="shared" si="84"/>
        <v>1</v>
      </c>
      <c r="D899" s="14" t="str">
        <f t="shared" si="84"/>
        <v>0691775E</v>
      </c>
      <c r="E899" s="30" t="s">
        <v>2109</v>
      </c>
      <c r="F899" s="48">
        <f>Tableau2!P42</f>
        <v>0</v>
      </c>
      <c r="G899" s="38" t="str">
        <f t="shared" ca="1" si="81"/>
        <v>2024-12-09-09.06.57.000000</v>
      </c>
      <c r="I899" s="40"/>
    </row>
    <row r="900" spans="1:9" x14ac:dyDescent="0.2">
      <c r="A900" s="42">
        <f t="shared" ref="A900:A963" si="85">A899</f>
        <v>2025</v>
      </c>
      <c r="B900" s="30" t="s">
        <v>161</v>
      </c>
      <c r="C900" s="43">
        <f t="shared" ref="C900:D915" si="86">C899</f>
        <v>1</v>
      </c>
      <c r="D900" s="14" t="str">
        <f t="shared" si="86"/>
        <v>0691775E</v>
      </c>
      <c r="E900" s="30" t="s">
        <v>2117</v>
      </c>
      <c r="F900" s="48">
        <f>Tableau2!P43</f>
        <v>0</v>
      </c>
      <c r="G900" s="38" t="str">
        <f t="shared" ca="1" si="81"/>
        <v>2024-12-09-09.06.57.000000</v>
      </c>
      <c r="I900" s="40"/>
    </row>
    <row r="901" spans="1:9" x14ac:dyDescent="0.2">
      <c r="A901" s="42">
        <f t="shared" si="85"/>
        <v>2025</v>
      </c>
      <c r="B901" s="30" t="s">
        <v>161</v>
      </c>
      <c r="C901" s="43">
        <f t="shared" si="86"/>
        <v>1</v>
      </c>
      <c r="D901" s="14" t="str">
        <f t="shared" si="86"/>
        <v>0691775E</v>
      </c>
      <c r="E901" s="30" t="s">
        <v>2126</v>
      </c>
      <c r="F901" s="48">
        <f>Tableau2!P44</f>
        <v>0</v>
      </c>
      <c r="G901" s="38" t="str">
        <f t="shared" ca="1" si="81"/>
        <v>2024-12-09-09.06.57.000000</v>
      </c>
      <c r="I901" s="40"/>
    </row>
    <row r="902" spans="1:9" x14ac:dyDescent="0.2">
      <c r="A902" s="42">
        <f t="shared" si="85"/>
        <v>2025</v>
      </c>
      <c r="B902" s="30" t="s">
        <v>161</v>
      </c>
      <c r="C902" s="43">
        <f t="shared" si="86"/>
        <v>1</v>
      </c>
      <c r="D902" s="14" t="str">
        <f t="shared" si="86"/>
        <v>0691775E</v>
      </c>
      <c r="E902" s="30" t="s">
        <v>1905</v>
      </c>
      <c r="F902" s="48">
        <f>Tableau2!Q18</f>
        <v>0</v>
      </c>
      <c r="G902" s="38" t="str">
        <f t="shared" ca="1" si="81"/>
        <v>2024-12-09-09.06.57.000000</v>
      </c>
      <c r="I902" s="40"/>
    </row>
    <row r="903" spans="1:9" x14ac:dyDescent="0.2">
      <c r="A903" s="42">
        <f t="shared" si="85"/>
        <v>2025</v>
      </c>
      <c r="B903" s="30" t="s">
        <v>161</v>
      </c>
      <c r="C903" s="43">
        <f t="shared" si="86"/>
        <v>1</v>
      </c>
      <c r="D903" s="14" t="str">
        <f t="shared" si="86"/>
        <v>0691775E</v>
      </c>
      <c r="E903" s="30" t="s">
        <v>1909</v>
      </c>
      <c r="F903" s="48">
        <f>Tableau2!Q19</f>
        <v>0</v>
      </c>
      <c r="G903" s="38" t="str">
        <f t="shared" ca="1" si="81"/>
        <v>2024-12-09-09.06.57.000000</v>
      </c>
      <c r="I903" s="40"/>
    </row>
    <row r="904" spans="1:9" x14ac:dyDescent="0.2">
      <c r="A904" s="42">
        <f t="shared" si="85"/>
        <v>2025</v>
      </c>
      <c r="B904" s="30" t="s">
        <v>161</v>
      </c>
      <c r="C904" s="43">
        <f t="shared" si="86"/>
        <v>1</v>
      </c>
      <c r="D904" s="14" t="str">
        <f t="shared" si="86"/>
        <v>0691775E</v>
      </c>
      <c r="E904" s="30" t="s">
        <v>1918</v>
      </c>
      <c r="F904" s="48">
        <f>Tableau2!Q20</f>
        <v>0</v>
      </c>
      <c r="G904" s="38" t="str">
        <f t="shared" ca="1" si="81"/>
        <v>2024-12-09-09.06.57.000000</v>
      </c>
      <c r="I904" s="40"/>
    </row>
    <row r="905" spans="1:9" x14ac:dyDescent="0.2">
      <c r="A905" s="42">
        <f t="shared" si="85"/>
        <v>2025</v>
      </c>
      <c r="B905" s="30" t="s">
        <v>161</v>
      </c>
      <c r="C905" s="43">
        <f t="shared" si="86"/>
        <v>1</v>
      </c>
      <c r="D905" s="14" t="str">
        <f t="shared" si="86"/>
        <v>0691775E</v>
      </c>
      <c r="E905" s="30" t="s">
        <v>1930</v>
      </c>
      <c r="F905" s="48">
        <f>Tableau2!Q21</f>
        <v>0</v>
      </c>
      <c r="G905" s="38" t="str">
        <f t="shared" ca="1" si="81"/>
        <v>2024-12-09-09.06.57.000000</v>
      </c>
      <c r="I905" s="40"/>
    </row>
    <row r="906" spans="1:9" x14ac:dyDescent="0.2">
      <c r="A906" s="42">
        <f t="shared" si="85"/>
        <v>2025</v>
      </c>
      <c r="B906" s="30" t="s">
        <v>161</v>
      </c>
      <c r="C906" s="43">
        <f t="shared" si="86"/>
        <v>1</v>
      </c>
      <c r="D906" s="14" t="str">
        <f t="shared" si="86"/>
        <v>0691775E</v>
      </c>
      <c r="E906" s="30" t="s">
        <v>1939</v>
      </c>
      <c r="F906" s="48">
        <f>Tableau2!Q22</f>
        <v>0</v>
      </c>
      <c r="G906" s="38" t="str">
        <f t="shared" ca="1" si="81"/>
        <v>2024-12-09-09.06.57.000000</v>
      </c>
      <c r="I906" s="40"/>
    </row>
    <row r="907" spans="1:9" x14ac:dyDescent="0.2">
      <c r="A907" s="42">
        <f t="shared" si="85"/>
        <v>2025</v>
      </c>
      <c r="B907" s="30" t="s">
        <v>161</v>
      </c>
      <c r="C907" s="43">
        <f t="shared" si="86"/>
        <v>1</v>
      </c>
      <c r="D907" s="14" t="str">
        <f t="shared" si="86"/>
        <v>0691775E</v>
      </c>
      <c r="E907" s="30" t="s">
        <v>1944</v>
      </c>
      <c r="F907" s="48">
        <f>Tableau2!Q23</f>
        <v>0</v>
      </c>
      <c r="G907" s="38" t="str">
        <f t="shared" ca="1" si="81"/>
        <v>2024-12-09-09.06.57.000000</v>
      </c>
      <c r="I907" s="40"/>
    </row>
    <row r="908" spans="1:9" x14ac:dyDescent="0.2">
      <c r="A908" s="42">
        <f t="shared" si="85"/>
        <v>2025</v>
      </c>
      <c r="B908" s="30" t="s">
        <v>161</v>
      </c>
      <c r="C908" s="43">
        <f t="shared" si="86"/>
        <v>1</v>
      </c>
      <c r="D908" s="14" t="str">
        <f t="shared" si="86"/>
        <v>0691775E</v>
      </c>
      <c r="E908" s="30" t="s">
        <v>1949</v>
      </c>
      <c r="F908" s="48">
        <f>Tableau2!Q24</f>
        <v>0</v>
      </c>
      <c r="G908" s="38" t="str">
        <f t="shared" ca="1" si="81"/>
        <v>2024-12-09-09.06.57.000000</v>
      </c>
      <c r="I908" s="40"/>
    </row>
    <row r="909" spans="1:9" x14ac:dyDescent="0.2">
      <c r="A909" s="42">
        <f t="shared" si="85"/>
        <v>2025</v>
      </c>
      <c r="B909" s="30" t="s">
        <v>161</v>
      </c>
      <c r="C909" s="43">
        <f t="shared" si="86"/>
        <v>1</v>
      </c>
      <c r="D909" s="14" t="str">
        <f t="shared" si="86"/>
        <v>0691775E</v>
      </c>
      <c r="E909" s="30" t="s">
        <v>1954</v>
      </c>
      <c r="F909" s="48">
        <f>Tableau2!Q25</f>
        <v>0</v>
      </c>
      <c r="G909" s="38" t="str">
        <f t="shared" ref="G909:G972" ca="1" si="87">TEXT(NOW(),"aaaa-mm-jj-hh.mm.ss")&amp;".000000"</f>
        <v>2024-12-09-09.06.57.000000</v>
      </c>
      <c r="I909" s="40"/>
    </row>
    <row r="910" spans="1:9" x14ac:dyDescent="0.2">
      <c r="A910" s="42">
        <f t="shared" si="85"/>
        <v>2025</v>
      </c>
      <c r="B910" s="30" t="s">
        <v>161</v>
      </c>
      <c r="C910" s="43">
        <f t="shared" si="86"/>
        <v>1</v>
      </c>
      <c r="D910" s="14" t="str">
        <f t="shared" si="86"/>
        <v>0691775E</v>
      </c>
      <c r="E910" s="30" t="s">
        <v>1966</v>
      </c>
      <c r="F910" s="48">
        <f>Tableau2!Q26</f>
        <v>0</v>
      </c>
      <c r="G910" s="38" t="str">
        <f t="shared" ca="1" si="87"/>
        <v>2024-12-09-09.06.57.000000</v>
      </c>
      <c r="I910" s="40"/>
    </row>
    <row r="911" spans="1:9" x14ac:dyDescent="0.2">
      <c r="A911" s="42">
        <f t="shared" si="85"/>
        <v>2025</v>
      </c>
      <c r="B911" s="30" t="s">
        <v>161</v>
      </c>
      <c r="C911" s="43">
        <f t="shared" si="86"/>
        <v>1</v>
      </c>
      <c r="D911" s="14" t="str">
        <f t="shared" si="86"/>
        <v>0691775E</v>
      </c>
      <c r="E911" s="30" t="s">
        <v>1978</v>
      </c>
      <c r="F911" s="48">
        <f>Tableau2!Q27</f>
        <v>0</v>
      </c>
      <c r="G911" s="38" t="str">
        <f t="shared" ca="1" si="87"/>
        <v>2024-12-09-09.06.57.000000</v>
      </c>
      <c r="I911" s="40"/>
    </row>
    <row r="912" spans="1:9" x14ac:dyDescent="0.2">
      <c r="A912" s="42">
        <f t="shared" si="85"/>
        <v>2025</v>
      </c>
      <c r="B912" s="30" t="s">
        <v>161</v>
      </c>
      <c r="C912" s="43">
        <f t="shared" si="86"/>
        <v>1</v>
      </c>
      <c r="D912" s="14" t="str">
        <f t="shared" si="86"/>
        <v>0691775E</v>
      </c>
      <c r="E912" s="30" t="s">
        <v>1987</v>
      </c>
      <c r="F912" s="48">
        <f>Tableau2!Q28</f>
        <v>0</v>
      </c>
      <c r="G912" s="38" t="str">
        <f t="shared" ca="1" si="87"/>
        <v>2024-12-09-09.06.57.000000</v>
      </c>
      <c r="I912" s="40"/>
    </row>
    <row r="913" spans="1:9" x14ac:dyDescent="0.2">
      <c r="A913" s="42">
        <f t="shared" si="85"/>
        <v>2025</v>
      </c>
      <c r="B913" s="30" t="s">
        <v>161</v>
      </c>
      <c r="C913" s="43">
        <f t="shared" si="86"/>
        <v>1</v>
      </c>
      <c r="D913" s="14" t="str">
        <f t="shared" si="86"/>
        <v>0691775E</v>
      </c>
      <c r="E913" s="30" t="s">
        <v>1992</v>
      </c>
      <c r="F913" s="48">
        <f>Tableau2!Q29</f>
        <v>0</v>
      </c>
      <c r="G913" s="38" t="str">
        <f t="shared" ca="1" si="87"/>
        <v>2024-12-09-09.06.57.000000</v>
      </c>
      <c r="I913" s="40"/>
    </row>
    <row r="914" spans="1:9" x14ac:dyDescent="0.2">
      <c r="A914" s="42">
        <f t="shared" si="85"/>
        <v>2025</v>
      </c>
      <c r="B914" s="30" t="s">
        <v>161</v>
      </c>
      <c r="C914" s="43">
        <f t="shared" si="86"/>
        <v>1</v>
      </c>
      <c r="D914" s="14" t="str">
        <f t="shared" si="86"/>
        <v>0691775E</v>
      </c>
      <c r="E914" s="30" t="s">
        <v>1997</v>
      </c>
      <c r="F914" s="48">
        <f>Tableau2!Q30</f>
        <v>0</v>
      </c>
      <c r="G914" s="38" t="str">
        <f t="shared" ca="1" si="87"/>
        <v>2024-12-09-09.06.57.000000</v>
      </c>
      <c r="I914" s="40"/>
    </row>
    <row r="915" spans="1:9" x14ac:dyDescent="0.2">
      <c r="A915" s="42">
        <f t="shared" si="85"/>
        <v>2025</v>
      </c>
      <c r="B915" s="30" t="s">
        <v>161</v>
      </c>
      <c r="C915" s="43">
        <f t="shared" si="86"/>
        <v>1</v>
      </c>
      <c r="D915" s="14" t="str">
        <f t="shared" si="86"/>
        <v>0691775E</v>
      </c>
      <c r="E915" s="30" t="s">
        <v>2002</v>
      </c>
      <c r="F915" s="48">
        <f>Tableau2!Q31</f>
        <v>0</v>
      </c>
      <c r="G915" s="38" t="str">
        <f t="shared" ca="1" si="87"/>
        <v>2024-12-09-09.06.57.000000</v>
      </c>
      <c r="I915" s="40"/>
    </row>
    <row r="916" spans="1:9" x14ac:dyDescent="0.2">
      <c r="A916" s="42">
        <f t="shared" si="85"/>
        <v>2025</v>
      </c>
      <c r="B916" s="30" t="s">
        <v>161</v>
      </c>
      <c r="C916" s="43">
        <f t="shared" ref="C916:D931" si="88">C915</f>
        <v>1</v>
      </c>
      <c r="D916" s="14" t="str">
        <f t="shared" si="88"/>
        <v>0691775E</v>
      </c>
      <c r="E916" s="30" t="s">
        <v>2014</v>
      </c>
      <c r="F916" s="48">
        <f>Tableau2!Q32</f>
        <v>0</v>
      </c>
      <c r="G916" s="38" t="str">
        <f t="shared" ca="1" si="87"/>
        <v>2024-12-09-09.06.57.000000</v>
      </c>
      <c r="I916" s="40"/>
    </row>
    <row r="917" spans="1:9" x14ac:dyDescent="0.2">
      <c r="A917" s="42">
        <f t="shared" si="85"/>
        <v>2025</v>
      </c>
      <c r="B917" s="30" t="s">
        <v>161</v>
      </c>
      <c r="C917" s="43">
        <f t="shared" si="88"/>
        <v>1</v>
      </c>
      <c r="D917" s="14" t="str">
        <f t="shared" si="88"/>
        <v>0691775E</v>
      </c>
      <c r="E917" s="30" t="s">
        <v>2026</v>
      </c>
      <c r="F917" s="48">
        <f>Tableau2!Q33</f>
        <v>0</v>
      </c>
      <c r="G917" s="38" t="str">
        <f t="shared" ca="1" si="87"/>
        <v>2024-12-09-09.06.57.000000</v>
      </c>
      <c r="I917" s="40"/>
    </row>
    <row r="918" spans="1:9" x14ac:dyDescent="0.2">
      <c r="A918" s="42">
        <f t="shared" si="85"/>
        <v>2025</v>
      </c>
      <c r="B918" s="30" t="s">
        <v>161</v>
      </c>
      <c r="C918" s="43">
        <f t="shared" si="88"/>
        <v>1</v>
      </c>
      <c r="D918" s="14" t="str">
        <f t="shared" si="88"/>
        <v>0691775E</v>
      </c>
      <c r="E918" s="30" t="s">
        <v>2031</v>
      </c>
      <c r="F918" s="48">
        <f>Tableau2!Q34</f>
        <v>0</v>
      </c>
      <c r="G918" s="38" t="str">
        <f t="shared" ca="1" si="87"/>
        <v>2024-12-09-09.06.57.000000</v>
      </c>
      <c r="I918" s="40"/>
    </row>
    <row r="919" spans="1:9" x14ac:dyDescent="0.2">
      <c r="A919" s="42">
        <f t="shared" si="85"/>
        <v>2025</v>
      </c>
      <c r="B919" s="30" t="s">
        <v>161</v>
      </c>
      <c r="C919" s="43">
        <f t="shared" si="88"/>
        <v>1</v>
      </c>
      <c r="D919" s="14" t="str">
        <f t="shared" si="88"/>
        <v>0691775E</v>
      </c>
      <c r="E919" s="30" t="s">
        <v>2043</v>
      </c>
      <c r="F919" s="48">
        <f>Tableau2!Q35</f>
        <v>0</v>
      </c>
      <c r="G919" s="38" t="str">
        <f t="shared" ca="1" si="87"/>
        <v>2024-12-09-09.06.57.000000</v>
      </c>
      <c r="I919" s="40"/>
    </row>
    <row r="920" spans="1:9" x14ac:dyDescent="0.2">
      <c r="A920" s="42">
        <f t="shared" si="85"/>
        <v>2025</v>
      </c>
      <c r="B920" s="30" t="s">
        <v>161</v>
      </c>
      <c r="C920" s="43">
        <f t="shared" si="88"/>
        <v>1</v>
      </c>
      <c r="D920" s="14" t="str">
        <f t="shared" si="88"/>
        <v>0691775E</v>
      </c>
      <c r="E920" s="30" t="s">
        <v>2048</v>
      </c>
      <c r="F920" s="48">
        <f>Tableau2!Q36</f>
        <v>0</v>
      </c>
      <c r="G920" s="38" t="str">
        <f t="shared" ca="1" si="87"/>
        <v>2024-12-09-09.06.57.000000</v>
      </c>
      <c r="I920" s="40"/>
    </row>
    <row r="921" spans="1:9" x14ac:dyDescent="0.2">
      <c r="A921" s="42">
        <f t="shared" si="85"/>
        <v>2025</v>
      </c>
      <c r="B921" s="30" t="s">
        <v>161</v>
      </c>
      <c r="C921" s="43">
        <f t="shared" si="88"/>
        <v>1</v>
      </c>
      <c r="D921" s="14" t="str">
        <f t="shared" si="88"/>
        <v>0691775E</v>
      </c>
      <c r="E921" s="30" t="s">
        <v>2060</v>
      </c>
      <c r="F921" s="48">
        <f>Tableau2!Q37</f>
        <v>0</v>
      </c>
      <c r="G921" s="38" t="str">
        <f t="shared" ca="1" si="87"/>
        <v>2024-12-09-09.06.57.000000</v>
      </c>
      <c r="I921" s="40"/>
    </row>
    <row r="922" spans="1:9" x14ac:dyDescent="0.2">
      <c r="A922" s="42">
        <f t="shared" si="85"/>
        <v>2025</v>
      </c>
      <c r="B922" s="30" t="s">
        <v>161</v>
      </c>
      <c r="C922" s="43">
        <f t="shared" si="88"/>
        <v>1</v>
      </c>
      <c r="D922" s="14" t="str">
        <f t="shared" si="88"/>
        <v>0691775E</v>
      </c>
      <c r="E922" s="30" t="s">
        <v>2072</v>
      </c>
      <c r="F922" s="48">
        <f>Tableau2!Q38</f>
        <v>0</v>
      </c>
      <c r="G922" s="38" t="str">
        <f t="shared" ca="1" si="87"/>
        <v>2024-12-09-09.06.57.000000</v>
      </c>
      <c r="I922" s="40"/>
    </row>
    <row r="923" spans="1:9" x14ac:dyDescent="0.2">
      <c r="A923" s="42">
        <f t="shared" si="85"/>
        <v>2025</v>
      </c>
      <c r="B923" s="30" t="s">
        <v>161</v>
      </c>
      <c r="C923" s="43">
        <f t="shared" si="88"/>
        <v>1</v>
      </c>
      <c r="D923" s="14" t="str">
        <f t="shared" si="88"/>
        <v>0691775E</v>
      </c>
      <c r="E923" s="30" t="s">
        <v>2081</v>
      </c>
      <c r="F923" s="48">
        <f>Tableau2!Q39</f>
        <v>0</v>
      </c>
      <c r="G923" s="38" t="str">
        <f t="shared" ca="1" si="87"/>
        <v>2024-12-09-09.06.57.000000</v>
      </c>
      <c r="I923" s="40"/>
    </row>
    <row r="924" spans="1:9" x14ac:dyDescent="0.2">
      <c r="A924" s="42">
        <f t="shared" si="85"/>
        <v>2025</v>
      </c>
      <c r="B924" s="30" t="s">
        <v>161</v>
      </c>
      <c r="C924" s="43">
        <f t="shared" si="88"/>
        <v>1</v>
      </c>
      <c r="D924" s="14" t="str">
        <f t="shared" si="88"/>
        <v>0691775E</v>
      </c>
      <c r="E924" s="30" t="s">
        <v>2093</v>
      </c>
      <c r="F924" s="48">
        <f>Tableau2!Q40</f>
        <v>0</v>
      </c>
      <c r="G924" s="38" t="str">
        <f t="shared" ca="1" si="87"/>
        <v>2024-12-09-09.06.57.000000</v>
      </c>
      <c r="I924" s="40"/>
    </row>
    <row r="925" spans="1:9" x14ac:dyDescent="0.2">
      <c r="A925" s="42">
        <f t="shared" si="85"/>
        <v>2025</v>
      </c>
      <c r="B925" s="30" t="s">
        <v>161</v>
      </c>
      <c r="C925" s="43">
        <f t="shared" si="88"/>
        <v>1</v>
      </c>
      <c r="D925" s="14" t="str">
        <f t="shared" si="88"/>
        <v>0691775E</v>
      </c>
      <c r="E925" s="30" t="s">
        <v>2100</v>
      </c>
      <c r="F925" s="48">
        <f>Tableau2!Q41</f>
        <v>0</v>
      </c>
      <c r="G925" s="38" t="str">
        <f t="shared" ca="1" si="87"/>
        <v>2024-12-09-09.06.57.000000</v>
      </c>
      <c r="I925" s="40"/>
    </row>
    <row r="926" spans="1:9" x14ac:dyDescent="0.2">
      <c r="A926" s="42">
        <f t="shared" si="85"/>
        <v>2025</v>
      </c>
      <c r="B926" s="30" t="s">
        <v>161</v>
      </c>
      <c r="C926" s="43">
        <f t="shared" si="88"/>
        <v>1</v>
      </c>
      <c r="D926" s="14" t="str">
        <f t="shared" si="88"/>
        <v>0691775E</v>
      </c>
      <c r="E926" s="30" t="s">
        <v>2110</v>
      </c>
      <c r="F926" s="48">
        <f>Tableau2!Q42</f>
        <v>0</v>
      </c>
      <c r="G926" s="38" t="str">
        <f t="shared" ca="1" si="87"/>
        <v>2024-12-09-09.06.57.000000</v>
      </c>
      <c r="I926" s="40"/>
    </row>
    <row r="927" spans="1:9" x14ac:dyDescent="0.2">
      <c r="A927" s="42">
        <f t="shared" si="85"/>
        <v>2025</v>
      </c>
      <c r="B927" s="30" t="s">
        <v>161</v>
      </c>
      <c r="C927" s="43">
        <f t="shared" si="88"/>
        <v>1</v>
      </c>
      <c r="D927" s="14" t="str">
        <f t="shared" si="88"/>
        <v>0691775E</v>
      </c>
      <c r="E927" s="30" t="s">
        <v>2118</v>
      </c>
      <c r="F927" s="48">
        <f>Tableau2!Q43</f>
        <v>0</v>
      </c>
      <c r="G927" s="38" t="str">
        <f t="shared" ca="1" si="87"/>
        <v>2024-12-09-09.06.57.000000</v>
      </c>
      <c r="I927" s="40"/>
    </row>
    <row r="928" spans="1:9" x14ac:dyDescent="0.2">
      <c r="A928" s="42">
        <f t="shared" si="85"/>
        <v>2025</v>
      </c>
      <c r="B928" s="30" t="s">
        <v>161</v>
      </c>
      <c r="C928" s="43">
        <f t="shared" si="88"/>
        <v>1</v>
      </c>
      <c r="D928" s="14" t="str">
        <f t="shared" si="88"/>
        <v>0691775E</v>
      </c>
      <c r="E928" s="30" t="s">
        <v>2127</v>
      </c>
      <c r="F928" s="48">
        <f>Tableau2!Q44</f>
        <v>0</v>
      </c>
      <c r="G928" s="38" t="str">
        <f t="shared" ca="1" si="87"/>
        <v>2024-12-09-09.06.57.000000</v>
      </c>
      <c r="I928" s="40"/>
    </row>
    <row r="929" spans="1:9" x14ac:dyDescent="0.2">
      <c r="A929" s="42">
        <f t="shared" si="85"/>
        <v>2025</v>
      </c>
      <c r="B929" s="35" t="s">
        <v>229</v>
      </c>
      <c r="C929" s="43">
        <f t="shared" si="88"/>
        <v>1</v>
      </c>
      <c r="D929" s="14" t="str">
        <f t="shared" si="88"/>
        <v>0691775E</v>
      </c>
      <c r="E929" s="30" t="s">
        <v>586</v>
      </c>
      <c r="F929" s="48">
        <f>Tableau3!E13</f>
        <v>68394516</v>
      </c>
      <c r="G929" s="38" t="str">
        <f t="shared" ca="1" si="87"/>
        <v>2024-12-09-09.06.57.000000</v>
      </c>
      <c r="I929" s="40"/>
    </row>
    <row r="930" spans="1:9" x14ac:dyDescent="0.2">
      <c r="A930" s="42">
        <f t="shared" si="85"/>
        <v>2025</v>
      </c>
      <c r="B930" s="35" t="s">
        <v>229</v>
      </c>
      <c r="C930" s="43">
        <f t="shared" si="88"/>
        <v>1</v>
      </c>
      <c r="D930" s="14" t="str">
        <f t="shared" si="88"/>
        <v>0691775E</v>
      </c>
      <c r="E930" s="30" t="s">
        <v>2142</v>
      </c>
      <c r="F930" s="48">
        <f>Tableau3!E14</f>
        <v>50404505</v>
      </c>
      <c r="G930" s="38" t="str">
        <f t="shared" ca="1" si="87"/>
        <v>2024-12-09-09.06.57.000000</v>
      </c>
      <c r="I930" s="40"/>
    </row>
    <row r="931" spans="1:9" x14ac:dyDescent="0.2">
      <c r="A931" s="42">
        <f t="shared" si="85"/>
        <v>2025</v>
      </c>
      <c r="B931" s="35" t="s">
        <v>229</v>
      </c>
      <c r="C931" s="43">
        <f t="shared" si="88"/>
        <v>1</v>
      </c>
      <c r="D931" s="14" t="str">
        <f t="shared" si="88"/>
        <v>0691775E</v>
      </c>
      <c r="E931" s="30" t="s">
        <v>2161</v>
      </c>
      <c r="F931" s="48">
        <f>Tableau3!E15</f>
        <v>17990011</v>
      </c>
      <c r="G931" s="38" t="str">
        <f t="shared" ca="1" si="87"/>
        <v>2024-12-09-09.06.57.000000</v>
      </c>
      <c r="I931" s="40"/>
    </row>
    <row r="932" spans="1:9" x14ac:dyDescent="0.2">
      <c r="A932" s="42">
        <f t="shared" si="85"/>
        <v>2025</v>
      </c>
      <c r="B932" s="35" t="s">
        <v>229</v>
      </c>
      <c r="C932" s="43">
        <f t="shared" ref="C932:D947" si="89">C931</f>
        <v>1</v>
      </c>
      <c r="D932" s="14" t="str">
        <f t="shared" si="89"/>
        <v>0691775E</v>
      </c>
      <c r="E932" s="30" t="s">
        <v>860</v>
      </c>
      <c r="F932" s="48">
        <f>Tableau3!E16</f>
        <v>34858059</v>
      </c>
      <c r="G932" s="38" t="str">
        <f t="shared" ca="1" si="87"/>
        <v>2024-12-09-09.06.57.000000</v>
      </c>
      <c r="I932" s="40"/>
    </row>
    <row r="933" spans="1:9" x14ac:dyDescent="0.2">
      <c r="A933" s="42">
        <f t="shared" si="85"/>
        <v>2025</v>
      </c>
      <c r="B933" s="35" t="s">
        <v>229</v>
      </c>
      <c r="C933" s="43">
        <f t="shared" si="89"/>
        <v>1</v>
      </c>
      <c r="D933" s="14" t="str">
        <f t="shared" si="89"/>
        <v>0691775E</v>
      </c>
      <c r="E933" s="30" t="s">
        <v>874</v>
      </c>
      <c r="F933" s="48">
        <f>Tableau3!E17</f>
        <v>15546446</v>
      </c>
      <c r="G933" s="38" t="str">
        <f t="shared" ca="1" si="87"/>
        <v>2024-12-09-09.06.57.000000</v>
      </c>
      <c r="I933" s="40"/>
    </row>
    <row r="934" spans="1:9" x14ac:dyDescent="0.2">
      <c r="A934" s="42">
        <f t="shared" si="85"/>
        <v>2025</v>
      </c>
      <c r="B934" s="35" t="s">
        <v>229</v>
      </c>
      <c r="C934" s="43">
        <f t="shared" si="89"/>
        <v>1</v>
      </c>
      <c r="D934" s="14" t="str">
        <f t="shared" si="89"/>
        <v>0691775E</v>
      </c>
      <c r="E934" s="30" t="s">
        <v>888</v>
      </c>
      <c r="F934" s="48">
        <f>Tableau3!E18</f>
        <v>8237752</v>
      </c>
      <c r="G934" s="38" t="str">
        <f t="shared" ca="1" si="87"/>
        <v>2024-12-09-09.06.57.000000</v>
      </c>
      <c r="I934" s="40"/>
    </row>
    <row r="935" spans="1:9" x14ac:dyDescent="0.2">
      <c r="A935" s="42">
        <f t="shared" si="85"/>
        <v>2025</v>
      </c>
      <c r="B935" s="35" t="s">
        <v>229</v>
      </c>
      <c r="C935" s="43">
        <f t="shared" si="89"/>
        <v>1</v>
      </c>
      <c r="D935" s="14" t="str">
        <f t="shared" si="89"/>
        <v>0691775E</v>
      </c>
      <c r="E935" s="30" t="s">
        <v>898</v>
      </c>
      <c r="F935" s="48">
        <f>Tableau3!E19</f>
        <v>9203712</v>
      </c>
      <c r="G935" s="38" t="str">
        <f t="shared" ca="1" si="87"/>
        <v>2024-12-09-09.06.57.000000</v>
      </c>
      <c r="I935" s="40"/>
    </row>
    <row r="936" spans="1:9" x14ac:dyDescent="0.2">
      <c r="A936" s="42">
        <f t="shared" si="85"/>
        <v>2025</v>
      </c>
      <c r="B936" s="35" t="s">
        <v>229</v>
      </c>
      <c r="C936" s="43">
        <f t="shared" si="89"/>
        <v>1</v>
      </c>
      <c r="D936" s="14" t="str">
        <f t="shared" si="89"/>
        <v>0691775E</v>
      </c>
      <c r="E936" s="30" t="s">
        <v>238</v>
      </c>
      <c r="F936" s="48">
        <f>Tableau3!E20</f>
        <v>2291998</v>
      </c>
      <c r="G936" s="38" t="str">
        <f t="shared" ca="1" si="87"/>
        <v>2024-12-09-09.06.57.000000</v>
      </c>
      <c r="I936" s="40"/>
    </row>
    <row r="937" spans="1:9" x14ac:dyDescent="0.2">
      <c r="A937" s="42">
        <f t="shared" si="85"/>
        <v>2025</v>
      </c>
      <c r="B937" s="35" t="s">
        <v>229</v>
      </c>
      <c r="C937" s="43">
        <f t="shared" si="89"/>
        <v>1</v>
      </c>
      <c r="D937" s="14" t="str">
        <f t="shared" si="89"/>
        <v>0691775E</v>
      </c>
      <c r="E937" s="30" t="s">
        <v>240</v>
      </c>
      <c r="F937" s="48">
        <f>Tableau3!E21</f>
        <v>1952615</v>
      </c>
      <c r="G937" s="38" t="str">
        <f t="shared" ca="1" si="87"/>
        <v>2024-12-09-09.06.57.000000</v>
      </c>
      <c r="I937" s="40"/>
    </row>
    <row r="938" spans="1:9" x14ac:dyDescent="0.2">
      <c r="A938" s="42">
        <f t="shared" si="85"/>
        <v>2025</v>
      </c>
      <c r="B938" s="35" t="s">
        <v>229</v>
      </c>
      <c r="C938" s="43">
        <f t="shared" si="89"/>
        <v>1</v>
      </c>
      <c r="D938" s="14" t="str">
        <f t="shared" si="89"/>
        <v>0691775E</v>
      </c>
      <c r="E938" s="30" t="s">
        <v>922</v>
      </c>
      <c r="F938" s="48">
        <f>Tableau3!E22</f>
        <v>548547</v>
      </c>
      <c r="G938" s="38" t="str">
        <f t="shared" ca="1" si="87"/>
        <v>2024-12-09-09.06.57.000000</v>
      </c>
      <c r="I938" s="40"/>
    </row>
    <row r="939" spans="1:9" x14ac:dyDescent="0.2">
      <c r="A939" s="42">
        <f t="shared" si="85"/>
        <v>2025</v>
      </c>
      <c r="B939" s="30" t="s">
        <v>229</v>
      </c>
      <c r="C939" s="43">
        <f t="shared" si="89"/>
        <v>1</v>
      </c>
      <c r="D939" s="14" t="str">
        <f t="shared" si="89"/>
        <v>0691775E</v>
      </c>
      <c r="E939" s="30" t="s">
        <v>2204</v>
      </c>
      <c r="F939" s="48">
        <f>Tableau3!E23</f>
        <v>15646360</v>
      </c>
      <c r="G939" s="38" t="str">
        <f t="shared" ca="1" si="87"/>
        <v>2024-12-09-09.06.57.000000</v>
      </c>
      <c r="I939" s="40"/>
    </row>
    <row r="940" spans="1:9" x14ac:dyDescent="0.2">
      <c r="A940" s="42">
        <f t="shared" si="85"/>
        <v>2025</v>
      </c>
      <c r="B940" s="30" t="s">
        <v>229</v>
      </c>
      <c r="C940" s="43">
        <f t="shared" si="89"/>
        <v>1</v>
      </c>
      <c r="D940" s="14" t="str">
        <f t="shared" si="89"/>
        <v>0691775E</v>
      </c>
      <c r="E940" s="30" t="s">
        <v>933</v>
      </c>
      <c r="F940" s="48">
        <f>Tableau3!E24</f>
        <v>10882636</v>
      </c>
      <c r="G940" s="38" t="str">
        <f t="shared" ca="1" si="87"/>
        <v>2024-12-09-09.06.57.000000</v>
      </c>
      <c r="I940" s="40"/>
    </row>
    <row r="941" spans="1:9" x14ac:dyDescent="0.2">
      <c r="A941" s="42">
        <f t="shared" si="85"/>
        <v>2025</v>
      </c>
      <c r="B941" s="30" t="s">
        <v>229</v>
      </c>
      <c r="C941" s="43">
        <f t="shared" si="89"/>
        <v>1</v>
      </c>
      <c r="D941" s="14" t="str">
        <f t="shared" si="89"/>
        <v>0691775E</v>
      </c>
      <c r="E941" s="30" t="s">
        <v>946</v>
      </c>
      <c r="F941" s="48">
        <f>Tableau3!E25</f>
        <v>4763724</v>
      </c>
      <c r="G941" s="38" t="str">
        <f t="shared" ca="1" si="87"/>
        <v>2024-12-09-09.06.57.000000</v>
      </c>
      <c r="I941" s="40"/>
    </row>
    <row r="942" spans="1:9" x14ac:dyDescent="0.2">
      <c r="A942" s="42">
        <f t="shared" si="85"/>
        <v>2025</v>
      </c>
      <c r="B942" s="30" t="s">
        <v>229</v>
      </c>
      <c r="C942" s="43">
        <f t="shared" si="89"/>
        <v>1</v>
      </c>
      <c r="D942" s="14" t="str">
        <f t="shared" si="89"/>
        <v>0691775E</v>
      </c>
      <c r="E942" s="30" t="s">
        <v>959</v>
      </c>
      <c r="F942" s="48">
        <f>Tableau3!E26</f>
        <v>6389342</v>
      </c>
      <c r="G942" s="38" t="str">
        <f t="shared" ca="1" si="87"/>
        <v>2024-12-09-09.06.57.000000</v>
      </c>
      <c r="I942" s="40"/>
    </row>
    <row r="943" spans="1:9" x14ac:dyDescent="0.2">
      <c r="A943" s="42">
        <f t="shared" si="85"/>
        <v>2025</v>
      </c>
      <c r="B943" s="30" t="s">
        <v>229</v>
      </c>
      <c r="C943" s="43">
        <f t="shared" si="89"/>
        <v>1</v>
      </c>
      <c r="D943" s="14" t="str">
        <f t="shared" si="89"/>
        <v>0691775E</v>
      </c>
      <c r="E943" s="30" t="s">
        <v>968</v>
      </c>
      <c r="F943" s="48">
        <f>Tableau3!E27</f>
        <v>2112860</v>
      </c>
      <c r="G943" s="38" t="str">
        <f t="shared" ca="1" si="87"/>
        <v>2024-12-09-09.06.57.000000</v>
      </c>
      <c r="I943" s="40"/>
    </row>
    <row r="944" spans="1:9" x14ac:dyDescent="0.2">
      <c r="A944" s="42">
        <f t="shared" si="85"/>
        <v>2025</v>
      </c>
      <c r="B944" s="30" t="s">
        <v>229</v>
      </c>
      <c r="C944" s="43">
        <f t="shared" si="89"/>
        <v>1</v>
      </c>
      <c r="D944" s="14" t="str">
        <f t="shared" si="89"/>
        <v>0691775E</v>
      </c>
      <c r="E944" s="30" t="s">
        <v>979</v>
      </c>
      <c r="F944" s="48">
        <f>Tableau3!E28</f>
        <v>3422127</v>
      </c>
      <c r="G944" s="38" t="str">
        <f t="shared" ca="1" si="87"/>
        <v>2024-12-09-09.06.57.000000</v>
      </c>
      <c r="I944" s="40"/>
    </row>
    <row r="945" spans="1:9" x14ac:dyDescent="0.2">
      <c r="A945" s="42">
        <f t="shared" si="85"/>
        <v>2025</v>
      </c>
      <c r="B945" s="30" t="s">
        <v>229</v>
      </c>
      <c r="C945" s="43">
        <f t="shared" si="89"/>
        <v>1</v>
      </c>
      <c r="D945" s="14" t="str">
        <f t="shared" si="89"/>
        <v>0691775E</v>
      </c>
      <c r="E945" s="30" t="s">
        <v>992</v>
      </c>
      <c r="F945" s="48">
        <f>Tableau3!E29</f>
        <v>3722031</v>
      </c>
      <c r="G945" s="38" t="str">
        <f t="shared" ca="1" si="87"/>
        <v>2024-12-09-09.06.57.000000</v>
      </c>
      <c r="I945" s="40"/>
    </row>
    <row r="946" spans="1:9" x14ac:dyDescent="0.2">
      <c r="A946" s="42">
        <f t="shared" si="85"/>
        <v>2025</v>
      </c>
      <c r="B946" s="30" t="s">
        <v>229</v>
      </c>
      <c r="C946" s="43">
        <f t="shared" si="89"/>
        <v>1</v>
      </c>
      <c r="D946" s="14" t="str">
        <f t="shared" si="89"/>
        <v>0691775E</v>
      </c>
      <c r="E946" s="30" t="s">
        <v>2247</v>
      </c>
      <c r="F946" s="48">
        <f>Tableau3!E30</f>
        <v>55958371</v>
      </c>
      <c r="G946" s="38" t="str">
        <f t="shared" ca="1" si="87"/>
        <v>2024-12-09-09.06.57.000000</v>
      </c>
      <c r="I946" s="40"/>
    </row>
    <row r="947" spans="1:9" x14ac:dyDescent="0.2">
      <c r="A947" s="42">
        <f t="shared" si="85"/>
        <v>2025</v>
      </c>
      <c r="B947" s="30" t="s">
        <v>229</v>
      </c>
      <c r="C947" s="43">
        <f t="shared" si="89"/>
        <v>1</v>
      </c>
      <c r="D947" s="14" t="str">
        <f t="shared" si="89"/>
        <v>0691775E</v>
      </c>
      <c r="E947" s="30" t="s">
        <v>2271</v>
      </c>
      <c r="F947" s="48">
        <f>Tableau3!E31</f>
        <v>47137137</v>
      </c>
      <c r="G947" s="38" t="str">
        <f t="shared" ca="1" si="87"/>
        <v>2024-12-09-09.06.57.000000</v>
      </c>
      <c r="I947" s="40"/>
    </row>
    <row r="948" spans="1:9" x14ac:dyDescent="0.2">
      <c r="A948" s="42">
        <f t="shared" si="85"/>
        <v>2025</v>
      </c>
      <c r="B948" s="30" t="s">
        <v>229</v>
      </c>
      <c r="C948" s="43">
        <f t="shared" ref="C948:D963" si="90">C947</f>
        <v>1</v>
      </c>
      <c r="D948" s="14" t="str">
        <f t="shared" si="90"/>
        <v>0691775E</v>
      </c>
      <c r="E948" s="30" t="s">
        <v>2294</v>
      </c>
      <c r="F948" s="48">
        <f>Tableau3!E32</f>
        <v>8821234</v>
      </c>
      <c r="G948" s="38" t="str">
        <f t="shared" ca="1" si="87"/>
        <v>2024-12-09-09.06.57.000000</v>
      </c>
      <c r="I948" s="40"/>
    </row>
    <row r="949" spans="1:9" x14ac:dyDescent="0.2">
      <c r="A949" s="42">
        <f t="shared" si="85"/>
        <v>2025</v>
      </c>
      <c r="B949" s="30" t="s">
        <v>229</v>
      </c>
      <c r="C949" s="43">
        <f t="shared" si="90"/>
        <v>1</v>
      </c>
      <c r="D949" s="14" t="str">
        <f t="shared" si="90"/>
        <v>0691775E</v>
      </c>
      <c r="E949" s="30" t="s">
        <v>1005</v>
      </c>
      <c r="F949" s="48">
        <f>Tableau3!E33</f>
        <v>37599039</v>
      </c>
      <c r="G949" s="38" t="str">
        <f t="shared" ca="1" si="87"/>
        <v>2024-12-09-09.06.57.000000</v>
      </c>
      <c r="I949" s="40"/>
    </row>
    <row r="950" spans="1:9" x14ac:dyDescent="0.2">
      <c r="A950" s="42">
        <f t="shared" si="85"/>
        <v>2025</v>
      </c>
      <c r="B950" s="30" t="s">
        <v>229</v>
      </c>
      <c r="C950" s="43">
        <f t="shared" si="90"/>
        <v>1</v>
      </c>
      <c r="D950" s="14" t="str">
        <f t="shared" si="90"/>
        <v>0691775E</v>
      </c>
      <c r="E950" s="30" t="s">
        <v>1021</v>
      </c>
      <c r="F950" s="48">
        <f>Tableau3!E34</f>
        <v>9538098</v>
      </c>
      <c r="G950" s="38" t="str">
        <f t="shared" ca="1" si="87"/>
        <v>2024-12-09-09.06.57.000000</v>
      </c>
      <c r="I950" s="40"/>
    </row>
    <row r="951" spans="1:9" x14ac:dyDescent="0.2">
      <c r="A951" s="42">
        <f t="shared" si="85"/>
        <v>2025</v>
      </c>
      <c r="B951" s="30" t="s">
        <v>229</v>
      </c>
      <c r="C951" s="43">
        <f t="shared" si="90"/>
        <v>1</v>
      </c>
      <c r="D951" s="14" t="str">
        <f t="shared" si="90"/>
        <v>0691775E</v>
      </c>
      <c r="E951" s="30" t="s">
        <v>1038</v>
      </c>
      <c r="F951" s="48">
        <f>Tableau3!E35</f>
        <v>892522</v>
      </c>
      <c r="G951" s="38" t="str">
        <f t="shared" ca="1" si="87"/>
        <v>2024-12-09-09.06.57.000000</v>
      </c>
      <c r="I951" s="40"/>
    </row>
    <row r="952" spans="1:9" x14ac:dyDescent="0.2">
      <c r="A952" s="42">
        <f t="shared" si="85"/>
        <v>2025</v>
      </c>
      <c r="B952" s="30" t="s">
        <v>229</v>
      </c>
      <c r="C952" s="43">
        <f t="shared" si="90"/>
        <v>1</v>
      </c>
      <c r="D952" s="14" t="str">
        <f t="shared" si="90"/>
        <v>0691775E</v>
      </c>
      <c r="E952" s="30" t="s">
        <v>1052</v>
      </c>
      <c r="F952" s="48">
        <f>Tableau3!E36</f>
        <v>7928712</v>
      </c>
      <c r="G952" s="38" t="str">
        <f t="shared" ca="1" si="87"/>
        <v>2024-12-09-09.06.57.000000</v>
      </c>
      <c r="I952" s="40"/>
    </row>
    <row r="953" spans="1:9" x14ac:dyDescent="0.2">
      <c r="A953" s="42">
        <f t="shared" si="85"/>
        <v>2025</v>
      </c>
      <c r="B953" s="30" t="s">
        <v>229</v>
      </c>
      <c r="C953" s="43">
        <f t="shared" si="90"/>
        <v>1</v>
      </c>
      <c r="D953" s="14" t="str">
        <f t="shared" si="90"/>
        <v>0691775E</v>
      </c>
      <c r="E953" s="30" t="s">
        <v>1065</v>
      </c>
      <c r="F953" s="48">
        <f>Tableau3!E37</f>
        <v>1040347</v>
      </c>
      <c r="G953" s="38" t="str">
        <f t="shared" ca="1" si="87"/>
        <v>2024-12-09-09.06.57.000000</v>
      </c>
      <c r="I953" s="40"/>
    </row>
    <row r="954" spans="1:9" x14ac:dyDescent="0.2">
      <c r="A954" s="42">
        <f t="shared" si="85"/>
        <v>2025</v>
      </c>
      <c r="B954" s="30" t="s">
        <v>229</v>
      </c>
      <c r="C954" s="43">
        <f t="shared" si="90"/>
        <v>1</v>
      </c>
      <c r="D954" s="14" t="str">
        <f t="shared" si="90"/>
        <v>0691775E</v>
      </c>
      <c r="E954" s="30" t="s">
        <v>2333</v>
      </c>
      <c r="F954" s="48">
        <f>Tableau3!E38</f>
        <v>141039594</v>
      </c>
      <c r="G954" s="38" t="str">
        <f t="shared" ca="1" si="87"/>
        <v>2024-12-09-09.06.57.000000</v>
      </c>
      <c r="I954" s="40"/>
    </row>
    <row r="955" spans="1:9" x14ac:dyDescent="0.2">
      <c r="A955" s="42">
        <f t="shared" si="85"/>
        <v>2025</v>
      </c>
      <c r="B955" s="30" t="s">
        <v>229</v>
      </c>
      <c r="C955" s="43">
        <f t="shared" si="90"/>
        <v>1</v>
      </c>
      <c r="D955" s="14" t="str">
        <f t="shared" si="90"/>
        <v>0691775E</v>
      </c>
      <c r="E955" s="30" t="s">
        <v>2357</v>
      </c>
      <c r="F955" s="48">
        <f>Tableau3!E39</f>
        <v>139999247</v>
      </c>
      <c r="G955" s="38" t="str">
        <f t="shared" ca="1" si="87"/>
        <v>2024-12-09-09.06.57.000000</v>
      </c>
      <c r="I955" s="40"/>
    </row>
    <row r="956" spans="1:9" x14ac:dyDescent="0.2">
      <c r="A956" s="42">
        <f t="shared" si="85"/>
        <v>2025</v>
      </c>
      <c r="B956" s="30" t="s">
        <v>229</v>
      </c>
      <c r="C956" s="43">
        <f t="shared" si="90"/>
        <v>1</v>
      </c>
      <c r="D956" s="14" t="str">
        <f t="shared" si="90"/>
        <v>0691775E</v>
      </c>
      <c r="E956" s="30" t="s">
        <v>2381</v>
      </c>
      <c r="F956" s="48">
        <f>Tableau3!E40</f>
        <v>108424278</v>
      </c>
      <c r="G956" s="38" t="str">
        <f t="shared" ca="1" si="87"/>
        <v>2024-12-09-09.06.57.000000</v>
      </c>
      <c r="I956" s="40"/>
    </row>
    <row r="957" spans="1:9" x14ac:dyDescent="0.2">
      <c r="A957" s="42">
        <f t="shared" si="85"/>
        <v>2025</v>
      </c>
      <c r="B957" s="30" t="s">
        <v>229</v>
      </c>
      <c r="C957" s="43">
        <f t="shared" si="90"/>
        <v>1</v>
      </c>
      <c r="D957" s="14" t="str">
        <f t="shared" si="90"/>
        <v>0691775E</v>
      </c>
      <c r="E957" s="30" t="s">
        <v>2404</v>
      </c>
      <c r="F957" s="48">
        <f>Tableau3!E41</f>
        <v>31574969</v>
      </c>
      <c r="G957" s="38" t="str">
        <f t="shared" ca="1" si="87"/>
        <v>2024-12-09-09.06.57.000000</v>
      </c>
      <c r="I957" s="40"/>
    </row>
    <row r="958" spans="1:9" x14ac:dyDescent="0.2">
      <c r="A958" s="42">
        <f t="shared" si="85"/>
        <v>2025</v>
      </c>
      <c r="B958" s="30" t="s">
        <v>229</v>
      </c>
      <c r="C958" s="43">
        <f t="shared" si="90"/>
        <v>1</v>
      </c>
      <c r="D958" s="14" t="str">
        <f t="shared" si="90"/>
        <v>0691775E</v>
      </c>
      <c r="E958" s="30" t="s">
        <v>601</v>
      </c>
      <c r="F958" s="48">
        <f>Tableau3!F13</f>
        <v>0</v>
      </c>
      <c r="G958" s="38" t="str">
        <f t="shared" ca="1" si="87"/>
        <v>2024-12-09-09.06.57.000000</v>
      </c>
      <c r="I958" s="40"/>
    </row>
    <row r="959" spans="1:9" x14ac:dyDescent="0.2">
      <c r="A959" s="42">
        <f t="shared" si="85"/>
        <v>2025</v>
      </c>
      <c r="B959" s="30" t="s">
        <v>229</v>
      </c>
      <c r="C959" s="43">
        <f t="shared" si="90"/>
        <v>1</v>
      </c>
      <c r="D959" s="14" t="str">
        <f t="shared" si="90"/>
        <v>0691775E</v>
      </c>
      <c r="E959" s="30" t="s">
        <v>2143</v>
      </c>
      <c r="F959" s="48">
        <f>Tableau3!F14</f>
        <v>0</v>
      </c>
      <c r="G959" s="38" t="str">
        <f t="shared" ca="1" si="87"/>
        <v>2024-12-09-09.06.57.000000</v>
      </c>
      <c r="I959" s="40"/>
    </row>
    <row r="960" spans="1:9" x14ac:dyDescent="0.2">
      <c r="A960" s="42">
        <f t="shared" si="85"/>
        <v>2025</v>
      </c>
      <c r="B960" s="30" t="s">
        <v>229</v>
      </c>
      <c r="C960" s="43">
        <f t="shared" si="90"/>
        <v>1</v>
      </c>
      <c r="D960" s="14" t="str">
        <f t="shared" si="90"/>
        <v>0691775E</v>
      </c>
      <c r="E960" s="30" t="s">
        <v>2162</v>
      </c>
      <c r="F960" s="48">
        <f>Tableau3!F15</f>
        <v>0</v>
      </c>
      <c r="G960" s="38" t="str">
        <f t="shared" ca="1" si="87"/>
        <v>2024-12-09-09.06.57.000000</v>
      </c>
      <c r="I960" s="40"/>
    </row>
    <row r="961" spans="1:9" x14ac:dyDescent="0.2">
      <c r="A961" s="42">
        <f t="shared" si="85"/>
        <v>2025</v>
      </c>
      <c r="B961" s="30" t="s">
        <v>229</v>
      </c>
      <c r="C961" s="43">
        <f t="shared" si="90"/>
        <v>1</v>
      </c>
      <c r="D961" s="14" t="str">
        <f t="shared" si="90"/>
        <v>0691775E</v>
      </c>
      <c r="E961" s="30" t="s">
        <v>861</v>
      </c>
      <c r="F961" s="48">
        <f>Tableau3!F16</f>
        <v>0</v>
      </c>
      <c r="G961" s="38" t="str">
        <f t="shared" ca="1" si="87"/>
        <v>2024-12-09-09.06.57.000000</v>
      </c>
      <c r="I961" s="40"/>
    </row>
    <row r="962" spans="1:9" x14ac:dyDescent="0.2">
      <c r="A962" s="42">
        <f t="shared" si="85"/>
        <v>2025</v>
      </c>
      <c r="B962" s="30" t="s">
        <v>229</v>
      </c>
      <c r="C962" s="43">
        <f t="shared" si="90"/>
        <v>1</v>
      </c>
      <c r="D962" s="14" t="str">
        <f t="shared" si="90"/>
        <v>0691775E</v>
      </c>
      <c r="E962" s="30" t="s">
        <v>875</v>
      </c>
      <c r="F962" s="48">
        <f>Tableau3!F17</f>
        <v>0</v>
      </c>
      <c r="G962" s="38" t="str">
        <f t="shared" ca="1" si="87"/>
        <v>2024-12-09-09.06.57.000000</v>
      </c>
      <c r="I962" s="40"/>
    </row>
    <row r="963" spans="1:9" x14ac:dyDescent="0.2">
      <c r="A963" s="42">
        <f t="shared" si="85"/>
        <v>2025</v>
      </c>
      <c r="B963" s="30" t="s">
        <v>229</v>
      </c>
      <c r="C963" s="43">
        <f t="shared" si="90"/>
        <v>1</v>
      </c>
      <c r="D963" s="14" t="str">
        <f t="shared" si="90"/>
        <v>0691775E</v>
      </c>
      <c r="E963" s="30" t="s">
        <v>889</v>
      </c>
      <c r="F963" s="48">
        <f>Tableau3!F18</f>
        <v>0</v>
      </c>
      <c r="G963" s="38" t="str">
        <f t="shared" ca="1" si="87"/>
        <v>2024-12-09-09.06.57.000000</v>
      </c>
      <c r="I963" s="40"/>
    </row>
    <row r="964" spans="1:9" x14ac:dyDescent="0.2">
      <c r="A964" s="42">
        <f t="shared" ref="A964:A1027" si="91">A963</f>
        <v>2025</v>
      </c>
      <c r="B964" s="30" t="s">
        <v>229</v>
      </c>
      <c r="C964" s="43">
        <f t="shared" ref="C964:D979" si="92">C963</f>
        <v>1</v>
      </c>
      <c r="D964" s="14" t="str">
        <f t="shared" si="92"/>
        <v>0691775E</v>
      </c>
      <c r="E964" s="30" t="s">
        <v>899</v>
      </c>
      <c r="F964" s="48">
        <f>Tableau3!F19</f>
        <v>0</v>
      </c>
      <c r="G964" s="38" t="str">
        <f t="shared" ca="1" si="87"/>
        <v>2024-12-09-09.06.57.000000</v>
      </c>
      <c r="I964" s="40"/>
    </row>
    <row r="965" spans="1:9" x14ac:dyDescent="0.2">
      <c r="A965" s="42">
        <f t="shared" si="91"/>
        <v>2025</v>
      </c>
      <c r="B965" s="30" t="s">
        <v>229</v>
      </c>
      <c r="C965" s="43">
        <f t="shared" si="92"/>
        <v>1</v>
      </c>
      <c r="D965" s="14" t="str">
        <f t="shared" si="92"/>
        <v>0691775E</v>
      </c>
      <c r="E965" s="30" t="s">
        <v>908</v>
      </c>
      <c r="F965" s="48">
        <f>Tableau3!F20</f>
        <v>0</v>
      </c>
      <c r="G965" s="38" t="str">
        <f t="shared" ca="1" si="87"/>
        <v>2024-12-09-09.06.57.000000</v>
      </c>
      <c r="I965" s="40"/>
    </row>
    <row r="966" spans="1:9" x14ac:dyDescent="0.2">
      <c r="A966" s="42">
        <f t="shared" si="91"/>
        <v>2025</v>
      </c>
      <c r="B966" s="30" t="s">
        <v>229</v>
      </c>
      <c r="C966" s="43">
        <f t="shared" si="92"/>
        <v>1</v>
      </c>
      <c r="D966" s="14" t="str">
        <f t="shared" si="92"/>
        <v>0691775E</v>
      </c>
      <c r="E966" s="30" t="s">
        <v>917</v>
      </c>
      <c r="F966" s="48">
        <f>Tableau3!F21</f>
        <v>0</v>
      </c>
      <c r="G966" s="38" t="str">
        <f t="shared" ca="1" si="87"/>
        <v>2024-12-09-09.06.57.000000</v>
      </c>
      <c r="I966" s="40"/>
    </row>
    <row r="967" spans="1:9" x14ac:dyDescent="0.2">
      <c r="A967" s="42">
        <f t="shared" si="91"/>
        <v>2025</v>
      </c>
      <c r="B967" s="30" t="s">
        <v>229</v>
      </c>
      <c r="C967" s="43">
        <f t="shared" si="92"/>
        <v>1</v>
      </c>
      <c r="D967" s="14" t="str">
        <f t="shared" si="92"/>
        <v>0691775E</v>
      </c>
      <c r="E967" s="30" t="s">
        <v>923</v>
      </c>
      <c r="F967" s="48">
        <f>Tableau3!F22</f>
        <v>0</v>
      </c>
      <c r="G967" s="38" t="str">
        <f t="shared" ca="1" si="87"/>
        <v>2024-12-09-09.06.57.000000</v>
      </c>
      <c r="I967" s="40"/>
    </row>
    <row r="968" spans="1:9" x14ac:dyDescent="0.2">
      <c r="A968" s="42">
        <f t="shared" si="91"/>
        <v>2025</v>
      </c>
      <c r="B968" s="30" t="s">
        <v>229</v>
      </c>
      <c r="C968" s="43">
        <f t="shared" si="92"/>
        <v>1</v>
      </c>
      <c r="D968" s="14" t="str">
        <f t="shared" si="92"/>
        <v>0691775E</v>
      </c>
      <c r="E968" s="30" t="s">
        <v>2205</v>
      </c>
      <c r="F968" s="48">
        <f>Tableau3!F23</f>
        <v>0</v>
      </c>
      <c r="G968" s="38" t="str">
        <f t="shared" ca="1" si="87"/>
        <v>2024-12-09-09.06.57.000000</v>
      </c>
      <c r="I968" s="40"/>
    </row>
    <row r="969" spans="1:9" x14ac:dyDescent="0.2">
      <c r="A969" s="42">
        <f t="shared" si="91"/>
        <v>2025</v>
      </c>
      <c r="B969" s="30" t="s">
        <v>229</v>
      </c>
      <c r="C969" s="43">
        <f t="shared" si="92"/>
        <v>1</v>
      </c>
      <c r="D969" s="14" t="str">
        <f t="shared" si="92"/>
        <v>0691775E</v>
      </c>
      <c r="E969" s="30" t="s">
        <v>934</v>
      </c>
      <c r="F969" s="48">
        <f>Tableau3!F24</f>
        <v>0</v>
      </c>
      <c r="G969" s="38" t="str">
        <f t="shared" ca="1" si="87"/>
        <v>2024-12-09-09.06.57.000000</v>
      </c>
      <c r="I969" s="40"/>
    </row>
    <row r="970" spans="1:9" x14ac:dyDescent="0.2">
      <c r="A970" s="42">
        <f t="shared" si="91"/>
        <v>2025</v>
      </c>
      <c r="B970" s="30" t="s">
        <v>229</v>
      </c>
      <c r="C970" s="43">
        <f t="shared" si="92"/>
        <v>1</v>
      </c>
      <c r="D970" s="14" t="str">
        <f t="shared" si="92"/>
        <v>0691775E</v>
      </c>
      <c r="E970" s="30" t="s">
        <v>947</v>
      </c>
      <c r="F970" s="48">
        <f>Tableau3!F25</f>
        <v>0</v>
      </c>
      <c r="G970" s="38" t="str">
        <f t="shared" ca="1" si="87"/>
        <v>2024-12-09-09.06.57.000000</v>
      </c>
      <c r="I970" s="40"/>
    </row>
    <row r="971" spans="1:9" x14ac:dyDescent="0.2">
      <c r="A971" s="42">
        <f t="shared" si="91"/>
        <v>2025</v>
      </c>
      <c r="B971" s="30" t="s">
        <v>229</v>
      </c>
      <c r="C971" s="43">
        <f t="shared" si="92"/>
        <v>1</v>
      </c>
      <c r="D971" s="14" t="str">
        <f t="shared" si="92"/>
        <v>0691775E</v>
      </c>
      <c r="E971" s="30" t="s">
        <v>960</v>
      </c>
      <c r="F971" s="48">
        <f>Tableau3!F26</f>
        <v>0</v>
      </c>
      <c r="G971" s="38" t="str">
        <f t="shared" ca="1" si="87"/>
        <v>2024-12-09-09.06.57.000000</v>
      </c>
      <c r="I971" s="40"/>
    </row>
    <row r="972" spans="1:9" x14ac:dyDescent="0.2">
      <c r="A972" s="42">
        <f t="shared" si="91"/>
        <v>2025</v>
      </c>
      <c r="B972" s="30" t="s">
        <v>229</v>
      </c>
      <c r="C972" s="43">
        <f t="shared" si="92"/>
        <v>1</v>
      </c>
      <c r="D972" s="14" t="str">
        <f t="shared" si="92"/>
        <v>0691775E</v>
      </c>
      <c r="E972" s="30" t="s">
        <v>969</v>
      </c>
      <c r="F972" s="48">
        <f>Tableau3!F27</f>
        <v>0</v>
      </c>
      <c r="G972" s="38" t="str">
        <f t="shared" ca="1" si="87"/>
        <v>2024-12-09-09.06.57.000000</v>
      </c>
      <c r="I972" s="40"/>
    </row>
    <row r="973" spans="1:9" x14ac:dyDescent="0.2">
      <c r="A973" s="42">
        <f t="shared" si="91"/>
        <v>2025</v>
      </c>
      <c r="B973" s="30" t="s">
        <v>229</v>
      </c>
      <c r="C973" s="43">
        <f t="shared" si="92"/>
        <v>1</v>
      </c>
      <c r="D973" s="14" t="str">
        <f t="shared" si="92"/>
        <v>0691775E</v>
      </c>
      <c r="E973" s="30" t="s">
        <v>980</v>
      </c>
      <c r="F973" s="48">
        <f>Tableau3!F28</f>
        <v>0</v>
      </c>
      <c r="G973" s="38" t="str">
        <f t="shared" ref="G973:G1036" ca="1" si="93">TEXT(NOW(),"aaaa-mm-jj-hh.mm.ss")&amp;".000000"</f>
        <v>2024-12-09-09.06.57.000000</v>
      </c>
      <c r="I973" s="40"/>
    </row>
    <row r="974" spans="1:9" x14ac:dyDescent="0.2">
      <c r="A974" s="42">
        <f t="shared" si="91"/>
        <v>2025</v>
      </c>
      <c r="B974" s="30" t="s">
        <v>229</v>
      </c>
      <c r="C974" s="43">
        <f t="shared" si="92"/>
        <v>1</v>
      </c>
      <c r="D974" s="14" t="str">
        <f t="shared" si="92"/>
        <v>0691775E</v>
      </c>
      <c r="E974" s="30" t="s">
        <v>993</v>
      </c>
      <c r="F974" s="48">
        <f>Tableau3!F29</f>
        <v>0</v>
      </c>
      <c r="G974" s="38" t="str">
        <f t="shared" ca="1" si="93"/>
        <v>2024-12-09-09.06.57.000000</v>
      </c>
      <c r="I974" s="40"/>
    </row>
    <row r="975" spans="1:9" x14ac:dyDescent="0.2">
      <c r="A975" s="42">
        <f t="shared" si="91"/>
        <v>2025</v>
      </c>
      <c r="B975" s="30" t="s">
        <v>229</v>
      </c>
      <c r="C975" s="43">
        <f t="shared" si="92"/>
        <v>1</v>
      </c>
      <c r="D975" s="14" t="str">
        <f t="shared" si="92"/>
        <v>0691775E</v>
      </c>
      <c r="E975" s="30" t="s">
        <v>2248</v>
      </c>
      <c r="F975" s="48">
        <f>Tableau3!F30</f>
        <v>0</v>
      </c>
      <c r="G975" s="38" t="str">
        <f t="shared" ca="1" si="93"/>
        <v>2024-12-09-09.06.57.000000</v>
      </c>
      <c r="I975" s="40"/>
    </row>
    <row r="976" spans="1:9" x14ac:dyDescent="0.2">
      <c r="A976" s="42">
        <f t="shared" si="91"/>
        <v>2025</v>
      </c>
      <c r="B976" s="30" t="s">
        <v>229</v>
      </c>
      <c r="C976" s="43">
        <f t="shared" si="92"/>
        <v>1</v>
      </c>
      <c r="D976" s="14" t="str">
        <f t="shared" si="92"/>
        <v>0691775E</v>
      </c>
      <c r="E976" s="30" t="s">
        <v>2272</v>
      </c>
      <c r="F976" s="48">
        <f>Tableau3!F31</f>
        <v>0</v>
      </c>
      <c r="G976" s="38" t="str">
        <f t="shared" ca="1" si="93"/>
        <v>2024-12-09-09.06.57.000000</v>
      </c>
      <c r="I976" s="40"/>
    </row>
    <row r="977" spans="1:9" x14ac:dyDescent="0.2">
      <c r="A977" s="42">
        <f t="shared" si="91"/>
        <v>2025</v>
      </c>
      <c r="B977" s="30" t="s">
        <v>229</v>
      </c>
      <c r="C977" s="43">
        <f t="shared" si="92"/>
        <v>1</v>
      </c>
      <c r="D977" s="14" t="str">
        <f t="shared" si="92"/>
        <v>0691775E</v>
      </c>
      <c r="E977" s="30" t="s">
        <v>2295</v>
      </c>
      <c r="F977" s="48">
        <f>Tableau3!F32</f>
        <v>0</v>
      </c>
      <c r="G977" s="38" t="str">
        <f t="shared" ca="1" si="93"/>
        <v>2024-12-09-09.06.57.000000</v>
      </c>
      <c r="I977" s="40"/>
    </row>
    <row r="978" spans="1:9" x14ac:dyDescent="0.2">
      <c r="A978" s="42">
        <f t="shared" si="91"/>
        <v>2025</v>
      </c>
      <c r="B978" s="30" t="s">
        <v>229</v>
      </c>
      <c r="C978" s="43">
        <f t="shared" si="92"/>
        <v>1</v>
      </c>
      <c r="D978" s="14" t="str">
        <f t="shared" si="92"/>
        <v>0691775E</v>
      </c>
      <c r="E978" s="30" t="s">
        <v>1006</v>
      </c>
      <c r="F978" s="48">
        <f>Tableau3!F33</f>
        <v>0</v>
      </c>
      <c r="G978" s="38" t="str">
        <f t="shared" ca="1" si="93"/>
        <v>2024-12-09-09.06.57.000000</v>
      </c>
      <c r="I978" s="40"/>
    </row>
    <row r="979" spans="1:9" x14ac:dyDescent="0.2">
      <c r="A979" s="42">
        <f t="shared" si="91"/>
        <v>2025</v>
      </c>
      <c r="B979" s="30" t="s">
        <v>229</v>
      </c>
      <c r="C979" s="43">
        <f t="shared" si="92"/>
        <v>1</v>
      </c>
      <c r="D979" s="14" t="str">
        <f t="shared" si="92"/>
        <v>0691775E</v>
      </c>
      <c r="E979" s="30" t="s">
        <v>1022</v>
      </c>
      <c r="F979" s="48">
        <f>Tableau3!F34</f>
        <v>0</v>
      </c>
      <c r="G979" s="38" t="str">
        <f t="shared" ca="1" si="93"/>
        <v>2024-12-09-09.06.57.000000</v>
      </c>
      <c r="I979" s="40"/>
    </row>
    <row r="980" spans="1:9" x14ac:dyDescent="0.2">
      <c r="A980" s="42">
        <f t="shared" si="91"/>
        <v>2025</v>
      </c>
      <c r="B980" s="30" t="s">
        <v>229</v>
      </c>
      <c r="C980" s="43">
        <f t="shared" ref="C980:D995" si="94">C979</f>
        <v>1</v>
      </c>
      <c r="D980" s="14" t="str">
        <f t="shared" si="94"/>
        <v>0691775E</v>
      </c>
      <c r="E980" s="30" t="s">
        <v>1039</v>
      </c>
      <c r="F980" s="48">
        <f>Tableau3!F35</f>
        <v>0</v>
      </c>
      <c r="G980" s="38" t="str">
        <f t="shared" ca="1" si="93"/>
        <v>2024-12-09-09.06.57.000000</v>
      </c>
      <c r="I980" s="40"/>
    </row>
    <row r="981" spans="1:9" x14ac:dyDescent="0.2">
      <c r="A981" s="42">
        <f t="shared" si="91"/>
        <v>2025</v>
      </c>
      <c r="B981" s="30" t="s">
        <v>229</v>
      </c>
      <c r="C981" s="43">
        <f t="shared" si="94"/>
        <v>1</v>
      </c>
      <c r="D981" s="14" t="str">
        <f t="shared" si="94"/>
        <v>0691775E</v>
      </c>
      <c r="E981" s="30" t="s">
        <v>1053</v>
      </c>
      <c r="F981" s="48">
        <f>Tableau3!F36</f>
        <v>0</v>
      </c>
      <c r="G981" s="38" t="str">
        <f t="shared" ca="1" si="93"/>
        <v>2024-12-09-09.06.57.000000</v>
      </c>
      <c r="I981" s="40"/>
    </row>
    <row r="982" spans="1:9" x14ac:dyDescent="0.2">
      <c r="A982" s="42">
        <f t="shared" si="91"/>
        <v>2025</v>
      </c>
      <c r="B982" s="30" t="s">
        <v>229</v>
      </c>
      <c r="C982" s="43">
        <f t="shared" si="94"/>
        <v>1</v>
      </c>
      <c r="D982" s="14" t="str">
        <f t="shared" si="94"/>
        <v>0691775E</v>
      </c>
      <c r="E982" s="30" t="s">
        <v>1066</v>
      </c>
      <c r="F982" s="48">
        <f>Tableau3!F37</f>
        <v>0</v>
      </c>
      <c r="G982" s="38" t="str">
        <f t="shared" ca="1" si="93"/>
        <v>2024-12-09-09.06.57.000000</v>
      </c>
      <c r="I982" s="40"/>
    </row>
    <row r="983" spans="1:9" x14ac:dyDescent="0.2">
      <c r="A983" s="42">
        <f t="shared" si="91"/>
        <v>2025</v>
      </c>
      <c r="B983" s="30" t="s">
        <v>229</v>
      </c>
      <c r="C983" s="43">
        <f t="shared" si="94"/>
        <v>1</v>
      </c>
      <c r="D983" s="14" t="str">
        <f t="shared" si="94"/>
        <v>0691775E</v>
      </c>
      <c r="E983" s="30" t="s">
        <v>2334</v>
      </c>
      <c r="F983" s="48">
        <f>Tableau3!F38</f>
        <v>0</v>
      </c>
      <c r="G983" s="38" t="str">
        <f t="shared" ca="1" si="93"/>
        <v>2024-12-09-09.06.57.000000</v>
      </c>
      <c r="I983" s="40"/>
    </row>
    <row r="984" spans="1:9" x14ac:dyDescent="0.2">
      <c r="A984" s="42">
        <f t="shared" si="91"/>
        <v>2025</v>
      </c>
      <c r="B984" s="30" t="s">
        <v>229</v>
      </c>
      <c r="C984" s="43">
        <f t="shared" si="94"/>
        <v>1</v>
      </c>
      <c r="D984" s="14" t="str">
        <f t="shared" si="94"/>
        <v>0691775E</v>
      </c>
      <c r="E984" s="30" t="s">
        <v>2358</v>
      </c>
      <c r="F984" s="48">
        <f>Tableau3!F39</f>
        <v>0</v>
      </c>
      <c r="G984" s="38" t="str">
        <f t="shared" ca="1" si="93"/>
        <v>2024-12-09-09.06.57.000000</v>
      </c>
      <c r="I984" s="40"/>
    </row>
    <row r="985" spans="1:9" x14ac:dyDescent="0.2">
      <c r="A985" s="42">
        <f t="shared" si="91"/>
        <v>2025</v>
      </c>
      <c r="B985" s="30" t="s">
        <v>229</v>
      </c>
      <c r="C985" s="43">
        <f t="shared" si="94"/>
        <v>1</v>
      </c>
      <c r="D985" s="14" t="str">
        <f t="shared" si="94"/>
        <v>0691775E</v>
      </c>
      <c r="E985" s="30" t="s">
        <v>2382</v>
      </c>
      <c r="F985" s="48">
        <f>Tableau3!F40</f>
        <v>0</v>
      </c>
      <c r="G985" s="38" t="str">
        <f t="shared" ca="1" si="93"/>
        <v>2024-12-09-09.06.57.000000</v>
      </c>
      <c r="I985" s="40"/>
    </row>
    <row r="986" spans="1:9" x14ac:dyDescent="0.2">
      <c r="A986" s="42">
        <f t="shared" si="91"/>
        <v>2025</v>
      </c>
      <c r="B986" s="30" t="s">
        <v>229</v>
      </c>
      <c r="C986" s="43">
        <f t="shared" si="94"/>
        <v>1</v>
      </c>
      <c r="D986" s="14" t="str">
        <f t="shared" si="94"/>
        <v>0691775E</v>
      </c>
      <c r="E986" s="30" t="s">
        <v>2405</v>
      </c>
      <c r="F986" s="48">
        <f>Tableau3!F41</f>
        <v>0</v>
      </c>
      <c r="G986" s="38" t="str">
        <f t="shared" ca="1" si="93"/>
        <v>2024-12-09-09.06.57.000000</v>
      </c>
      <c r="I986" s="40"/>
    </row>
    <row r="987" spans="1:9" x14ac:dyDescent="0.2">
      <c r="A987" s="42">
        <f t="shared" si="91"/>
        <v>2025</v>
      </c>
      <c r="B987" s="30" t="s">
        <v>229</v>
      </c>
      <c r="C987" s="43">
        <f t="shared" si="94"/>
        <v>1</v>
      </c>
      <c r="D987" s="14" t="str">
        <f t="shared" si="94"/>
        <v>0691775E</v>
      </c>
      <c r="E987" s="30" t="s">
        <v>608</v>
      </c>
      <c r="F987" s="48">
        <f>Tableau3!G13</f>
        <v>150179</v>
      </c>
      <c r="G987" s="38" t="str">
        <f t="shared" ca="1" si="93"/>
        <v>2024-12-09-09.06.57.000000</v>
      </c>
      <c r="I987" s="40"/>
    </row>
    <row r="988" spans="1:9" x14ac:dyDescent="0.2">
      <c r="A988" s="42">
        <f t="shared" si="91"/>
        <v>2025</v>
      </c>
      <c r="B988" s="30" t="s">
        <v>229</v>
      </c>
      <c r="C988" s="43">
        <f t="shared" si="94"/>
        <v>1</v>
      </c>
      <c r="D988" s="14" t="str">
        <f t="shared" si="94"/>
        <v>0691775E</v>
      </c>
      <c r="E988" s="30" t="s">
        <v>2144</v>
      </c>
      <c r="F988" s="48">
        <f>Tableau3!G14</f>
        <v>0</v>
      </c>
      <c r="G988" s="38" t="str">
        <f t="shared" ca="1" si="93"/>
        <v>2024-12-09-09.06.57.000000</v>
      </c>
      <c r="I988" s="40"/>
    </row>
    <row r="989" spans="1:9" x14ac:dyDescent="0.2">
      <c r="A989" s="42">
        <f t="shared" si="91"/>
        <v>2025</v>
      </c>
      <c r="B989" s="30" t="s">
        <v>229</v>
      </c>
      <c r="C989" s="43">
        <f t="shared" si="94"/>
        <v>1</v>
      </c>
      <c r="D989" s="14" t="str">
        <f t="shared" si="94"/>
        <v>0691775E</v>
      </c>
      <c r="E989" s="30" t="s">
        <v>2163</v>
      </c>
      <c r="F989" s="48">
        <f>Tableau3!G15</f>
        <v>150179</v>
      </c>
      <c r="G989" s="38" t="str">
        <f t="shared" ca="1" si="93"/>
        <v>2024-12-09-09.06.57.000000</v>
      </c>
      <c r="I989" s="40"/>
    </row>
    <row r="990" spans="1:9" x14ac:dyDescent="0.2">
      <c r="A990" s="42">
        <f t="shared" si="91"/>
        <v>2025</v>
      </c>
      <c r="B990" s="30" t="s">
        <v>229</v>
      </c>
      <c r="C990" s="43">
        <f t="shared" si="94"/>
        <v>1</v>
      </c>
      <c r="D990" s="14" t="str">
        <f t="shared" si="94"/>
        <v>0691775E</v>
      </c>
      <c r="E990" s="30" t="s">
        <v>862</v>
      </c>
      <c r="F990" s="48">
        <f>Tableau3!G16</f>
        <v>0</v>
      </c>
      <c r="G990" s="38" t="str">
        <f t="shared" ca="1" si="93"/>
        <v>2024-12-09-09.06.57.000000</v>
      </c>
      <c r="I990" s="40"/>
    </row>
    <row r="991" spans="1:9" x14ac:dyDescent="0.2">
      <c r="A991" s="42">
        <f t="shared" si="91"/>
        <v>2025</v>
      </c>
      <c r="B991" s="30" t="s">
        <v>229</v>
      </c>
      <c r="C991" s="43">
        <f t="shared" si="94"/>
        <v>1</v>
      </c>
      <c r="D991" s="14" t="str">
        <f t="shared" si="94"/>
        <v>0691775E</v>
      </c>
      <c r="E991" s="30" t="s">
        <v>876</v>
      </c>
      <c r="F991" s="48">
        <f>Tableau3!G17</f>
        <v>0</v>
      </c>
      <c r="G991" s="38" t="str">
        <f t="shared" ca="1" si="93"/>
        <v>2024-12-09-09.06.57.000000</v>
      </c>
      <c r="I991" s="40"/>
    </row>
    <row r="992" spans="1:9" x14ac:dyDescent="0.2">
      <c r="A992" s="42">
        <f t="shared" si="91"/>
        <v>2025</v>
      </c>
      <c r="B992" s="30" t="s">
        <v>229</v>
      </c>
      <c r="C992" s="43">
        <f t="shared" si="94"/>
        <v>1</v>
      </c>
      <c r="D992" s="14" t="str">
        <f t="shared" si="94"/>
        <v>0691775E</v>
      </c>
      <c r="E992" s="30" t="s">
        <v>890</v>
      </c>
      <c r="F992" s="48">
        <f>Tableau3!G18</f>
        <v>150179</v>
      </c>
      <c r="G992" s="38" t="str">
        <f t="shared" ca="1" si="93"/>
        <v>2024-12-09-09.06.57.000000</v>
      </c>
      <c r="I992" s="40"/>
    </row>
    <row r="993" spans="1:9" x14ac:dyDescent="0.2">
      <c r="A993" s="42">
        <f t="shared" si="91"/>
        <v>2025</v>
      </c>
      <c r="B993" s="30" t="s">
        <v>229</v>
      </c>
      <c r="C993" s="43">
        <f t="shared" si="94"/>
        <v>1</v>
      </c>
      <c r="D993" s="14" t="str">
        <f t="shared" si="94"/>
        <v>0691775E</v>
      </c>
      <c r="E993" s="30" t="s">
        <v>900</v>
      </c>
      <c r="F993" s="48">
        <f>Tableau3!G19</f>
        <v>0</v>
      </c>
      <c r="G993" s="38" t="str">
        <f t="shared" ca="1" si="93"/>
        <v>2024-12-09-09.06.57.000000</v>
      </c>
      <c r="I993" s="40"/>
    </row>
    <row r="994" spans="1:9" x14ac:dyDescent="0.2">
      <c r="A994" s="42">
        <f t="shared" si="91"/>
        <v>2025</v>
      </c>
      <c r="B994" s="30" t="s">
        <v>229</v>
      </c>
      <c r="C994" s="43">
        <f t="shared" si="94"/>
        <v>1</v>
      </c>
      <c r="D994" s="14" t="str">
        <f t="shared" si="94"/>
        <v>0691775E</v>
      </c>
      <c r="E994" s="30" t="s">
        <v>909</v>
      </c>
      <c r="F994" s="48">
        <f>Tableau3!G20</f>
        <v>0</v>
      </c>
      <c r="G994" s="38" t="str">
        <f t="shared" ca="1" si="93"/>
        <v>2024-12-09-09.06.57.000000</v>
      </c>
      <c r="I994" s="40"/>
    </row>
    <row r="995" spans="1:9" x14ac:dyDescent="0.2">
      <c r="A995" s="42">
        <f t="shared" si="91"/>
        <v>2025</v>
      </c>
      <c r="B995" s="30" t="s">
        <v>229</v>
      </c>
      <c r="C995" s="43">
        <f t="shared" si="94"/>
        <v>1</v>
      </c>
      <c r="D995" s="14" t="str">
        <f t="shared" si="94"/>
        <v>0691775E</v>
      </c>
      <c r="E995" s="30" t="s">
        <v>918</v>
      </c>
      <c r="F995" s="48">
        <f>Tableau3!G21</f>
        <v>0</v>
      </c>
      <c r="G995" s="38" t="str">
        <f t="shared" ca="1" si="93"/>
        <v>2024-12-09-09.06.57.000000</v>
      </c>
      <c r="I995" s="40"/>
    </row>
    <row r="996" spans="1:9" x14ac:dyDescent="0.2">
      <c r="A996" s="42">
        <f t="shared" si="91"/>
        <v>2025</v>
      </c>
      <c r="B996" s="30" t="s">
        <v>229</v>
      </c>
      <c r="C996" s="43">
        <f t="shared" ref="C996:D1011" si="95">C995</f>
        <v>1</v>
      </c>
      <c r="D996" s="14" t="str">
        <f t="shared" si="95"/>
        <v>0691775E</v>
      </c>
      <c r="E996" s="30" t="s">
        <v>924</v>
      </c>
      <c r="F996" s="48">
        <f>Tableau3!G22</f>
        <v>0</v>
      </c>
      <c r="G996" s="38" t="str">
        <f t="shared" ca="1" si="93"/>
        <v>2024-12-09-09.06.57.000000</v>
      </c>
      <c r="I996" s="40"/>
    </row>
    <row r="997" spans="1:9" x14ac:dyDescent="0.2">
      <c r="A997" s="42">
        <f t="shared" si="91"/>
        <v>2025</v>
      </c>
      <c r="B997" s="30" t="s">
        <v>229</v>
      </c>
      <c r="C997" s="43">
        <f t="shared" si="95"/>
        <v>1</v>
      </c>
      <c r="D997" s="14" t="str">
        <f t="shared" si="95"/>
        <v>0691775E</v>
      </c>
      <c r="E997" s="30" t="s">
        <v>2206</v>
      </c>
      <c r="F997" s="48">
        <f>Tableau3!G23</f>
        <v>0</v>
      </c>
      <c r="G997" s="38" t="str">
        <f t="shared" ca="1" si="93"/>
        <v>2024-12-09-09.06.57.000000</v>
      </c>
      <c r="I997" s="40"/>
    </row>
    <row r="998" spans="1:9" x14ac:dyDescent="0.2">
      <c r="A998" s="42">
        <f t="shared" si="91"/>
        <v>2025</v>
      </c>
      <c r="B998" s="30" t="s">
        <v>229</v>
      </c>
      <c r="C998" s="43">
        <f t="shared" si="95"/>
        <v>1</v>
      </c>
      <c r="D998" s="14" t="str">
        <f t="shared" si="95"/>
        <v>0691775E</v>
      </c>
      <c r="E998" s="30" t="s">
        <v>935</v>
      </c>
      <c r="F998" s="48">
        <f>Tableau3!G24</f>
        <v>0</v>
      </c>
      <c r="G998" s="38" t="str">
        <f t="shared" ca="1" si="93"/>
        <v>2024-12-09-09.06.57.000000</v>
      </c>
      <c r="I998" s="40"/>
    </row>
    <row r="999" spans="1:9" x14ac:dyDescent="0.2">
      <c r="A999" s="42">
        <f t="shared" si="91"/>
        <v>2025</v>
      </c>
      <c r="B999" s="30" t="s">
        <v>229</v>
      </c>
      <c r="C999" s="43">
        <f t="shared" si="95"/>
        <v>1</v>
      </c>
      <c r="D999" s="14" t="str">
        <f t="shared" si="95"/>
        <v>0691775E</v>
      </c>
      <c r="E999" s="30" t="s">
        <v>948</v>
      </c>
      <c r="F999" s="48">
        <f>Tableau3!G25</f>
        <v>0</v>
      </c>
      <c r="G999" s="38" t="str">
        <f t="shared" ca="1" si="93"/>
        <v>2024-12-09-09.06.57.000000</v>
      </c>
      <c r="I999" s="40"/>
    </row>
    <row r="1000" spans="1:9" x14ac:dyDescent="0.2">
      <c r="A1000" s="42">
        <f t="shared" si="91"/>
        <v>2025</v>
      </c>
      <c r="B1000" s="30" t="s">
        <v>229</v>
      </c>
      <c r="C1000" s="43">
        <f t="shared" si="95"/>
        <v>1</v>
      </c>
      <c r="D1000" s="14" t="str">
        <f t="shared" si="95"/>
        <v>0691775E</v>
      </c>
      <c r="E1000" s="30" t="s">
        <v>961</v>
      </c>
      <c r="F1000" s="48">
        <f>Tableau3!G26</f>
        <v>0</v>
      </c>
      <c r="G1000" s="38" t="str">
        <f t="shared" ca="1" si="93"/>
        <v>2024-12-09-09.06.57.000000</v>
      </c>
      <c r="I1000" s="40"/>
    </row>
    <row r="1001" spans="1:9" x14ac:dyDescent="0.2">
      <c r="A1001" s="42">
        <f t="shared" si="91"/>
        <v>2025</v>
      </c>
      <c r="B1001" s="30" t="s">
        <v>229</v>
      </c>
      <c r="C1001" s="43">
        <f t="shared" si="95"/>
        <v>1</v>
      </c>
      <c r="D1001" s="14" t="str">
        <f t="shared" si="95"/>
        <v>0691775E</v>
      </c>
      <c r="E1001" s="30" t="s">
        <v>970</v>
      </c>
      <c r="F1001" s="48">
        <f>Tableau3!G27</f>
        <v>0</v>
      </c>
      <c r="G1001" s="38" t="str">
        <f t="shared" ca="1" si="93"/>
        <v>2024-12-09-09.06.57.000000</v>
      </c>
      <c r="I1001" s="40"/>
    </row>
    <row r="1002" spans="1:9" x14ac:dyDescent="0.2">
      <c r="A1002" s="42">
        <f t="shared" si="91"/>
        <v>2025</v>
      </c>
      <c r="B1002" s="30" t="s">
        <v>229</v>
      </c>
      <c r="C1002" s="43">
        <f t="shared" si="95"/>
        <v>1</v>
      </c>
      <c r="D1002" s="14" t="str">
        <f t="shared" si="95"/>
        <v>0691775E</v>
      </c>
      <c r="E1002" s="30" t="s">
        <v>981</v>
      </c>
      <c r="F1002" s="48">
        <f>Tableau3!G28</f>
        <v>0</v>
      </c>
      <c r="G1002" s="38" t="str">
        <f t="shared" ca="1" si="93"/>
        <v>2024-12-09-09.06.57.000000</v>
      </c>
      <c r="I1002" s="40"/>
    </row>
    <row r="1003" spans="1:9" x14ac:dyDescent="0.2">
      <c r="A1003" s="42">
        <f t="shared" si="91"/>
        <v>2025</v>
      </c>
      <c r="B1003" s="30" t="s">
        <v>229</v>
      </c>
      <c r="C1003" s="43">
        <f t="shared" si="95"/>
        <v>1</v>
      </c>
      <c r="D1003" s="14" t="str">
        <f t="shared" si="95"/>
        <v>0691775E</v>
      </c>
      <c r="E1003" s="30" t="s">
        <v>994</v>
      </c>
      <c r="F1003" s="48">
        <f>Tableau3!G29</f>
        <v>0</v>
      </c>
      <c r="G1003" s="38" t="str">
        <f t="shared" ca="1" si="93"/>
        <v>2024-12-09-09.06.57.000000</v>
      </c>
      <c r="I1003" s="40"/>
    </row>
    <row r="1004" spans="1:9" x14ac:dyDescent="0.2">
      <c r="A1004" s="42">
        <f t="shared" si="91"/>
        <v>2025</v>
      </c>
      <c r="B1004" s="30" t="s">
        <v>229</v>
      </c>
      <c r="C1004" s="43">
        <f t="shared" si="95"/>
        <v>1</v>
      </c>
      <c r="D1004" s="14" t="str">
        <f t="shared" si="95"/>
        <v>0691775E</v>
      </c>
      <c r="E1004" s="30" t="s">
        <v>2249</v>
      </c>
      <c r="F1004" s="48">
        <f>Tableau3!G30</f>
        <v>61123</v>
      </c>
      <c r="G1004" s="38" t="str">
        <f t="shared" ca="1" si="93"/>
        <v>2024-12-09-09.06.57.000000</v>
      </c>
      <c r="I1004" s="40"/>
    </row>
    <row r="1005" spans="1:9" x14ac:dyDescent="0.2">
      <c r="A1005" s="42">
        <f t="shared" si="91"/>
        <v>2025</v>
      </c>
      <c r="B1005" s="30" t="s">
        <v>229</v>
      </c>
      <c r="C1005" s="43">
        <f t="shared" si="95"/>
        <v>1</v>
      </c>
      <c r="D1005" s="14" t="str">
        <f t="shared" si="95"/>
        <v>0691775E</v>
      </c>
      <c r="E1005" s="30" t="s">
        <v>2273</v>
      </c>
      <c r="F1005" s="48">
        <f>Tableau3!G31</f>
        <v>0</v>
      </c>
      <c r="G1005" s="38" t="str">
        <f t="shared" ca="1" si="93"/>
        <v>2024-12-09-09.06.57.000000</v>
      </c>
      <c r="I1005" s="40"/>
    </row>
    <row r="1006" spans="1:9" x14ac:dyDescent="0.2">
      <c r="A1006" s="42">
        <f t="shared" si="91"/>
        <v>2025</v>
      </c>
      <c r="B1006" s="30" t="s">
        <v>229</v>
      </c>
      <c r="C1006" s="43">
        <f t="shared" si="95"/>
        <v>1</v>
      </c>
      <c r="D1006" s="14" t="str">
        <f t="shared" si="95"/>
        <v>0691775E</v>
      </c>
      <c r="E1006" s="30" t="s">
        <v>2296</v>
      </c>
      <c r="F1006" s="48">
        <f>Tableau3!G32</f>
        <v>61123</v>
      </c>
      <c r="G1006" s="38" t="str">
        <f t="shared" ca="1" si="93"/>
        <v>2024-12-09-09.06.57.000000</v>
      </c>
      <c r="I1006" s="40"/>
    </row>
    <row r="1007" spans="1:9" x14ac:dyDescent="0.2">
      <c r="A1007" s="42">
        <f t="shared" si="91"/>
        <v>2025</v>
      </c>
      <c r="B1007" s="30" t="s">
        <v>229</v>
      </c>
      <c r="C1007" s="43">
        <f t="shared" si="95"/>
        <v>1</v>
      </c>
      <c r="D1007" s="14" t="str">
        <f t="shared" si="95"/>
        <v>0691775E</v>
      </c>
      <c r="E1007" s="30" t="s">
        <v>1007</v>
      </c>
      <c r="F1007" s="48">
        <f>Tableau3!G33</f>
        <v>0</v>
      </c>
      <c r="G1007" s="38" t="str">
        <f t="shared" ca="1" si="93"/>
        <v>2024-12-09-09.06.57.000000</v>
      </c>
      <c r="I1007" s="40"/>
    </row>
    <row r="1008" spans="1:9" x14ac:dyDescent="0.2">
      <c r="A1008" s="42">
        <f t="shared" si="91"/>
        <v>2025</v>
      </c>
      <c r="B1008" s="30" t="s">
        <v>229</v>
      </c>
      <c r="C1008" s="43">
        <f t="shared" si="95"/>
        <v>1</v>
      </c>
      <c r="D1008" s="14" t="str">
        <f t="shared" si="95"/>
        <v>0691775E</v>
      </c>
      <c r="E1008" s="30" t="s">
        <v>1023</v>
      </c>
      <c r="F1008" s="48">
        <f>Tableau3!G34</f>
        <v>0</v>
      </c>
      <c r="G1008" s="38" t="str">
        <f t="shared" ca="1" si="93"/>
        <v>2024-12-09-09.06.57.000000</v>
      </c>
      <c r="I1008" s="40"/>
    </row>
    <row r="1009" spans="1:9" x14ac:dyDescent="0.2">
      <c r="A1009" s="42">
        <f t="shared" si="91"/>
        <v>2025</v>
      </c>
      <c r="B1009" s="30" t="s">
        <v>229</v>
      </c>
      <c r="C1009" s="43">
        <f t="shared" si="95"/>
        <v>1</v>
      </c>
      <c r="D1009" s="14" t="str">
        <f t="shared" si="95"/>
        <v>0691775E</v>
      </c>
      <c r="E1009" s="30" t="s">
        <v>1040</v>
      </c>
      <c r="F1009" s="48">
        <f>Tableau3!G35</f>
        <v>6082</v>
      </c>
      <c r="G1009" s="38" t="str">
        <f t="shared" ca="1" si="93"/>
        <v>2024-12-09-09.06.57.000000</v>
      </c>
      <c r="I1009" s="40"/>
    </row>
    <row r="1010" spans="1:9" x14ac:dyDescent="0.2">
      <c r="A1010" s="42">
        <f t="shared" si="91"/>
        <v>2025</v>
      </c>
      <c r="B1010" s="30" t="s">
        <v>229</v>
      </c>
      <c r="C1010" s="43">
        <f t="shared" si="95"/>
        <v>1</v>
      </c>
      <c r="D1010" s="14" t="str">
        <f t="shared" si="95"/>
        <v>0691775E</v>
      </c>
      <c r="E1010" s="30" t="s">
        <v>1054</v>
      </c>
      <c r="F1010" s="48">
        <f>Tableau3!G36</f>
        <v>55041</v>
      </c>
      <c r="G1010" s="38" t="str">
        <f t="shared" ca="1" si="93"/>
        <v>2024-12-09-09.06.57.000000</v>
      </c>
      <c r="I1010" s="40"/>
    </row>
    <row r="1011" spans="1:9" x14ac:dyDescent="0.2">
      <c r="A1011" s="42">
        <f t="shared" si="91"/>
        <v>2025</v>
      </c>
      <c r="B1011" s="30" t="s">
        <v>229</v>
      </c>
      <c r="C1011" s="43">
        <f t="shared" si="95"/>
        <v>1</v>
      </c>
      <c r="D1011" s="14" t="str">
        <f t="shared" si="95"/>
        <v>0691775E</v>
      </c>
      <c r="E1011" s="30" t="s">
        <v>1067</v>
      </c>
      <c r="F1011" s="48">
        <f>Tableau3!G37</f>
        <v>0</v>
      </c>
      <c r="G1011" s="38" t="str">
        <f t="shared" ca="1" si="93"/>
        <v>2024-12-09-09.06.57.000000</v>
      </c>
      <c r="I1011" s="40"/>
    </row>
    <row r="1012" spans="1:9" x14ac:dyDescent="0.2">
      <c r="A1012" s="42">
        <f t="shared" si="91"/>
        <v>2025</v>
      </c>
      <c r="B1012" s="30" t="s">
        <v>229</v>
      </c>
      <c r="C1012" s="43">
        <f t="shared" ref="C1012:D1027" si="96">C1011</f>
        <v>1</v>
      </c>
      <c r="D1012" s="14" t="str">
        <f t="shared" si="96"/>
        <v>0691775E</v>
      </c>
      <c r="E1012" s="30" t="s">
        <v>2335</v>
      </c>
      <c r="F1012" s="48">
        <f>Tableau3!G38</f>
        <v>211302</v>
      </c>
      <c r="G1012" s="38" t="str">
        <f t="shared" ca="1" si="93"/>
        <v>2024-12-09-09.06.57.000000</v>
      </c>
      <c r="I1012" s="40"/>
    </row>
    <row r="1013" spans="1:9" x14ac:dyDescent="0.2">
      <c r="A1013" s="42">
        <f t="shared" si="91"/>
        <v>2025</v>
      </c>
      <c r="B1013" s="30" t="s">
        <v>229</v>
      </c>
      <c r="C1013" s="43">
        <f t="shared" si="96"/>
        <v>1</v>
      </c>
      <c r="D1013" s="14" t="str">
        <f t="shared" si="96"/>
        <v>0691775E</v>
      </c>
      <c r="E1013" s="30" t="s">
        <v>2359</v>
      </c>
      <c r="F1013" s="48">
        <f>Tableau3!G39</f>
        <v>211302</v>
      </c>
      <c r="G1013" s="38" t="str">
        <f t="shared" ca="1" si="93"/>
        <v>2024-12-09-09.06.57.000000</v>
      </c>
      <c r="I1013" s="40"/>
    </row>
    <row r="1014" spans="1:9" x14ac:dyDescent="0.2">
      <c r="A1014" s="42">
        <f t="shared" si="91"/>
        <v>2025</v>
      </c>
      <c r="B1014" s="30" t="s">
        <v>229</v>
      </c>
      <c r="C1014" s="43">
        <f t="shared" si="96"/>
        <v>1</v>
      </c>
      <c r="D1014" s="14" t="str">
        <f t="shared" si="96"/>
        <v>0691775E</v>
      </c>
      <c r="E1014" s="30" t="s">
        <v>2383</v>
      </c>
      <c r="F1014" s="48">
        <f>Tableau3!G40</f>
        <v>0</v>
      </c>
      <c r="G1014" s="38" t="str">
        <f t="shared" ca="1" si="93"/>
        <v>2024-12-09-09.06.57.000000</v>
      </c>
      <c r="I1014" s="40"/>
    </row>
    <row r="1015" spans="1:9" x14ac:dyDescent="0.2">
      <c r="A1015" s="42">
        <f t="shared" si="91"/>
        <v>2025</v>
      </c>
      <c r="B1015" s="30" t="s">
        <v>229</v>
      </c>
      <c r="C1015" s="43">
        <f t="shared" si="96"/>
        <v>1</v>
      </c>
      <c r="D1015" s="14" t="str">
        <f t="shared" si="96"/>
        <v>0691775E</v>
      </c>
      <c r="E1015" s="30" t="s">
        <v>2406</v>
      </c>
      <c r="F1015" s="48">
        <f>Tableau3!G41</f>
        <v>211302</v>
      </c>
      <c r="G1015" s="38" t="str">
        <f t="shared" ca="1" si="93"/>
        <v>2024-12-09-09.06.57.000000</v>
      </c>
      <c r="I1015" s="40"/>
    </row>
    <row r="1016" spans="1:9" x14ac:dyDescent="0.2">
      <c r="A1016" s="42">
        <f t="shared" si="91"/>
        <v>2025</v>
      </c>
      <c r="B1016" s="30" t="s">
        <v>229</v>
      </c>
      <c r="C1016" s="43">
        <f t="shared" si="96"/>
        <v>1</v>
      </c>
      <c r="D1016" s="14" t="str">
        <f t="shared" si="96"/>
        <v>0691775E</v>
      </c>
      <c r="E1016" s="30" t="s">
        <v>647</v>
      </c>
      <c r="F1016" s="48">
        <f>Tableau3!H13</f>
        <v>941024</v>
      </c>
      <c r="G1016" s="38" t="str">
        <f t="shared" ca="1" si="93"/>
        <v>2024-12-09-09.06.57.000000</v>
      </c>
      <c r="I1016" s="40"/>
    </row>
    <row r="1017" spans="1:9" x14ac:dyDescent="0.2">
      <c r="A1017" s="42">
        <f t="shared" si="91"/>
        <v>2025</v>
      </c>
      <c r="B1017" s="30" t="s">
        <v>229</v>
      </c>
      <c r="C1017" s="43">
        <f t="shared" si="96"/>
        <v>1</v>
      </c>
      <c r="D1017" s="14" t="str">
        <f t="shared" si="96"/>
        <v>0691775E</v>
      </c>
      <c r="E1017" s="30" t="s">
        <v>2145</v>
      </c>
      <c r="F1017" s="48">
        <f>Tableau3!H14</f>
        <v>201245</v>
      </c>
      <c r="G1017" s="38" t="str">
        <f t="shared" ca="1" si="93"/>
        <v>2024-12-09-09.06.57.000000</v>
      </c>
      <c r="I1017" s="40"/>
    </row>
    <row r="1018" spans="1:9" x14ac:dyDescent="0.2">
      <c r="A1018" s="42">
        <f t="shared" si="91"/>
        <v>2025</v>
      </c>
      <c r="B1018" s="30" t="s">
        <v>229</v>
      </c>
      <c r="C1018" s="43">
        <f t="shared" si="96"/>
        <v>1</v>
      </c>
      <c r="D1018" s="14" t="str">
        <f t="shared" si="96"/>
        <v>0691775E</v>
      </c>
      <c r="E1018" s="30" t="s">
        <v>2164</v>
      </c>
      <c r="F1018" s="48">
        <f>Tableau3!H15</f>
        <v>739779</v>
      </c>
      <c r="G1018" s="38" t="str">
        <f t="shared" ca="1" si="93"/>
        <v>2024-12-09-09.06.57.000000</v>
      </c>
      <c r="I1018" s="40"/>
    </row>
    <row r="1019" spans="1:9" x14ac:dyDescent="0.2">
      <c r="A1019" s="42">
        <f t="shared" si="91"/>
        <v>2025</v>
      </c>
      <c r="B1019" s="30" t="s">
        <v>229</v>
      </c>
      <c r="C1019" s="43">
        <f t="shared" si="96"/>
        <v>1</v>
      </c>
      <c r="D1019" s="14" t="str">
        <f t="shared" si="96"/>
        <v>0691775E</v>
      </c>
      <c r="E1019" s="30" t="s">
        <v>863</v>
      </c>
      <c r="F1019" s="48">
        <f>Tableau3!H16</f>
        <v>201245</v>
      </c>
      <c r="G1019" s="38" t="str">
        <f t="shared" ca="1" si="93"/>
        <v>2024-12-09-09.06.57.000000</v>
      </c>
      <c r="I1019" s="40"/>
    </row>
    <row r="1020" spans="1:9" x14ac:dyDescent="0.2">
      <c r="A1020" s="42">
        <f t="shared" si="91"/>
        <v>2025</v>
      </c>
      <c r="B1020" s="30" t="s">
        <v>229</v>
      </c>
      <c r="C1020" s="43">
        <f t="shared" si="96"/>
        <v>1</v>
      </c>
      <c r="D1020" s="14" t="str">
        <f t="shared" si="96"/>
        <v>0691775E</v>
      </c>
      <c r="E1020" s="30" t="s">
        <v>877</v>
      </c>
      <c r="F1020" s="48">
        <f>Tableau3!H17</f>
        <v>0</v>
      </c>
      <c r="G1020" s="38" t="str">
        <f t="shared" ca="1" si="93"/>
        <v>2024-12-09-09.06.57.000000</v>
      </c>
      <c r="I1020" s="40"/>
    </row>
    <row r="1021" spans="1:9" x14ac:dyDescent="0.2">
      <c r="A1021" s="42">
        <f t="shared" si="91"/>
        <v>2025</v>
      </c>
      <c r="B1021" s="30" t="s">
        <v>229</v>
      </c>
      <c r="C1021" s="43">
        <f t="shared" si="96"/>
        <v>1</v>
      </c>
      <c r="D1021" s="14" t="str">
        <f t="shared" si="96"/>
        <v>0691775E</v>
      </c>
      <c r="E1021" s="30" t="s">
        <v>891</v>
      </c>
      <c r="F1021" s="48">
        <f>Tableau3!H18</f>
        <v>503572</v>
      </c>
      <c r="G1021" s="38" t="str">
        <f t="shared" ca="1" si="93"/>
        <v>2024-12-09-09.06.57.000000</v>
      </c>
      <c r="I1021" s="40"/>
    </row>
    <row r="1022" spans="1:9" x14ac:dyDescent="0.2">
      <c r="A1022" s="42">
        <f t="shared" si="91"/>
        <v>2025</v>
      </c>
      <c r="B1022" s="30" t="s">
        <v>229</v>
      </c>
      <c r="C1022" s="43">
        <f t="shared" si="96"/>
        <v>1</v>
      </c>
      <c r="D1022" s="14" t="str">
        <f t="shared" si="96"/>
        <v>0691775E</v>
      </c>
      <c r="E1022" s="30" t="s">
        <v>901</v>
      </c>
      <c r="F1022" s="48">
        <f>Tableau3!H19</f>
        <v>236207</v>
      </c>
      <c r="G1022" s="38" t="str">
        <f t="shared" ca="1" si="93"/>
        <v>2024-12-09-09.06.57.000000</v>
      </c>
      <c r="I1022" s="40"/>
    </row>
    <row r="1023" spans="1:9" x14ac:dyDescent="0.2">
      <c r="A1023" s="42">
        <f t="shared" si="91"/>
        <v>2025</v>
      </c>
      <c r="B1023" s="30" t="s">
        <v>229</v>
      </c>
      <c r="C1023" s="43">
        <f t="shared" si="96"/>
        <v>1</v>
      </c>
      <c r="D1023" s="14" t="str">
        <f t="shared" si="96"/>
        <v>0691775E</v>
      </c>
      <c r="E1023" s="30" t="s">
        <v>910</v>
      </c>
      <c r="F1023" s="48">
        <f>Tableau3!H20</f>
        <v>0</v>
      </c>
      <c r="G1023" s="38" t="str">
        <f t="shared" ca="1" si="93"/>
        <v>2024-12-09-09.06.57.000000</v>
      </c>
      <c r="I1023" s="40"/>
    </row>
    <row r="1024" spans="1:9" x14ac:dyDescent="0.2">
      <c r="A1024" s="42">
        <f t="shared" si="91"/>
        <v>2025</v>
      </c>
      <c r="B1024" s="30" t="s">
        <v>229</v>
      </c>
      <c r="C1024" s="43">
        <f t="shared" si="96"/>
        <v>1</v>
      </c>
      <c r="D1024" s="14" t="str">
        <f t="shared" si="96"/>
        <v>0691775E</v>
      </c>
      <c r="E1024" s="30" t="s">
        <v>925</v>
      </c>
      <c r="F1024" s="48">
        <f>Tableau3!H22</f>
        <v>0</v>
      </c>
      <c r="G1024" s="38" t="str">
        <f t="shared" ca="1" si="93"/>
        <v>2024-12-09-09.06.57.000000</v>
      </c>
      <c r="I1024" s="40"/>
    </row>
    <row r="1025" spans="1:9" x14ac:dyDescent="0.2">
      <c r="A1025" s="42">
        <f t="shared" si="91"/>
        <v>2025</v>
      </c>
      <c r="B1025" s="30" t="s">
        <v>229</v>
      </c>
      <c r="C1025" s="43">
        <f t="shared" si="96"/>
        <v>1</v>
      </c>
      <c r="D1025" s="14" t="str">
        <f t="shared" si="96"/>
        <v>0691775E</v>
      </c>
      <c r="E1025" s="30" t="s">
        <v>2207</v>
      </c>
      <c r="F1025" s="48">
        <f>Tableau3!H23</f>
        <v>32761</v>
      </c>
      <c r="G1025" s="38" t="str">
        <f t="shared" ca="1" si="93"/>
        <v>2024-12-09-09.06.57.000000</v>
      </c>
      <c r="I1025" s="40"/>
    </row>
    <row r="1026" spans="1:9" x14ac:dyDescent="0.2">
      <c r="A1026" s="42">
        <f t="shared" si="91"/>
        <v>2025</v>
      </c>
      <c r="B1026" s="30" t="s">
        <v>229</v>
      </c>
      <c r="C1026" s="43">
        <f t="shared" si="96"/>
        <v>1</v>
      </c>
      <c r="D1026" s="14" t="str">
        <f t="shared" si="96"/>
        <v>0691775E</v>
      </c>
      <c r="E1026" s="30" t="s">
        <v>936</v>
      </c>
      <c r="F1026" s="48">
        <f>Tableau3!H24</f>
        <v>32761</v>
      </c>
      <c r="G1026" s="38" t="str">
        <f t="shared" ca="1" si="93"/>
        <v>2024-12-09-09.06.57.000000</v>
      </c>
      <c r="I1026" s="40"/>
    </row>
    <row r="1027" spans="1:9" x14ac:dyDescent="0.2">
      <c r="A1027" s="42">
        <f t="shared" si="91"/>
        <v>2025</v>
      </c>
      <c r="B1027" s="30" t="s">
        <v>229</v>
      </c>
      <c r="C1027" s="43">
        <f t="shared" si="96"/>
        <v>1</v>
      </c>
      <c r="D1027" s="14" t="str">
        <f t="shared" si="96"/>
        <v>0691775E</v>
      </c>
      <c r="E1027" s="30" t="s">
        <v>949</v>
      </c>
      <c r="F1027" s="48">
        <f>Tableau3!H25</f>
        <v>0</v>
      </c>
      <c r="G1027" s="38" t="str">
        <f t="shared" ca="1" si="93"/>
        <v>2024-12-09-09.06.57.000000</v>
      </c>
      <c r="I1027" s="40"/>
    </row>
    <row r="1028" spans="1:9" x14ac:dyDescent="0.2">
      <c r="A1028" s="42">
        <f t="shared" ref="A1028:A1091" si="97">A1027</f>
        <v>2025</v>
      </c>
      <c r="B1028" s="30" t="s">
        <v>229</v>
      </c>
      <c r="C1028" s="43">
        <f t="shared" ref="C1028:D1043" si="98">C1027</f>
        <v>1</v>
      </c>
      <c r="D1028" s="14" t="str">
        <f t="shared" si="98"/>
        <v>0691775E</v>
      </c>
      <c r="E1028" s="30" t="s">
        <v>971</v>
      </c>
      <c r="F1028" s="48">
        <f>Tableau3!H27</f>
        <v>0</v>
      </c>
      <c r="G1028" s="38" t="str">
        <f t="shared" ca="1" si="93"/>
        <v>2024-12-09-09.06.57.000000</v>
      </c>
      <c r="I1028" s="40"/>
    </row>
    <row r="1029" spans="1:9" x14ac:dyDescent="0.2">
      <c r="A1029" s="42">
        <f t="shared" si="97"/>
        <v>2025</v>
      </c>
      <c r="B1029" s="30" t="s">
        <v>229</v>
      </c>
      <c r="C1029" s="43">
        <f t="shared" si="98"/>
        <v>1</v>
      </c>
      <c r="D1029" s="14" t="str">
        <f t="shared" si="98"/>
        <v>0691775E</v>
      </c>
      <c r="E1029" s="30" t="s">
        <v>982</v>
      </c>
      <c r="F1029" s="48">
        <f>Tableau3!H28</f>
        <v>32761</v>
      </c>
      <c r="G1029" s="38" t="str">
        <f t="shared" ca="1" si="93"/>
        <v>2024-12-09-09.06.57.000000</v>
      </c>
      <c r="I1029" s="40"/>
    </row>
    <row r="1030" spans="1:9" x14ac:dyDescent="0.2">
      <c r="A1030" s="42">
        <f t="shared" si="97"/>
        <v>2025</v>
      </c>
      <c r="B1030" s="30" t="s">
        <v>229</v>
      </c>
      <c r="C1030" s="43">
        <f t="shared" si="98"/>
        <v>1</v>
      </c>
      <c r="D1030" s="14" t="str">
        <f t="shared" si="98"/>
        <v>0691775E</v>
      </c>
      <c r="E1030" s="30" t="s">
        <v>995</v>
      </c>
      <c r="F1030" s="48">
        <f>Tableau3!H29</f>
        <v>0</v>
      </c>
      <c r="G1030" s="38" t="str">
        <f t="shared" ca="1" si="93"/>
        <v>2024-12-09-09.06.57.000000</v>
      </c>
      <c r="I1030" s="40"/>
    </row>
    <row r="1031" spans="1:9" x14ac:dyDescent="0.2">
      <c r="A1031" s="42">
        <f t="shared" si="97"/>
        <v>2025</v>
      </c>
      <c r="B1031" s="30" t="s">
        <v>229</v>
      </c>
      <c r="C1031" s="43">
        <f t="shared" si="98"/>
        <v>1</v>
      </c>
      <c r="D1031" s="14" t="str">
        <f t="shared" si="98"/>
        <v>0691775E</v>
      </c>
      <c r="E1031" s="30" t="s">
        <v>2250</v>
      </c>
      <c r="F1031" s="48">
        <f>Tableau3!H30</f>
        <v>516844</v>
      </c>
      <c r="G1031" s="38" t="str">
        <f t="shared" ca="1" si="93"/>
        <v>2024-12-09-09.06.57.000000</v>
      </c>
      <c r="I1031" s="40"/>
    </row>
    <row r="1032" spans="1:9" x14ac:dyDescent="0.2">
      <c r="A1032" s="42">
        <f t="shared" si="97"/>
        <v>2025</v>
      </c>
      <c r="B1032" s="30" t="s">
        <v>229</v>
      </c>
      <c r="C1032" s="43">
        <f t="shared" si="98"/>
        <v>1</v>
      </c>
      <c r="D1032" s="14" t="str">
        <f t="shared" si="98"/>
        <v>0691775E</v>
      </c>
      <c r="E1032" s="30" t="s">
        <v>2274</v>
      </c>
      <c r="F1032" s="48">
        <f>Tableau3!H31</f>
        <v>215754</v>
      </c>
      <c r="G1032" s="38" t="str">
        <f t="shared" ca="1" si="93"/>
        <v>2024-12-09-09.06.57.000000</v>
      </c>
      <c r="I1032" s="40"/>
    </row>
    <row r="1033" spans="1:9" x14ac:dyDescent="0.2">
      <c r="A1033" s="42">
        <f t="shared" si="97"/>
        <v>2025</v>
      </c>
      <c r="B1033" s="30" t="s">
        <v>229</v>
      </c>
      <c r="C1033" s="43">
        <f t="shared" si="98"/>
        <v>1</v>
      </c>
      <c r="D1033" s="14" t="str">
        <f t="shared" si="98"/>
        <v>0691775E</v>
      </c>
      <c r="E1033" s="30" t="s">
        <v>2297</v>
      </c>
      <c r="F1033" s="48">
        <f>Tableau3!H32</f>
        <v>301090</v>
      </c>
      <c r="G1033" s="38" t="str">
        <f t="shared" ca="1" si="93"/>
        <v>2024-12-09-09.06.57.000000</v>
      </c>
      <c r="I1033" s="40"/>
    </row>
    <row r="1034" spans="1:9" x14ac:dyDescent="0.2">
      <c r="A1034" s="42">
        <f t="shared" si="97"/>
        <v>2025</v>
      </c>
      <c r="B1034" s="30" t="s">
        <v>229</v>
      </c>
      <c r="C1034" s="43">
        <f t="shared" si="98"/>
        <v>1</v>
      </c>
      <c r="D1034" s="14" t="str">
        <f t="shared" si="98"/>
        <v>0691775E</v>
      </c>
      <c r="E1034" s="30" t="s">
        <v>1008</v>
      </c>
      <c r="F1034" s="48">
        <f>Tableau3!H33</f>
        <v>174569</v>
      </c>
      <c r="G1034" s="38" t="str">
        <f t="shared" ca="1" si="93"/>
        <v>2024-12-09-09.06.57.000000</v>
      </c>
      <c r="I1034" s="40"/>
    </row>
    <row r="1035" spans="1:9" x14ac:dyDescent="0.2">
      <c r="A1035" s="42">
        <f t="shared" si="97"/>
        <v>2025</v>
      </c>
      <c r="B1035" s="30" t="s">
        <v>229</v>
      </c>
      <c r="C1035" s="43">
        <f t="shared" si="98"/>
        <v>1</v>
      </c>
      <c r="D1035" s="14" t="str">
        <f t="shared" si="98"/>
        <v>0691775E</v>
      </c>
      <c r="E1035" s="30" t="s">
        <v>1024</v>
      </c>
      <c r="F1035" s="48">
        <f>Tableau3!H34</f>
        <v>41185</v>
      </c>
      <c r="G1035" s="38" t="str">
        <f t="shared" ca="1" si="93"/>
        <v>2024-12-09-09.06.57.000000</v>
      </c>
      <c r="I1035" s="40"/>
    </row>
    <row r="1036" spans="1:9" x14ac:dyDescent="0.2">
      <c r="A1036" s="42">
        <f t="shared" si="97"/>
        <v>2025</v>
      </c>
      <c r="B1036" s="30" t="s">
        <v>229</v>
      </c>
      <c r="C1036" s="43">
        <f t="shared" si="98"/>
        <v>1</v>
      </c>
      <c r="D1036" s="14" t="str">
        <f t="shared" si="98"/>
        <v>0691775E</v>
      </c>
      <c r="E1036" s="30" t="s">
        <v>1041</v>
      </c>
      <c r="F1036" s="48">
        <f>Tableau3!H35</f>
        <v>29961</v>
      </c>
      <c r="G1036" s="38" t="str">
        <f t="shared" ca="1" si="93"/>
        <v>2024-12-09-09.06.57.000000</v>
      </c>
      <c r="I1036" s="40"/>
    </row>
    <row r="1037" spans="1:9" x14ac:dyDescent="0.2">
      <c r="A1037" s="42">
        <f t="shared" si="97"/>
        <v>2025</v>
      </c>
      <c r="B1037" s="30" t="s">
        <v>229</v>
      </c>
      <c r="C1037" s="43">
        <f t="shared" si="98"/>
        <v>1</v>
      </c>
      <c r="D1037" s="14" t="str">
        <f t="shared" si="98"/>
        <v>0691775E</v>
      </c>
      <c r="E1037" s="30" t="s">
        <v>1055</v>
      </c>
      <c r="F1037" s="48">
        <f>Tableau3!H36</f>
        <v>271129</v>
      </c>
      <c r="G1037" s="38" t="str">
        <f t="shared" ref="G1037:G1100" ca="1" si="99">TEXT(NOW(),"aaaa-mm-jj-hh.mm.ss")&amp;".000000"</f>
        <v>2024-12-09-09.06.57.000000</v>
      </c>
      <c r="I1037" s="40"/>
    </row>
    <row r="1038" spans="1:9" x14ac:dyDescent="0.2">
      <c r="A1038" s="42">
        <f t="shared" si="97"/>
        <v>2025</v>
      </c>
      <c r="B1038" s="30" t="s">
        <v>229</v>
      </c>
      <c r="C1038" s="43">
        <f t="shared" si="98"/>
        <v>1</v>
      </c>
      <c r="D1038" s="14" t="str">
        <f t="shared" si="98"/>
        <v>0691775E</v>
      </c>
      <c r="E1038" s="30" t="s">
        <v>1068</v>
      </c>
      <c r="F1038" s="48">
        <f>Tableau3!H37</f>
        <v>0</v>
      </c>
      <c r="G1038" s="38" t="str">
        <f t="shared" ca="1" si="99"/>
        <v>2024-12-09-09.06.57.000000</v>
      </c>
      <c r="I1038" s="40"/>
    </row>
    <row r="1039" spans="1:9" x14ac:dyDescent="0.2">
      <c r="A1039" s="42">
        <f t="shared" si="97"/>
        <v>2025</v>
      </c>
      <c r="B1039" s="30" t="s">
        <v>229</v>
      </c>
      <c r="C1039" s="43">
        <f t="shared" si="98"/>
        <v>1</v>
      </c>
      <c r="D1039" s="14" t="str">
        <f t="shared" si="98"/>
        <v>0691775E</v>
      </c>
      <c r="E1039" s="30" t="s">
        <v>2336</v>
      </c>
      <c r="F1039" s="48">
        <f>Tableau3!H38</f>
        <v>1490629</v>
      </c>
      <c r="G1039" s="38" t="str">
        <f t="shared" ca="1" si="99"/>
        <v>2024-12-09-09.06.57.000000</v>
      </c>
      <c r="I1039" s="40"/>
    </row>
    <row r="1040" spans="1:9" x14ac:dyDescent="0.2">
      <c r="A1040" s="42">
        <f t="shared" si="97"/>
        <v>2025</v>
      </c>
      <c r="B1040" s="30" t="s">
        <v>229</v>
      </c>
      <c r="C1040" s="43">
        <f t="shared" si="98"/>
        <v>1</v>
      </c>
      <c r="D1040" s="14" t="str">
        <f t="shared" si="98"/>
        <v>0691775E</v>
      </c>
      <c r="E1040" s="30" t="s">
        <v>2360</v>
      </c>
      <c r="F1040" s="48">
        <f>Tableau3!H39</f>
        <v>1490629</v>
      </c>
      <c r="G1040" s="38" t="str">
        <f t="shared" ca="1" si="99"/>
        <v>2024-12-09-09.06.57.000000</v>
      </c>
      <c r="I1040" s="40"/>
    </row>
    <row r="1041" spans="1:9" x14ac:dyDescent="0.2">
      <c r="A1041" s="42">
        <f t="shared" si="97"/>
        <v>2025</v>
      </c>
      <c r="B1041" s="30" t="s">
        <v>229</v>
      </c>
      <c r="C1041" s="43">
        <f t="shared" si="98"/>
        <v>1</v>
      </c>
      <c r="D1041" s="14" t="str">
        <f t="shared" si="98"/>
        <v>0691775E</v>
      </c>
      <c r="E1041" s="30" t="s">
        <v>2384</v>
      </c>
      <c r="F1041" s="48">
        <f>Tableau3!H40</f>
        <v>449760</v>
      </c>
      <c r="G1041" s="38" t="str">
        <f t="shared" ca="1" si="99"/>
        <v>2024-12-09-09.06.57.000000</v>
      </c>
      <c r="I1041" s="40"/>
    </row>
    <row r="1042" spans="1:9" x14ac:dyDescent="0.2">
      <c r="A1042" s="42">
        <f t="shared" si="97"/>
        <v>2025</v>
      </c>
      <c r="B1042" s="30" t="s">
        <v>229</v>
      </c>
      <c r="C1042" s="43">
        <f t="shared" si="98"/>
        <v>1</v>
      </c>
      <c r="D1042" s="14" t="str">
        <f t="shared" si="98"/>
        <v>0691775E</v>
      </c>
      <c r="E1042" s="30" t="s">
        <v>2407</v>
      </c>
      <c r="F1042" s="48">
        <f>Tableau3!H41</f>
        <v>1040869</v>
      </c>
      <c r="G1042" s="38" t="str">
        <f t="shared" ca="1" si="99"/>
        <v>2024-12-09-09.06.57.000000</v>
      </c>
      <c r="I1042" s="40"/>
    </row>
    <row r="1043" spans="1:9" x14ac:dyDescent="0.2">
      <c r="A1043" s="42">
        <f t="shared" si="97"/>
        <v>2025</v>
      </c>
      <c r="B1043" s="30" t="s">
        <v>229</v>
      </c>
      <c r="C1043" s="43">
        <f t="shared" si="98"/>
        <v>1</v>
      </c>
      <c r="D1043" s="14" t="str">
        <f t="shared" si="98"/>
        <v>0691775E</v>
      </c>
      <c r="E1043" s="30" t="s">
        <v>2128</v>
      </c>
      <c r="F1043" s="48">
        <f>Tableau3!I13</f>
        <v>0</v>
      </c>
      <c r="G1043" s="38" t="str">
        <f t="shared" ca="1" si="99"/>
        <v>2024-12-09-09.06.57.000000</v>
      </c>
      <c r="I1043" s="40"/>
    </row>
    <row r="1044" spans="1:9" x14ac:dyDescent="0.2">
      <c r="A1044" s="42">
        <f t="shared" si="97"/>
        <v>2025</v>
      </c>
      <c r="B1044" s="30" t="s">
        <v>229</v>
      </c>
      <c r="C1044" s="43">
        <f t="shared" ref="C1044:D1059" si="100">C1043</f>
        <v>1</v>
      </c>
      <c r="D1044" s="14" t="str">
        <f t="shared" si="100"/>
        <v>0691775E</v>
      </c>
      <c r="E1044" s="30" t="s">
        <v>2146</v>
      </c>
      <c r="F1044" s="48">
        <f>Tableau3!I14</f>
        <v>0</v>
      </c>
      <c r="G1044" s="38" t="str">
        <f t="shared" ca="1" si="99"/>
        <v>2024-12-09-09.06.57.000000</v>
      </c>
      <c r="I1044" s="40"/>
    </row>
    <row r="1045" spans="1:9" x14ac:dyDescent="0.2">
      <c r="A1045" s="42">
        <f t="shared" si="97"/>
        <v>2025</v>
      </c>
      <c r="B1045" s="30" t="s">
        <v>229</v>
      </c>
      <c r="C1045" s="43">
        <f t="shared" si="100"/>
        <v>1</v>
      </c>
      <c r="D1045" s="14" t="str">
        <f t="shared" si="100"/>
        <v>0691775E</v>
      </c>
      <c r="E1045" s="30" t="s">
        <v>2165</v>
      </c>
      <c r="F1045" s="48">
        <f>Tableau3!I15</f>
        <v>0</v>
      </c>
      <c r="G1045" s="38" t="str">
        <f t="shared" ca="1" si="99"/>
        <v>2024-12-09-09.06.57.000000</v>
      </c>
      <c r="I1045" s="40"/>
    </row>
    <row r="1046" spans="1:9" x14ac:dyDescent="0.2">
      <c r="A1046" s="42">
        <f t="shared" si="97"/>
        <v>2025</v>
      </c>
      <c r="B1046" s="30" t="s">
        <v>229</v>
      </c>
      <c r="C1046" s="43">
        <f t="shared" si="100"/>
        <v>1</v>
      </c>
      <c r="D1046" s="14" t="str">
        <f t="shared" si="100"/>
        <v>0691775E</v>
      </c>
      <c r="E1046" s="30" t="s">
        <v>864</v>
      </c>
      <c r="F1046" s="48">
        <f>Tableau3!I16</f>
        <v>0</v>
      </c>
      <c r="G1046" s="38" t="str">
        <f t="shared" ca="1" si="99"/>
        <v>2024-12-09-09.06.57.000000</v>
      </c>
      <c r="I1046" s="40"/>
    </row>
    <row r="1047" spans="1:9" x14ac:dyDescent="0.2">
      <c r="A1047" s="42">
        <f t="shared" si="97"/>
        <v>2025</v>
      </c>
      <c r="B1047" s="30" t="s">
        <v>229</v>
      </c>
      <c r="C1047" s="43">
        <f t="shared" si="100"/>
        <v>1</v>
      </c>
      <c r="D1047" s="14" t="str">
        <f t="shared" si="100"/>
        <v>0691775E</v>
      </c>
      <c r="E1047" s="30" t="s">
        <v>878</v>
      </c>
      <c r="F1047" s="48">
        <f>Tableau3!I17</f>
        <v>0</v>
      </c>
      <c r="G1047" s="38" t="str">
        <f t="shared" ca="1" si="99"/>
        <v>2024-12-09-09.06.57.000000</v>
      </c>
      <c r="I1047" s="40"/>
    </row>
    <row r="1048" spans="1:9" x14ac:dyDescent="0.2">
      <c r="A1048" s="42">
        <f t="shared" si="97"/>
        <v>2025</v>
      </c>
      <c r="B1048" s="30" t="s">
        <v>229</v>
      </c>
      <c r="C1048" s="43">
        <f t="shared" si="100"/>
        <v>1</v>
      </c>
      <c r="D1048" s="14" t="str">
        <f t="shared" si="100"/>
        <v>0691775E</v>
      </c>
      <c r="E1048" s="30" t="s">
        <v>892</v>
      </c>
      <c r="F1048" s="48">
        <f>Tableau3!I18</f>
        <v>0</v>
      </c>
      <c r="G1048" s="38" t="str">
        <f t="shared" ca="1" si="99"/>
        <v>2024-12-09-09.06.57.000000</v>
      </c>
      <c r="I1048" s="40"/>
    </row>
    <row r="1049" spans="1:9" x14ac:dyDescent="0.2">
      <c r="A1049" s="42">
        <f t="shared" si="97"/>
        <v>2025</v>
      </c>
      <c r="B1049" s="30" t="s">
        <v>229</v>
      </c>
      <c r="C1049" s="43">
        <f t="shared" si="100"/>
        <v>1</v>
      </c>
      <c r="D1049" s="14" t="str">
        <f t="shared" si="100"/>
        <v>0691775E</v>
      </c>
      <c r="E1049" s="30" t="s">
        <v>902</v>
      </c>
      <c r="F1049" s="48">
        <f>Tableau3!I19</f>
        <v>0</v>
      </c>
      <c r="G1049" s="38" t="str">
        <f t="shared" ca="1" si="99"/>
        <v>2024-12-09-09.06.57.000000</v>
      </c>
      <c r="I1049" s="40"/>
    </row>
    <row r="1050" spans="1:9" x14ac:dyDescent="0.2">
      <c r="A1050" s="42">
        <f t="shared" si="97"/>
        <v>2025</v>
      </c>
      <c r="B1050" s="30" t="s">
        <v>229</v>
      </c>
      <c r="C1050" s="43">
        <f t="shared" si="100"/>
        <v>1</v>
      </c>
      <c r="D1050" s="14" t="str">
        <f t="shared" si="100"/>
        <v>0691775E</v>
      </c>
      <c r="E1050" s="30" t="s">
        <v>911</v>
      </c>
      <c r="F1050" s="48">
        <f>Tableau3!I20</f>
        <v>0</v>
      </c>
      <c r="G1050" s="38" t="str">
        <f t="shared" ca="1" si="99"/>
        <v>2024-12-09-09.06.57.000000</v>
      </c>
      <c r="I1050" s="40"/>
    </row>
    <row r="1051" spans="1:9" x14ac:dyDescent="0.2">
      <c r="A1051" s="42">
        <f t="shared" si="97"/>
        <v>2025</v>
      </c>
      <c r="B1051" s="30" t="s">
        <v>229</v>
      </c>
      <c r="C1051" s="43">
        <f t="shared" si="100"/>
        <v>1</v>
      </c>
      <c r="D1051" s="14" t="str">
        <f t="shared" si="100"/>
        <v>0691775E</v>
      </c>
      <c r="E1051" s="30" t="s">
        <v>926</v>
      </c>
      <c r="F1051" s="48">
        <f>Tableau3!I22</f>
        <v>0</v>
      </c>
      <c r="G1051" s="38" t="str">
        <f t="shared" ca="1" si="99"/>
        <v>2024-12-09-09.06.57.000000</v>
      </c>
      <c r="I1051" s="40"/>
    </row>
    <row r="1052" spans="1:9" x14ac:dyDescent="0.2">
      <c r="A1052" s="42">
        <f t="shared" si="97"/>
        <v>2025</v>
      </c>
      <c r="B1052" s="30" t="s">
        <v>229</v>
      </c>
      <c r="C1052" s="43">
        <f t="shared" si="100"/>
        <v>1</v>
      </c>
      <c r="D1052" s="14" t="str">
        <f t="shared" si="100"/>
        <v>0691775E</v>
      </c>
      <c r="E1052" s="30" t="s">
        <v>2208</v>
      </c>
      <c r="F1052" s="48">
        <f>Tableau3!I23</f>
        <v>0</v>
      </c>
      <c r="G1052" s="38" t="str">
        <f t="shared" ca="1" si="99"/>
        <v>2024-12-09-09.06.57.000000</v>
      </c>
      <c r="I1052" s="40"/>
    </row>
    <row r="1053" spans="1:9" x14ac:dyDescent="0.2">
      <c r="A1053" s="42">
        <f t="shared" si="97"/>
        <v>2025</v>
      </c>
      <c r="B1053" s="30" t="s">
        <v>229</v>
      </c>
      <c r="C1053" s="43">
        <f t="shared" si="100"/>
        <v>1</v>
      </c>
      <c r="D1053" s="14" t="str">
        <f t="shared" si="100"/>
        <v>0691775E</v>
      </c>
      <c r="E1053" s="30" t="s">
        <v>937</v>
      </c>
      <c r="F1053" s="48">
        <f>Tableau3!I24</f>
        <v>0</v>
      </c>
      <c r="G1053" s="38" t="str">
        <f t="shared" ca="1" si="99"/>
        <v>2024-12-09-09.06.57.000000</v>
      </c>
      <c r="I1053" s="40"/>
    </row>
    <row r="1054" spans="1:9" x14ac:dyDescent="0.2">
      <c r="A1054" s="42">
        <f t="shared" si="97"/>
        <v>2025</v>
      </c>
      <c r="B1054" s="30" t="s">
        <v>229</v>
      </c>
      <c r="C1054" s="43">
        <f t="shared" si="100"/>
        <v>1</v>
      </c>
      <c r="D1054" s="14" t="str">
        <f t="shared" si="100"/>
        <v>0691775E</v>
      </c>
      <c r="E1054" s="30" t="s">
        <v>950</v>
      </c>
      <c r="F1054" s="48">
        <f>Tableau3!I25</f>
        <v>0</v>
      </c>
      <c r="G1054" s="38" t="str">
        <f t="shared" ca="1" si="99"/>
        <v>2024-12-09-09.06.57.000000</v>
      </c>
      <c r="I1054" s="40"/>
    </row>
    <row r="1055" spans="1:9" x14ac:dyDescent="0.2">
      <c r="A1055" s="42">
        <f t="shared" si="97"/>
        <v>2025</v>
      </c>
      <c r="B1055" s="30" t="s">
        <v>229</v>
      </c>
      <c r="C1055" s="43">
        <f t="shared" si="100"/>
        <v>1</v>
      </c>
      <c r="D1055" s="14" t="str">
        <f t="shared" si="100"/>
        <v>0691775E</v>
      </c>
      <c r="E1055" s="30" t="s">
        <v>962</v>
      </c>
      <c r="F1055" s="48">
        <f>Tableau3!I26</f>
        <v>0</v>
      </c>
      <c r="G1055" s="38" t="str">
        <f t="shared" ca="1" si="99"/>
        <v>2024-12-09-09.06.57.000000</v>
      </c>
      <c r="I1055" s="40"/>
    </row>
    <row r="1056" spans="1:9" x14ac:dyDescent="0.2">
      <c r="A1056" s="42">
        <f t="shared" si="97"/>
        <v>2025</v>
      </c>
      <c r="B1056" s="30" t="s">
        <v>229</v>
      </c>
      <c r="C1056" s="43">
        <f t="shared" si="100"/>
        <v>1</v>
      </c>
      <c r="D1056" s="14" t="str">
        <f t="shared" si="100"/>
        <v>0691775E</v>
      </c>
      <c r="E1056" s="30" t="s">
        <v>972</v>
      </c>
      <c r="F1056" s="48">
        <f>Tableau3!I27</f>
        <v>0</v>
      </c>
      <c r="G1056" s="38" t="str">
        <f t="shared" ca="1" si="99"/>
        <v>2024-12-09-09.06.57.000000</v>
      </c>
      <c r="I1056" s="40"/>
    </row>
    <row r="1057" spans="1:9" x14ac:dyDescent="0.2">
      <c r="A1057" s="42">
        <f t="shared" si="97"/>
        <v>2025</v>
      </c>
      <c r="B1057" s="30" t="s">
        <v>229</v>
      </c>
      <c r="C1057" s="43">
        <f t="shared" si="100"/>
        <v>1</v>
      </c>
      <c r="D1057" s="14" t="str">
        <f t="shared" si="100"/>
        <v>0691775E</v>
      </c>
      <c r="E1057" s="30" t="s">
        <v>983</v>
      </c>
      <c r="F1057" s="48">
        <f>Tableau3!I28</f>
        <v>0</v>
      </c>
      <c r="G1057" s="38" t="str">
        <f t="shared" ca="1" si="99"/>
        <v>2024-12-09-09.06.57.000000</v>
      </c>
      <c r="I1057" s="40"/>
    </row>
    <row r="1058" spans="1:9" x14ac:dyDescent="0.2">
      <c r="A1058" s="42">
        <f t="shared" si="97"/>
        <v>2025</v>
      </c>
      <c r="B1058" s="30" t="s">
        <v>229</v>
      </c>
      <c r="C1058" s="43">
        <f t="shared" si="100"/>
        <v>1</v>
      </c>
      <c r="D1058" s="14" t="str">
        <f t="shared" si="100"/>
        <v>0691775E</v>
      </c>
      <c r="E1058" s="30" t="s">
        <v>996</v>
      </c>
      <c r="F1058" s="48">
        <f>Tableau3!I29</f>
        <v>0</v>
      </c>
      <c r="G1058" s="38" t="str">
        <f t="shared" ca="1" si="99"/>
        <v>2024-12-09-09.06.57.000000</v>
      </c>
      <c r="I1058" s="40"/>
    </row>
    <row r="1059" spans="1:9" x14ac:dyDescent="0.2">
      <c r="A1059" s="42">
        <f t="shared" si="97"/>
        <v>2025</v>
      </c>
      <c r="B1059" s="30" t="s">
        <v>229</v>
      </c>
      <c r="C1059" s="43">
        <f t="shared" si="100"/>
        <v>1</v>
      </c>
      <c r="D1059" s="14" t="str">
        <f t="shared" si="100"/>
        <v>0691775E</v>
      </c>
      <c r="E1059" s="30" t="s">
        <v>2251</v>
      </c>
      <c r="F1059" s="48">
        <f>Tableau3!I30</f>
        <v>0</v>
      </c>
      <c r="G1059" s="38" t="str">
        <f t="shared" ca="1" si="99"/>
        <v>2024-12-09-09.06.57.000000</v>
      </c>
      <c r="I1059" s="40"/>
    </row>
    <row r="1060" spans="1:9" x14ac:dyDescent="0.2">
      <c r="A1060" s="42">
        <f t="shared" si="97"/>
        <v>2025</v>
      </c>
      <c r="B1060" s="30" t="s">
        <v>229</v>
      </c>
      <c r="C1060" s="43">
        <f t="shared" ref="C1060:D1075" si="101">C1059</f>
        <v>1</v>
      </c>
      <c r="D1060" s="14" t="str">
        <f t="shared" si="101"/>
        <v>0691775E</v>
      </c>
      <c r="E1060" s="30" t="s">
        <v>2275</v>
      </c>
      <c r="F1060" s="48">
        <f>Tableau3!I31</f>
        <v>0</v>
      </c>
      <c r="G1060" s="38" t="str">
        <f t="shared" ca="1" si="99"/>
        <v>2024-12-09-09.06.57.000000</v>
      </c>
      <c r="I1060" s="40"/>
    </row>
    <row r="1061" spans="1:9" x14ac:dyDescent="0.2">
      <c r="A1061" s="42">
        <f t="shared" si="97"/>
        <v>2025</v>
      </c>
      <c r="B1061" s="30" t="s">
        <v>229</v>
      </c>
      <c r="C1061" s="43">
        <f t="shared" si="101"/>
        <v>1</v>
      </c>
      <c r="D1061" s="14" t="str">
        <f t="shared" si="101"/>
        <v>0691775E</v>
      </c>
      <c r="E1061" s="30" t="s">
        <v>2298</v>
      </c>
      <c r="F1061" s="48">
        <f>Tableau3!I32</f>
        <v>0</v>
      </c>
      <c r="G1061" s="38" t="str">
        <f t="shared" ca="1" si="99"/>
        <v>2024-12-09-09.06.57.000000</v>
      </c>
      <c r="I1061" s="40"/>
    </row>
    <row r="1062" spans="1:9" x14ac:dyDescent="0.2">
      <c r="A1062" s="42">
        <f t="shared" si="97"/>
        <v>2025</v>
      </c>
      <c r="B1062" s="30" t="s">
        <v>229</v>
      </c>
      <c r="C1062" s="43">
        <f t="shared" si="101"/>
        <v>1</v>
      </c>
      <c r="D1062" s="14" t="str">
        <f t="shared" si="101"/>
        <v>0691775E</v>
      </c>
      <c r="E1062" s="30" t="s">
        <v>1009</v>
      </c>
      <c r="F1062" s="48">
        <f>Tableau3!I33</f>
        <v>0</v>
      </c>
      <c r="G1062" s="38" t="str">
        <f t="shared" ca="1" si="99"/>
        <v>2024-12-09-09.06.57.000000</v>
      </c>
      <c r="I1062" s="40"/>
    </row>
    <row r="1063" spans="1:9" x14ac:dyDescent="0.2">
      <c r="A1063" s="42">
        <f t="shared" si="97"/>
        <v>2025</v>
      </c>
      <c r="B1063" s="30" t="s">
        <v>229</v>
      </c>
      <c r="C1063" s="43">
        <f t="shared" si="101"/>
        <v>1</v>
      </c>
      <c r="D1063" s="14" t="str">
        <f t="shared" si="101"/>
        <v>0691775E</v>
      </c>
      <c r="E1063" s="30" t="s">
        <v>1025</v>
      </c>
      <c r="F1063" s="48">
        <f>Tableau3!I34</f>
        <v>0</v>
      </c>
      <c r="G1063" s="38" t="str">
        <f t="shared" ca="1" si="99"/>
        <v>2024-12-09-09.06.57.000000</v>
      </c>
      <c r="I1063" s="40"/>
    </row>
    <row r="1064" spans="1:9" x14ac:dyDescent="0.2">
      <c r="A1064" s="42">
        <f t="shared" si="97"/>
        <v>2025</v>
      </c>
      <c r="B1064" s="30" t="s">
        <v>229</v>
      </c>
      <c r="C1064" s="43">
        <f t="shared" si="101"/>
        <v>1</v>
      </c>
      <c r="D1064" s="14" t="str">
        <f t="shared" si="101"/>
        <v>0691775E</v>
      </c>
      <c r="E1064" s="30" t="s">
        <v>1042</v>
      </c>
      <c r="F1064" s="48">
        <f>Tableau3!I35</f>
        <v>0</v>
      </c>
      <c r="G1064" s="38" t="str">
        <f t="shared" ca="1" si="99"/>
        <v>2024-12-09-09.06.57.000000</v>
      </c>
      <c r="I1064" s="40"/>
    </row>
    <row r="1065" spans="1:9" x14ac:dyDescent="0.2">
      <c r="A1065" s="42">
        <f t="shared" si="97"/>
        <v>2025</v>
      </c>
      <c r="B1065" s="30" t="s">
        <v>229</v>
      </c>
      <c r="C1065" s="43">
        <f t="shared" si="101"/>
        <v>1</v>
      </c>
      <c r="D1065" s="14" t="str">
        <f t="shared" si="101"/>
        <v>0691775E</v>
      </c>
      <c r="E1065" s="30" t="s">
        <v>1056</v>
      </c>
      <c r="F1065" s="48">
        <f>Tableau3!I36</f>
        <v>0</v>
      </c>
      <c r="G1065" s="38" t="str">
        <f t="shared" ca="1" si="99"/>
        <v>2024-12-09-09.06.57.000000</v>
      </c>
      <c r="I1065" s="40"/>
    </row>
    <row r="1066" spans="1:9" x14ac:dyDescent="0.2">
      <c r="A1066" s="42">
        <f t="shared" si="97"/>
        <v>2025</v>
      </c>
      <c r="B1066" s="30" t="s">
        <v>229</v>
      </c>
      <c r="C1066" s="43">
        <f t="shared" si="101"/>
        <v>1</v>
      </c>
      <c r="D1066" s="14" t="str">
        <f t="shared" si="101"/>
        <v>0691775E</v>
      </c>
      <c r="E1066" s="30" t="s">
        <v>1069</v>
      </c>
      <c r="F1066" s="48">
        <f>Tableau3!I37</f>
        <v>0</v>
      </c>
      <c r="G1066" s="38" t="str">
        <f t="shared" ca="1" si="99"/>
        <v>2024-12-09-09.06.57.000000</v>
      </c>
      <c r="I1066" s="40"/>
    </row>
    <row r="1067" spans="1:9" x14ac:dyDescent="0.2">
      <c r="A1067" s="42">
        <f t="shared" si="97"/>
        <v>2025</v>
      </c>
      <c r="B1067" s="30" t="s">
        <v>229</v>
      </c>
      <c r="C1067" s="43">
        <f t="shared" si="101"/>
        <v>1</v>
      </c>
      <c r="D1067" s="14" t="str">
        <f t="shared" si="101"/>
        <v>0691775E</v>
      </c>
      <c r="E1067" s="30" t="s">
        <v>2337</v>
      </c>
      <c r="F1067" s="48">
        <f>Tableau3!I38</f>
        <v>0</v>
      </c>
      <c r="G1067" s="38" t="str">
        <f t="shared" ca="1" si="99"/>
        <v>2024-12-09-09.06.57.000000</v>
      </c>
      <c r="I1067" s="40"/>
    </row>
    <row r="1068" spans="1:9" x14ac:dyDescent="0.2">
      <c r="A1068" s="42">
        <f t="shared" si="97"/>
        <v>2025</v>
      </c>
      <c r="B1068" s="30" t="s">
        <v>229</v>
      </c>
      <c r="C1068" s="43">
        <f t="shared" si="101"/>
        <v>1</v>
      </c>
      <c r="D1068" s="14" t="str">
        <f t="shared" si="101"/>
        <v>0691775E</v>
      </c>
      <c r="E1068" s="30" t="s">
        <v>2361</v>
      </c>
      <c r="F1068" s="48">
        <f>Tableau3!I39</f>
        <v>0</v>
      </c>
      <c r="G1068" s="38" t="str">
        <f t="shared" ca="1" si="99"/>
        <v>2024-12-09-09.06.57.000000</v>
      </c>
      <c r="I1068" s="40"/>
    </row>
    <row r="1069" spans="1:9" x14ac:dyDescent="0.2">
      <c r="A1069" s="42">
        <f t="shared" si="97"/>
        <v>2025</v>
      </c>
      <c r="B1069" s="30" t="s">
        <v>229</v>
      </c>
      <c r="C1069" s="43">
        <f t="shared" si="101"/>
        <v>1</v>
      </c>
      <c r="D1069" s="14" t="str">
        <f t="shared" si="101"/>
        <v>0691775E</v>
      </c>
      <c r="E1069" s="30" t="s">
        <v>2385</v>
      </c>
      <c r="F1069" s="48">
        <f>Tableau3!I40</f>
        <v>0</v>
      </c>
      <c r="G1069" s="38" t="str">
        <f t="shared" ca="1" si="99"/>
        <v>2024-12-09-09.06.57.000000</v>
      </c>
      <c r="I1069" s="40"/>
    </row>
    <row r="1070" spans="1:9" x14ac:dyDescent="0.2">
      <c r="A1070" s="42">
        <f t="shared" si="97"/>
        <v>2025</v>
      </c>
      <c r="B1070" s="30" t="s">
        <v>229</v>
      </c>
      <c r="C1070" s="43">
        <f t="shared" si="101"/>
        <v>1</v>
      </c>
      <c r="D1070" s="14" t="str">
        <f t="shared" si="101"/>
        <v>0691775E</v>
      </c>
      <c r="E1070" s="30" t="s">
        <v>2408</v>
      </c>
      <c r="F1070" s="48">
        <f>Tableau3!I41</f>
        <v>0</v>
      </c>
      <c r="G1070" s="38" t="str">
        <f t="shared" ca="1" si="99"/>
        <v>2024-12-09-09.06.57.000000</v>
      </c>
      <c r="I1070" s="40"/>
    </row>
    <row r="1071" spans="1:9" x14ac:dyDescent="0.2">
      <c r="A1071" s="42">
        <f t="shared" si="97"/>
        <v>2025</v>
      </c>
      <c r="B1071" s="30" t="s">
        <v>229</v>
      </c>
      <c r="C1071" s="43">
        <f t="shared" si="101"/>
        <v>1</v>
      </c>
      <c r="D1071" s="14" t="str">
        <f t="shared" si="101"/>
        <v>0691775E</v>
      </c>
      <c r="E1071" s="30" t="s">
        <v>663</v>
      </c>
      <c r="F1071" s="48">
        <f>Tableau3!J13</f>
        <v>0</v>
      </c>
      <c r="G1071" s="38" t="str">
        <f t="shared" ca="1" si="99"/>
        <v>2024-12-09-09.06.57.000000</v>
      </c>
      <c r="I1071" s="40"/>
    </row>
    <row r="1072" spans="1:9" x14ac:dyDescent="0.2">
      <c r="A1072" s="42">
        <f t="shared" si="97"/>
        <v>2025</v>
      </c>
      <c r="B1072" s="30" t="s">
        <v>229</v>
      </c>
      <c r="C1072" s="43">
        <f t="shared" si="101"/>
        <v>1</v>
      </c>
      <c r="D1072" s="14" t="str">
        <f t="shared" si="101"/>
        <v>0691775E</v>
      </c>
      <c r="E1072" s="30" t="s">
        <v>2147</v>
      </c>
      <c r="F1072" s="48">
        <f>Tableau3!J14</f>
        <v>0</v>
      </c>
      <c r="G1072" s="38" t="str">
        <f t="shared" ca="1" si="99"/>
        <v>2024-12-09-09.06.57.000000</v>
      </c>
      <c r="I1072" s="40"/>
    </row>
    <row r="1073" spans="1:9" x14ac:dyDescent="0.2">
      <c r="A1073" s="42">
        <f t="shared" si="97"/>
        <v>2025</v>
      </c>
      <c r="B1073" s="30" t="s">
        <v>229</v>
      </c>
      <c r="C1073" s="43">
        <f t="shared" si="101"/>
        <v>1</v>
      </c>
      <c r="D1073" s="14" t="str">
        <f t="shared" si="101"/>
        <v>0691775E</v>
      </c>
      <c r="E1073" s="30" t="s">
        <v>2166</v>
      </c>
      <c r="F1073" s="48">
        <f>Tableau3!J15</f>
        <v>0</v>
      </c>
      <c r="G1073" s="38" t="str">
        <f t="shared" ca="1" si="99"/>
        <v>2024-12-09-09.06.57.000000</v>
      </c>
      <c r="I1073" s="40"/>
    </row>
    <row r="1074" spans="1:9" x14ac:dyDescent="0.2">
      <c r="A1074" s="42">
        <f t="shared" si="97"/>
        <v>2025</v>
      </c>
      <c r="B1074" s="30" t="s">
        <v>229</v>
      </c>
      <c r="C1074" s="43">
        <f t="shared" si="101"/>
        <v>1</v>
      </c>
      <c r="D1074" s="14" t="str">
        <f t="shared" si="101"/>
        <v>0691775E</v>
      </c>
      <c r="E1074" s="30" t="s">
        <v>2176</v>
      </c>
      <c r="F1074" s="48">
        <f>Tableau3!J16</f>
        <v>0</v>
      </c>
      <c r="G1074" s="38" t="str">
        <f t="shared" ca="1" si="99"/>
        <v>2024-12-09-09.06.57.000000</v>
      </c>
      <c r="I1074" s="40"/>
    </row>
    <row r="1075" spans="1:9" x14ac:dyDescent="0.2">
      <c r="A1075" s="42">
        <f t="shared" si="97"/>
        <v>2025</v>
      </c>
      <c r="B1075" s="30" t="s">
        <v>229</v>
      </c>
      <c r="C1075" s="43">
        <f t="shared" si="101"/>
        <v>1</v>
      </c>
      <c r="D1075" s="14" t="str">
        <f t="shared" si="101"/>
        <v>0691775E</v>
      </c>
      <c r="E1075" s="30" t="s">
        <v>2180</v>
      </c>
      <c r="F1075" s="48">
        <f>Tableau3!J17</f>
        <v>0</v>
      </c>
      <c r="G1075" s="38" t="str">
        <f t="shared" ca="1" si="99"/>
        <v>2024-12-09-09.06.57.000000</v>
      </c>
      <c r="I1075" s="40"/>
    </row>
    <row r="1076" spans="1:9" x14ac:dyDescent="0.2">
      <c r="A1076" s="42">
        <f t="shared" si="97"/>
        <v>2025</v>
      </c>
      <c r="B1076" s="30" t="s">
        <v>229</v>
      </c>
      <c r="C1076" s="43">
        <f t="shared" ref="C1076:D1091" si="102">C1075</f>
        <v>1</v>
      </c>
      <c r="D1076" s="14" t="str">
        <f t="shared" si="102"/>
        <v>0691775E</v>
      </c>
      <c r="E1076" s="30" t="s">
        <v>2184</v>
      </c>
      <c r="F1076" s="48">
        <f>Tableau3!J18</f>
        <v>0</v>
      </c>
      <c r="G1076" s="38" t="str">
        <f t="shared" ca="1" si="99"/>
        <v>2024-12-09-09.06.57.000000</v>
      </c>
      <c r="I1076" s="40"/>
    </row>
    <row r="1077" spans="1:9" x14ac:dyDescent="0.2">
      <c r="A1077" s="42">
        <f t="shared" si="97"/>
        <v>2025</v>
      </c>
      <c r="B1077" s="30" t="s">
        <v>229</v>
      </c>
      <c r="C1077" s="43">
        <f t="shared" si="102"/>
        <v>1</v>
      </c>
      <c r="D1077" s="14" t="str">
        <f t="shared" si="102"/>
        <v>0691775E</v>
      </c>
      <c r="E1077" s="30" t="s">
        <v>2188</v>
      </c>
      <c r="F1077" s="48">
        <f>Tableau3!J19</f>
        <v>0</v>
      </c>
      <c r="G1077" s="38" t="str">
        <f t="shared" ca="1" si="99"/>
        <v>2024-12-09-09.06.57.000000</v>
      </c>
      <c r="I1077" s="40"/>
    </row>
    <row r="1078" spans="1:9" x14ac:dyDescent="0.2">
      <c r="A1078" s="42">
        <f t="shared" si="97"/>
        <v>2025</v>
      </c>
      <c r="B1078" s="30" t="s">
        <v>229</v>
      </c>
      <c r="C1078" s="43">
        <f t="shared" si="102"/>
        <v>1</v>
      </c>
      <c r="D1078" s="14" t="str">
        <f t="shared" si="102"/>
        <v>0691775E</v>
      </c>
      <c r="E1078" s="30" t="s">
        <v>2192</v>
      </c>
      <c r="F1078" s="48">
        <f>Tableau3!J20</f>
        <v>0</v>
      </c>
      <c r="G1078" s="38" t="str">
        <f t="shared" ca="1" si="99"/>
        <v>2024-12-09-09.06.57.000000</v>
      </c>
      <c r="I1078" s="40"/>
    </row>
    <row r="1079" spans="1:9" x14ac:dyDescent="0.2">
      <c r="A1079" s="42">
        <f t="shared" si="97"/>
        <v>2025</v>
      </c>
      <c r="B1079" s="30" t="s">
        <v>229</v>
      </c>
      <c r="C1079" s="43">
        <f t="shared" si="102"/>
        <v>1</v>
      </c>
      <c r="D1079" s="14" t="str">
        <f t="shared" si="102"/>
        <v>0691775E</v>
      </c>
      <c r="E1079" s="30" t="s">
        <v>2196</v>
      </c>
      <c r="F1079" s="48">
        <f>Tableau3!J21</f>
        <v>0</v>
      </c>
      <c r="G1079" s="38" t="str">
        <f t="shared" ca="1" si="99"/>
        <v>2024-12-09-09.06.57.000000</v>
      </c>
      <c r="I1079" s="40"/>
    </row>
    <row r="1080" spans="1:9" x14ac:dyDescent="0.2">
      <c r="A1080" s="42">
        <f t="shared" si="97"/>
        <v>2025</v>
      </c>
      <c r="B1080" s="30" t="s">
        <v>229</v>
      </c>
      <c r="C1080" s="43">
        <f t="shared" si="102"/>
        <v>1</v>
      </c>
      <c r="D1080" s="14" t="str">
        <f t="shared" si="102"/>
        <v>0691775E</v>
      </c>
      <c r="E1080" s="30" t="s">
        <v>2200</v>
      </c>
      <c r="F1080" s="48">
        <f>Tableau3!J22</f>
        <v>0</v>
      </c>
      <c r="G1080" s="38" t="str">
        <f t="shared" ca="1" si="99"/>
        <v>2024-12-09-09.06.57.000000</v>
      </c>
      <c r="I1080" s="40"/>
    </row>
    <row r="1081" spans="1:9" x14ac:dyDescent="0.2">
      <c r="A1081" s="42">
        <f t="shared" si="97"/>
        <v>2025</v>
      </c>
      <c r="B1081" s="30" t="s">
        <v>229</v>
      </c>
      <c r="C1081" s="43">
        <f t="shared" si="102"/>
        <v>1</v>
      </c>
      <c r="D1081" s="14" t="str">
        <f t="shared" si="102"/>
        <v>0691775E</v>
      </c>
      <c r="E1081" s="30" t="s">
        <v>2209</v>
      </c>
      <c r="F1081" s="48">
        <f>Tableau3!J23</f>
        <v>0</v>
      </c>
      <c r="G1081" s="38" t="str">
        <f t="shared" ca="1" si="99"/>
        <v>2024-12-09-09.06.57.000000</v>
      </c>
      <c r="I1081" s="40"/>
    </row>
    <row r="1082" spans="1:9" x14ac:dyDescent="0.2">
      <c r="A1082" s="42">
        <f t="shared" si="97"/>
        <v>2025</v>
      </c>
      <c r="B1082" s="30" t="s">
        <v>229</v>
      </c>
      <c r="C1082" s="43">
        <f t="shared" si="102"/>
        <v>1</v>
      </c>
      <c r="D1082" s="14" t="str">
        <f t="shared" si="102"/>
        <v>0691775E</v>
      </c>
      <c r="E1082" s="30" t="s">
        <v>2223</v>
      </c>
      <c r="F1082" s="48">
        <f>Tableau3!J24</f>
        <v>0</v>
      </c>
      <c r="G1082" s="38" t="str">
        <f t="shared" ca="1" si="99"/>
        <v>2024-12-09-09.06.57.000000</v>
      </c>
      <c r="I1082" s="40"/>
    </row>
    <row r="1083" spans="1:9" x14ac:dyDescent="0.2">
      <c r="A1083" s="42">
        <f t="shared" si="97"/>
        <v>2025</v>
      </c>
      <c r="B1083" s="30" t="s">
        <v>229</v>
      </c>
      <c r="C1083" s="43">
        <f t="shared" si="102"/>
        <v>1</v>
      </c>
      <c r="D1083" s="14" t="str">
        <f t="shared" si="102"/>
        <v>0691775E</v>
      </c>
      <c r="E1083" s="30" t="s">
        <v>2227</v>
      </c>
      <c r="F1083" s="48">
        <f>Tableau3!J25</f>
        <v>0</v>
      </c>
      <c r="G1083" s="38" t="str">
        <f t="shared" ca="1" si="99"/>
        <v>2024-12-09-09.06.57.000000</v>
      </c>
      <c r="I1083" s="40"/>
    </row>
    <row r="1084" spans="1:9" x14ac:dyDescent="0.2">
      <c r="A1084" s="42">
        <f t="shared" si="97"/>
        <v>2025</v>
      </c>
      <c r="B1084" s="30" t="s">
        <v>229</v>
      </c>
      <c r="C1084" s="43">
        <f t="shared" si="102"/>
        <v>1</v>
      </c>
      <c r="D1084" s="14" t="str">
        <f t="shared" si="102"/>
        <v>0691775E</v>
      </c>
      <c r="E1084" s="30" t="s">
        <v>2231</v>
      </c>
      <c r="F1084" s="48">
        <f>Tableau3!J26</f>
        <v>0</v>
      </c>
      <c r="G1084" s="38" t="str">
        <f t="shared" ca="1" si="99"/>
        <v>2024-12-09-09.06.57.000000</v>
      </c>
      <c r="I1084" s="40"/>
    </row>
    <row r="1085" spans="1:9" x14ac:dyDescent="0.2">
      <c r="A1085" s="42">
        <f t="shared" si="97"/>
        <v>2025</v>
      </c>
      <c r="B1085" s="30" t="s">
        <v>229</v>
      </c>
      <c r="C1085" s="43">
        <f t="shared" si="102"/>
        <v>1</v>
      </c>
      <c r="D1085" s="14" t="str">
        <f t="shared" si="102"/>
        <v>0691775E</v>
      </c>
      <c r="E1085" s="30" t="s">
        <v>2235</v>
      </c>
      <c r="F1085" s="48">
        <f>Tableau3!J27</f>
        <v>0</v>
      </c>
      <c r="G1085" s="38" t="str">
        <f t="shared" ca="1" si="99"/>
        <v>2024-12-09-09.06.57.000000</v>
      </c>
      <c r="I1085" s="40"/>
    </row>
    <row r="1086" spans="1:9" x14ac:dyDescent="0.2">
      <c r="A1086" s="42">
        <f t="shared" si="97"/>
        <v>2025</v>
      </c>
      <c r="B1086" s="30" t="s">
        <v>229</v>
      </c>
      <c r="C1086" s="43">
        <f t="shared" si="102"/>
        <v>1</v>
      </c>
      <c r="D1086" s="14" t="str">
        <f t="shared" si="102"/>
        <v>0691775E</v>
      </c>
      <c r="E1086" s="30" t="s">
        <v>2239</v>
      </c>
      <c r="F1086" s="48">
        <f>Tableau3!J28</f>
        <v>0</v>
      </c>
      <c r="G1086" s="38" t="str">
        <f t="shared" ca="1" si="99"/>
        <v>2024-12-09-09.06.57.000000</v>
      </c>
      <c r="I1086" s="40"/>
    </row>
    <row r="1087" spans="1:9" x14ac:dyDescent="0.2">
      <c r="A1087" s="42">
        <f t="shared" si="97"/>
        <v>2025</v>
      </c>
      <c r="B1087" s="30" t="s">
        <v>229</v>
      </c>
      <c r="C1087" s="43">
        <f t="shared" si="102"/>
        <v>1</v>
      </c>
      <c r="D1087" s="14" t="str">
        <f t="shared" si="102"/>
        <v>0691775E</v>
      </c>
      <c r="E1087" s="30" t="s">
        <v>2243</v>
      </c>
      <c r="F1087" s="48">
        <f>Tableau3!J29</f>
        <v>0</v>
      </c>
      <c r="G1087" s="38" t="str">
        <f t="shared" ca="1" si="99"/>
        <v>2024-12-09-09.06.57.000000</v>
      </c>
      <c r="I1087" s="40"/>
    </row>
    <row r="1088" spans="1:9" x14ac:dyDescent="0.2">
      <c r="A1088" s="42">
        <f t="shared" si="97"/>
        <v>2025</v>
      </c>
      <c r="B1088" s="30" t="s">
        <v>229</v>
      </c>
      <c r="C1088" s="43">
        <f t="shared" si="102"/>
        <v>1</v>
      </c>
      <c r="D1088" s="14" t="str">
        <f t="shared" si="102"/>
        <v>0691775E</v>
      </c>
      <c r="E1088" s="30" t="s">
        <v>2252</v>
      </c>
      <c r="F1088" s="48">
        <f>Tableau3!J30</f>
        <v>0</v>
      </c>
      <c r="G1088" s="38" t="str">
        <f t="shared" ca="1" si="99"/>
        <v>2024-12-09-09.06.57.000000</v>
      </c>
      <c r="I1088" s="40"/>
    </row>
    <row r="1089" spans="1:9" x14ac:dyDescent="0.2">
      <c r="A1089" s="42">
        <f t="shared" si="97"/>
        <v>2025</v>
      </c>
      <c r="B1089" s="30" t="s">
        <v>229</v>
      </c>
      <c r="C1089" s="43">
        <f t="shared" si="102"/>
        <v>1</v>
      </c>
      <c r="D1089" s="14" t="str">
        <f t="shared" si="102"/>
        <v>0691775E</v>
      </c>
      <c r="E1089" s="30" t="s">
        <v>2276</v>
      </c>
      <c r="F1089" s="48">
        <f>Tableau3!J31</f>
        <v>0</v>
      </c>
      <c r="G1089" s="38" t="str">
        <f t="shared" ca="1" si="99"/>
        <v>2024-12-09-09.06.57.000000</v>
      </c>
      <c r="I1089" s="40"/>
    </row>
    <row r="1090" spans="1:9" x14ac:dyDescent="0.2">
      <c r="A1090" s="42">
        <f t="shared" si="97"/>
        <v>2025</v>
      </c>
      <c r="B1090" s="30" t="s">
        <v>229</v>
      </c>
      <c r="C1090" s="43">
        <f t="shared" si="102"/>
        <v>1</v>
      </c>
      <c r="D1090" s="14" t="str">
        <f t="shared" si="102"/>
        <v>0691775E</v>
      </c>
      <c r="E1090" s="30" t="s">
        <v>2299</v>
      </c>
      <c r="F1090" s="48">
        <f>Tableau3!J32</f>
        <v>0</v>
      </c>
      <c r="G1090" s="38" t="str">
        <f t="shared" ca="1" si="99"/>
        <v>2024-12-09-09.06.57.000000</v>
      </c>
      <c r="I1090" s="40"/>
    </row>
    <row r="1091" spans="1:9" x14ac:dyDescent="0.2">
      <c r="A1091" s="42">
        <f t="shared" si="97"/>
        <v>2025</v>
      </c>
      <c r="B1091" s="30" t="s">
        <v>229</v>
      </c>
      <c r="C1091" s="43">
        <f t="shared" si="102"/>
        <v>1</v>
      </c>
      <c r="D1091" s="14" t="str">
        <f t="shared" si="102"/>
        <v>0691775E</v>
      </c>
      <c r="E1091" s="30" t="s">
        <v>2312</v>
      </c>
      <c r="F1091" s="48">
        <f>Tableau3!J33</f>
        <v>0</v>
      </c>
      <c r="G1091" s="38" t="str">
        <f t="shared" ca="1" si="99"/>
        <v>2024-12-09-09.06.57.000000</v>
      </c>
      <c r="I1091" s="40"/>
    </row>
    <row r="1092" spans="1:9" x14ac:dyDescent="0.2">
      <c r="A1092" s="42">
        <f t="shared" ref="A1092:A1160" si="103">A1091</f>
        <v>2025</v>
      </c>
      <c r="B1092" s="30" t="s">
        <v>229</v>
      </c>
      <c r="C1092" s="43">
        <f t="shared" ref="C1092:D1107" si="104">C1091</f>
        <v>1</v>
      </c>
      <c r="D1092" s="14" t="str">
        <f t="shared" si="104"/>
        <v>0691775E</v>
      </c>
      <c r="E1092" s="30" t="s">
        <v>2316</v>
      </c>
      <c r="F1092" s="48">
        <f>Tableau3!J34</f>
        <v>0</v>
      </c>
      <c r="G1092" s="38" t="str">
        <f t="shared" ca="1" si="99"/>
        <v>2024-12-09-09.06.57.000000</v>
      </c>
      <c r="I1092" s="40"/>
    </row>
    <row r="1093" spans="1:9" x14ac:dyDescent="0.2">
      <c r="A1093" s="42">
        <f t="shared" si="103"/>
        <v>2025</v>
      </c>
      <c r="B1093" s="30" t="s">
        <v>229</v>
      </c>
      <c r="C1093" s="43">
        <f t="shared" si="104"/>
        <v>1</v>
      </c>
      <c r="D1093" s="14" t="str">
        <f t="shared" si="104"/>
        <v>0691775E</v>
      </c>
      <c r="E1093" s="30" t="s">
        <v>2320</v>
      </c>
      <c r="F1093" s="48">
        <f>Tableau3!J35</f>
        <v>0</v>
      </c>
      <c r="G1093" s="38" t="str">
        <f t="shared" ca="1" si="99"/>
        <v>2024-12-09-09.06.57.000000</v>
      </c>
      <c r="I1093" s="40"/>
    </row>
    <row r="1094" spans="1:9" x14ac:dyDescent="0.2">
      <c r="A1094" s="42">
        <f t="shared" si="103"/>
        <v>2025</v>
      </c>
      <c r="B1094" s="30" t="s">
        <v>229</v>
      </c>
      <c r="C1094" s="43">
        <f t="shared" si="104"/>
        <v>1</v>
      </c>
      <c r="D1094" s="14" t="str">
        <f t="shared" si="104"/>
        <v>0691775E</v>
      </c>
      <c r="E1094" s="30" t="s">
        <v>2324</v>
      </c>
      <c r="F1094" s="48">
        <f>Tableau3!J36</f>
        <v>0</v>
      </c>
      <c r="G1094" s="38" t="str">
        <f t="shared" ca="1" si="99"/>
        <v>2024-12-09-09.06.57.000000</v>
      </c>
      <c r="I1094" s="40"/>
    </row>
    <row r="1095" spans="1:9" x14ac:dyDescent="0.2">
      <c r="A1095" s="42">
        <f t="shared" si="103"/>
        <v>2025</v>
      </c>
      <c r="B1095" s="30" t="s">
        <v>229</v>
      </c>
      <c r="C1095" s="43">
        <f t="shared" si="104"/>
        <v>1</v>
      </c>
      <c r="D1095" s="14" t="str">
        <f t="shared" si="104"/>
        <v>0691775E</v>
      </c>
      <c r="E1095" s="30" t="s">
        <v>2328</v>
      </c>
      <c r="F1095" s="48">
        <f>Tableau3!J37</f>
        <v>0</v>
      </c>
      <c r="G1095" s="38" t="str">
        <f t="shared" ca="1" si="99"/>
        <v>2024-12-09-09.06.57.000000</v>
      </c>
      <c r="I1095" s="40"/>
    </row>
    <row r="1096" spans="1:9" x14ac:dyDescent="0.2">
      <c r="A1096" s="42">
        <f t="shared" si="103"/>
        <v>2025</v>
      </c>
      <c r="B1096" s="30" t="s">
        <v>229</v>
      </c>
      <c r="C1096" s="43">
        <f t="shared" si="104"/>
        <v>1</v>
      </c>
      <c r="D1096" s="14" t="str">
        <f t="shared" si="104"/>
        <v>0691775E</v>
      </c>
      <c r="E1096" s="30" t="s">
        <v>2338</v>
      </c>
      <c r="F1096" s="48">
        <f>Tableau3!J38</f>
        <v>0</v>
      </c>
      <c r="G1096" s="38" t="str">
        <f t="shared" ca="1" si="99"/>
        <v>2024-12-09-09.06.57.000000</v>
      </c>
      <c r="I1096" s="40"/>
    </row>
    <row r="1097" spans="1:9" x14ac:dyDescent="0.2">
      <c r="A1097" s="42">
        <f t="shared" si="103"/>
        <v>2025</v>
      </c>
      <c r="B1097" s="30" t="s">
        <v>229</v>
      </c>
      <c r="C1097" s="43">
        <f t="shared" si="104"/>
        <v>1</v>
      </c>
      <c r="D1097" s="14" t="str">
        <f t="shared" si="104"/>
        <v>0691775E</v>
      </c>
      <c r="E1097" s="30" t="s">
        <v>2362</v>
      </c>
      <c r="F1097" s="48">
        <f>Tableau3!J39</f>
        <v>0</v>
      </c>
      <c r="G1097" s="38" t="str">
        <f t="shared" ca="1" si="99"/>
        <v>2024-12-09-09.06.57.000000</v>
      </c>
      <c r="I1097" s="40"/>
    </row>
    <row r="1098" spans="1:9" x14ac:dyDescent="0.2">
      <c r="A1098" s="42">
        <f t="shared" si="103"/>
        <v>2025</v>
      </c>
      <c r="B1098" s="30" t="s">
        <v>229</v>
      </c>
      <c r="C1098" s="43">
        <f t="shared" si="104"/>
        <v>1</v>
      </c>
      <c r="D1098" s="14" t="str">
        <f t="shared" si="104"/>
        <v>0691775E</v>
      </c>
      <c r="E1098" s="30" t="s">
        <v>2386</v>
      </c>
      <c r="F1098" s="48">
        <f>Tableau3!J40</f>
        <v>0</v>
      </c>
      <c r="G1098" s="38" t="str">
        <f t="shared" ca="1" si="99"/>
        <v>2024-12-09-09.06.57.000000</v>
      </c>
      <c r="I1098" s="40"/>
    </row>
    <row r="1099" spans="1:9" x14ac:dyDescent="0.2">
      <c r="A1099" s="42">
        <f t="shared" si="103"/>
        <v>2025</v>
      </c>
      <c r="B1099" s="30" t="s">
        <v>229</v>
      </c>
      <c r="C1099" s="43">
        <f t="shared" si="104"/>
        <v>1</v>
      </c>
      <c r="D1099" s="14" t="str">
        <f t="shared" si="104"/>
        <v>0691775E</v>
      </c>
      <c r="E1099" s="30" t="s">
        <v>2409</v>
      </c>
      <c r="F1099" s="48">
        <f>Tableau3!J41</f>
        <v>0</v>
      </c>
      <c r="G1099" s="38" t="str">
        <f t="shared" ca="1" si="99"/>
        <v>2024-12-09-09.06.57.000000</v>
      </c>
      <c r="I1099" s="40"/>
    </row>
    <row r="1100" spans="1:9" x14ac:dyDescent="0.2">
      <c r="A1100" s="42">
        <f t="shared" si="103"/>
        <v>2025</v>
      </c>
      <c r="B1100" s="30" t="s">
        <v>229</v>
      </c>
      <c r="C1100" s="43">
        <f t="shared" si="104"/>
        <v>1</v>
      </c>
      <c r="D1100" s="14" t="str">
        <f t="shared" si="104"/>
        <v>0691775E</v>
      </c>
      <c r="E1100" s="30" t="s">
        <v>678</v>
      </c>
      <c r="F1100" s="48">
        <f>Tableau3!K13</f>
        <v>0</v>
      </c>
      <c r="G1100" s="38" t="str">
        <f t="shared" ca="1" si="99"/>
        <v>2024-12-09-09.06.57.000000</v>
      </c>
      <c r="I1100" s="40"/>
    </row>
    <row r="1101" spans="1:9" x14ac:dyDescent="0.2">
      <c r="A1101" s="42">
        <f t="shared" si="103"/>
        <v>2025</v>
      </c>
      <c r="B1101" s="30" t="s">
        <v>229</v>
      </c>
      <c r="C1101" s="43">
        <f t="shared" si="104"/>
        <v>1</v>
      </c>
      <c r="D1101" s="14" t="str">
        <f t="shared" si="104"/>
        <v>0691775E</v>
      </c>
      <c r="E1101" s="30" t="s">
        <v>2148</v>
      </c>
      <c r="F1101" s="48">
        <f>Tableau3!K14</f>
        <v>0</v>
      </c>
      <c r="G1101" s="38" t="str">
        <f t="shared" ref="G1101:G1174" ca="1" si="105">TEXT(NOW(),"aaaa-mm-jj-hh.mm.ss")&amp;".000000"</f>
        <v>2024-12-09-09.06.57.000000</v>
      </c>
      <c r="I1101" s="40"/>
    </row>
    <row r="1102" spans="1:9" x14ac:dyDescent="0.2">
      <c r="A1102" s="42">
        <f t="shared" si="103"/>
        <v>2025</v>
      </c>
      <c r="B1102" s="30" t="s">
        <v>229</v>
      </c>
      <c r="C1102" s="43">
        <f t="shared" si="104"/>
        <v>1</v>
      </c>
      <c r="D1102" s="14" t="str">
        <f t="shared" si="104"/>
        <v>0691775E</v>
      </c>
      <c r="E1102" s="30" t="s">
        <v>2167</v>
      </c>
      <c r="F1102" s="48">
        <f>Tableau3!K15</f>
        <v>0</v>
      </c>
      <c r="G1102" s="38" t="str">
        <f t="shared" ca="1" si="105"/>
        <v>2024-12-09-09.06.57.000000</v>
      </c>
      <c r="I1102" s="40"/>
    </row>
    <row r="1103" spans="1:9" x14ac:dyDescent="0.2">
      <c r="A1103" s="42">
        <f t="shared" si="103"/>
        <v>2025</v>
      </c>
      <c r="B1103" s="30" t="s">
        <v>229</v>
      </c>
      <c r="C1103" s="43">
        <f t="shared" si="104"/>
        <v>1</v>
      </c>
      <c r="D1103" s="14" t="str">
        <f t="shared" si="104"/>
        <v>0691775E</v>
      </c>
      <c r="E1103" s="30" t="s">
        <v>865</v>
      </c>
      <c r="F1103" s="48">
        <f>Tableau3!K16</f>
        <v>0</v>
      </c>
      <c r="G1103" s="38" t="str">
        <f t="shared" ca="1" si="105"/>
        <v>2024-12-09-09.06.57.000000</v>
      </c>
      <c r="I1103" s="40"/>
    </row>
    <row r="1104" spans="1:9" x14ac:dyDescent="0.2">
      <c r="A1104" s="42">
        <f t="shared" si="103"/>
        <v>2025</v>
      </c>
      <c r="B1104" s="30" t="s">
        <v>229</v>
      </c>
      <c r="C1104" s="43">
        <f t="shared" si="104"/>
        <v>1</v>
      </c>
      <c r="D1104" s="14" t="str">
        <f t="shared" si="104"/>
        <v>0691775E</v>
      </c>
      <c r="E1104" s="30" t="s">
        <v>879</v>
      </c>
      <c r="F1104" s="48">
        <f>Tableau3!K17</f>
        <v>0</v>
      </c>
      <c r="G1104" s="38" t="str">
        <f t="shared" ca="1" si="105"/>
        <v>2024-12-09-09.06.57.000000</v>
      </c>
      <c r="I1104" s="40"/>
    </row>
    <row r="1105" spans="1:9" x14ac:dyDescent="0.2">
      <c r="A1105" s="42">
        <f t="shared" si="103"/>
        <v>2025</v>
      </c>
      <c r="B1105" s="30" t="s">
        <v>229</v>
      </c>
      <c r="C1105" s="43">
        <f t="shared" si="104"/>
        <v>1</v>
      </c>
      <c r="D1105" s="14" t="str">
        <f t="shared" si="104"/>
        <v>0691775E</v>
      </c>
      <c r="E1105" s="30" t="s">
        <v>893</v>
      </c>
      <c r="F1105" s="48">
        <f>Tableau3!K18</f>
        <v>0</v>
      </c>
      <c r="G1105" s="38" t="str">
        <f t="shared" ca="1" si="105"/>
        <v>2024-12-09-09.06.57.000000</v>
      </c>
      <c r="I1105" s="40"/>
    </row>
    <row r="1106" spans="1:9" x14ac:dyDescent="0.2">
      <c r="A1106" s="42">
        <f t="shared" si="103"/>
        <v>2025</v>
      </c>
      <c r="B1106" s="30" t="s">
        <v>229</v>
      </c>
      <c r="C1106" s="43">
        <f t="shared" si="104"/>
        <v>1</v>
      </c>
      <c r="D1106" s="14" t="str">
        <f t="shared" si="104"/>
        <v>0691775E</v>
      </c>
      <c r="E1106" s="30" t="s">
        <v>903</v>
      </c>
      <c r="F1106" s="48">
        <f>Tableau3!K19</f>
        <v>0</v>
      </c>
      <c r="G1106" s="38" t="str">
        <f t="shared" ca="1" si="105"/>
        <v>2024-12-09-09.06.57.000000</v>
      </c>
      <c r="I1106" s="40"/>
    </row>
    <row r="1107" spans="1:9" x14ac:dyDescent="0.2">
      <c r="A1107" s="42">
        <f t="shared" si="103"/>
        <v>2025</v>
      </c>
      <c r="B1107" s="30" t="s">
        <v>229</v>
      </c>
      <c r="C1107" s="43">
        <f t="shared" si="104"/>
        <v>1</v>
      </c>
      <c r="D1107" s="14" t="str">
        <f t="shared" si="104"/>
        <v>0691775E</v>
      </c>
      <c r="E1107" s="30" t="s">
        <v>912</v>
      </c>
      <c r="F1107" s="48">
        <f>Tableau3!K20</f>
        <v>0</v>
      </c>
      <c r="G1107" s="38" t="str">
        <f t="shared" ca="1" si="105"/>
        <v>2024-12-09-09.06.57.000000</v>
      </c>
      <c r="I1107" s="40"/>
    </row>
    <row r="1108" spans="1:9" x14ac:dyDescent="0.2">
      <c r="A1108" s="42">
        <f t="shared" si="103"/>
        <v>2025</v>
      </c>
      <c r="B1108" s="30" t="s">
        <v>229</v>
      </c>
      <c r="C1108" s="43">
        <f t="shared" ref="C1108:D1123" si="106">C1107</f>
        <v>1</v>
      </c>
      <c r="D1108" s="14" t="str">
        <f t="shared" si="106"/>
        <v>0691775E</v>
      </c>
      <c r="E1108" s="30" t="s">
        <v>919</v>
      </c>
      <c r="F1108" s="48">
        <f>Tableau3!K21</f>
        <v>0</v>
      </c>
      <c r="G1108" s="38" t="str">
        <f t="shared" ca="1" si="105"/>
        <v>2024-12-09-09.06.57.000000</v>
      </c>
      <c r="I1108" s="40"/>
    </row>
    <row r="1109" spans="1:9" x14ac:dyDescent="0.2">
      <c r="A1109" s="42">
        <f t="shared" si="103"/>
        <v>2025</v>
      </c>
      <c r="B1109" s="30" t="s">
        <v>229</v>
      </c>
      <c r="C1109" s="43">
        <f t="shared" si="106"/>
        <v>1</v>
      </c>
      <c r="D1109" s="14" t="str">
        <f t="shared" si="106"/>
        <v>0691775E</v>
      </c>
      <c r="E1109" s="30" t="s">
        <v>927</v>
      </c>
      <c r="F1109" s="48">
        <f>Tableau3!K22</f>
        <v>0</v>
      </c>
      <c r="G1109" s="38" t="str">
        <f t="shared" ca="1" si="105"/>
        <v>2024-12-09-09.06.57.000000</v>
      </c>
      <c r="I1109" s="40"/>
    </row>
    <row r="1110" spans="1:9" x14ac:dyDescent="0.2">
      <c r="A1110" s="42">
        <f t="shared" si="103"/>
        <v>2025</v>
      </c>
      <c r="B1110" s="30" t="s">
        <v>229</v>
      </c>
      <c r="C1110" s="43">
        <f t="shared" si="106"/>
        <v>1</v>
      </c>
      <c r="D1110" s="14" t="str">
        <f t="shared" si="106"/>
        <v>0691775E</v>
      </c>
      <c r="E1110" s="30" t="s">
        <v>2210</v>
      </c>
      <c r="F1110" s="48">
        <f>Tableau3!K23</f>
        <v>0</v>
      </c>
      <c r="G1110" s="38" t="str">
        <f t="shared" ca="1" si="105"/>
        <v>2024-12-09-09.06.57.000000</v>
      </c>
      <c r="I1110" s="40"/>
    </row>
    <row r="1111" spans="1:9" x14ac:dyDescent="0.2">
      <c r="A1111" s="42">
        <f t="shared" si="103"/>
        <v>2025</v>
      </c>
      <c r="B1111" s="30" t="s">
        <v>229</v>
      </c>
      <c r="C1111" s="43">
        <f t="shared" si="106"/>
        <v>1</v>
      </c>
      <c r="D1111" s="14" t="str">
        <f t="shared" si="106"/>
        <v>0691775E</v>
      </c>
      <c r="E1111" s="30" t="s">
        <v>938</v>
      </c>
      <c r="F1111" s="48">
        <f>Tableau3!K24</f>
        <v>0</v>
      </c>
      <c r="G1111" s="38" t="str">
        <f t="shared" ca="1" si="105"/>
        <v>2024-12-09-09.06.57.000000</v>
      </c>
      <c r="I1111" s="40"/>
    </row>
    <row r="1112" spans="1:9" x14ac:dyDescent="0.2">
      <c r="A1112" s="42">
        <f t="shared" si="103"/>
        <v>2025</v>
      </c>
      <c r="B1112" s="30" t="s">
        <v>229</v>
      </c>
      <c r="C1112" s="43">
        <f t="shared" si="106"/>
        <v>1</v>
      </c>
      <c r="D1112" s="14" t="str">
        <f t="shared" si="106"/>
        <v>0691775E</v>
      </c>
      <c r="E1112" s="30" t="s">
        <v>951</v>
      </c>
      <c r="F1112" s="48">
        <f>Tableau3!K25</f>
        <v>0</v>
      </c>
      <c r="G1112" s="38" t="str">
        <f t="shared" ca="1" si="105"/>
        <v>2024-12-09-09.06.57.000000</v>
      </c>
      <c r="I1112" s="40"/>
    </row>
    <row r="1113" spans="1:9" x14ac:dyDescent="0.2">
      <c r="A1113" s="42">
        <f t="shared" si="103"/>
        <v>2025</v>
      </c>
      <c r="B1113" s="30" t="s">
        <v>229</v>
      </c>
      <c r="C1113" s="43">
        <f t="shared" si="106"/>
        <v>1</v>
      </c>
      <c r="D1113" s="14" t="str">
        <f t="shared" si="106"/>
        <v>0691775E</v>
      </c>
      <c r="E1113" s="30" t="s">
        <v>963</v>
      </c>
      <c r="F1113" s="48">
        <f>Tableau3!K26</f>
        <v>0</v>
      </c>
      <c r="G1113" s="38" t="str">
        <f t="shared" ca="1" si="105"/>
        <v>2024-12-09-09.06.57.000000</v>
      </c>
      <c r="I1113" s="40"/>
    </row>
    <row r="1114" spans="1:9" x14ac:dyDescent="0.2">
      <c r="A1114" s="42">
        <f t="shared" si="103"/>
        <v>2025</v>
      </c>
      <c r="B1114" s="30" t="s">
        <v>229</v>
      </c>
      <c r="C1114" s="43">
        <f t="shared" si="106"/>
        <v>1</v>
      </c>
      <c r="D1114" s="14" t="str">
        <f t="shared" si="106"/>
        <v>0691775E</v>
      </c>
      <c r="E1114" s="30" t="s">
        <v>973</v>
      </c>
      <c r="F1114" s="48">
        <f>Tableau3!K27</f>
        <v>0</v>
      </c>
      <c r="G1114" s="38" t="str">
        <f t="shared" ca="1" si="105"/>
        <v>2024-12-09-09.06.57.000000</v>
      </c>
      <c r="I1114" s="40"/>
    </row>
    <row r="1115" spans="1:9" x14ac:dyDescent="0.2">
      <c r="A1115" s="42">
        <f t="shared" si="103"/>
        <v>2025</v>
      </c>
      <c r="B1115" s="30" t="s">
        <v>229</v>
      </c>
      <c r="C1115" s="43">
        <f t="shared" si="106"/>
        <v>1</v>
      </c>
      <c r="D1115" s="14" t="str">
        <f t="shared" si="106"/>
        <v>0691775E</v>
      </c>
      <c r="E1115" s="30" t="s">
        <v>984</v>
      </c>
      <c r="F1115" s="48">
        <f>Tableau3!K28</f>
        <v>0</v>
      </c>
      <c r="G1115" s="38" t="str">
        <f t="shared" ca="1" si="105"/>
        <v>2024-12-09-09.06.57.000000</v>
      </c>
      <c r="I1115" s="40"/>
    </row>
    <row r="1116" spans="1:9" x14ac:dyDescent="0.2">
      <c r="A1116" s="42">
        <f t="shared" si="103"/>
        <v>2025</v>
      </c>
      <c r="B1116" s="30" t="s">
        <v>229</v>
      </c>
      <c r="C1116" s="43">
        <f t="shared" si="106"/>
        <v>1</v>
      </c>
      <c r="D1116" s="14" t="str">
        <f t="shared" si="106"/>
        <v>0691775E</v>
      </c>
      <c r="E1116" s="30" t="s">
        <v>997</v>
      </c>
      <c r="F1116" s="48">
        <f>Tableau3!K29</f>
        <v>0</v>
      </c>
      <c r="G1116" s="38" t="str">
        <f t="shared" ca="1" si="105"/>
        <v>2024-12-09-09.06.57.000000</v>
      </c>
      <c r="I1116" s="40"/>
    </row>
    <row r="1117" spans="1:9" x14ac:dyDescent="0.2">
      <c r="A1117" s="42">
        <f t="shared" si="103"/>
        <v>2025</v>
      </c>
      <c r="B1117" s="30" t="s">
        <v>229</v>
      </c>
      <c r="C1117" s="43">
        <f t="shared" si="106"/>
        <v>1</v>
      </c>
      <c r="D1117" s="14" t="str">
        <f t="shared" si="106"/>
        <v>0691775E</v>
      </c>
      <c r="E1117" s="30" t="s">
        <v>2253</v>
      </c>
      <c r="F1117" s="48">
        <f>Tableau3!K30</f>
        <v>0</v>
      </c>
      <c r="G1117" s="38" t="str">
        <f t="shared" ca="1" si="105"/>
        <v>2024-12-09-09.06.57.000000</v>
      </c>
      <c r="I1117" s="40"/>
    </row>
    <row r="1118" spans="1:9" x14ac:dyDescent="0.2">
      <c r="A1118" s="42">
        <f t="shared" si="103"/>
        <v>2025</v>
      </c>
      <c r="B1118" s="30" t="s">
        <v>229</v>
      </c>
      <c r="C1118" s="43">
        <f t="shared" si="106"/>
        <v>1</v>
      </c>
      <c r="D1118" s="14" t="str">
        <f t="shared" si="106"/>
        <v>0691775E</v>
      </c>
      <c r="E1118" s="30" t="s">
        <v>2277</v>
      </c>
      <c r="F1118" s="48">
        <f>Tableau3!K31</f>
        <v>0</v>
      </c>
      <c r="G1118" s="38" t="str">
        <f t="shared" ca="1" si="105"/>
        <v>2024-12-09-09.06.57.000000</v>
      </c>
      <c r="I1118" s="40"/>
    </row>
    <row r="1119" spans="1:9" x14ac:dyDescent="0.2">
      <c r="A1119" s="42">
        <f t="shared" si="103"/>
        <v>2025</v>
      </c>
      <c r="B1119" s="30" t="s">
        <v>229</v>
      </c>
      <c r="C1119" s="43">
        <f t="shared" si="106"/>
        <v>1</v>
      </c>
      <c r="D1119" s="14" t="str">
        <f t="shared" si="106"/>
        <v>0691775E</v>
      </c>
      <c r="E1119" s="30" t="s">
        <v>2300</v>
      </c>
      <c r="F1119" s="48">
        <f>Tableau3!K32</f>
        <v>0</v>
      </c>
      <c r="G1119" s="38" t="str">
        <f t="shared" ca="1" si="105"/>
        <v>2024-12-09-09.06.57.000000</v>
      </c>
      <c r="I1119" s="40"/>
    </row>
    <row r="1120" spans="1:9" x14ac:dyDescent="0.2">
      <c r="A1120" s="42">
        <f t="shared" si="103"/>
        <v>2025</v>
      </c>
      <c r="B1120" s="30" t="s">
        <v>229</v>
      </c>
      <c r="C1120" s="43">
        <f t="shared" si="106"/>
        <v>1</v>
      </c>
      <c r="D1120" s="14" t="str">
        <f t="shared" si="106"/>
        <v>0691775E</v>
      </c>
      <c r="E1120" s="30" t="s">
        <v>1010</v>
      </c>
      <c r="F1120" s="48">
        <f>Tableau3!K33</f>
        <v>0</v>
      </c>
      <c r="G1120" s="38" t="str">
        <f t="shared" ca="1" si="105"/>
        <v>2024-12-09-09.06.57.000000</v>
      </c>
      <c r="I1120" s="40"/>
    </row>
    <row r="1121" spans="1:9" x14ac:dyDescent="0.2">
      <c r="A1121" s="42">
        <f t="shared" si="103"/>
        <v>2025</v>
      </c>
      <c r="B1121" s="30" t="s">
        <v>229</v>
      </c>
      <c r="C1121" s="43">
        <f t="shared" si="106"/>
        <v>1</v>
      </c>
      <c r="D1121" s="14" t="str">
        <f t="shared" si="106"/>
        <v>0691775E</v>
      </c>
      <c r="E1121" s="30" t="s">
        <v>1026</v>
      </c>
      <c r="F1121" s="48">
        <f>Tableau3!K34</f>
        <v>0</v>
      </c>
      <c r="G1121" s="38" t="str">
        <f t="shared" ca="1" si="105"/>
        <v>2024-12-09-09.06.57.000000</v>
      </c>
      <c r="I1121" s="40"/>
    </row>
    <row r="1122" spans="1:9" x14ac:dyDescent="0.2">
      <c r="A1122" s="42">
        <f t="shared" si="103"/>
        <v>2025</v>
      </c>
      <c r="B1122" s="30" t="s">
        <v>229</v>
      </c>
      <c r="C1122" s="43">
        <f t="shared" si="106"/>
        <v>1</v>
      </c>
      <c r="D1122" s="14" t="str">
        <f t="shared" si="106"/>
        <v>0691775E</v>
      </c>
      <c r="E1122" s="30" t="s">
        <v>1043</v>
      </c>
      <c r="F1122" s="48">
        <f>Tableau3!K35</f>
        <v>0</v>
      </c>
      <c r="G1122" s="38" t="str">
        <f t="shared" ca="1" si="105"/>
        <v>2024-12-09-09.06.57.000000</v>
      </c>
      <c r="I1122" s="40"/>
    </row>
    <row r="1123" spans="1:9" x14ac:dyDescent="0.2">
      <c r="A1123" s="42">
        <f t="shared" si="103"/>
        <v>2025</v>
      </c>
      <c r="B1123" s="30" t="s">
        <v>229</v>
      </c>
      <c r="C1123" s="43">
        <f t="shared" si="106"/>
        <v>1</v>
      </c>
      <c r="D1123" s="14" t="str">
        <f t="shared" si="106"/>
        <v>0691775E</v>
      </c>
      <c r="E1123" s="30" t="s">
        <v>1057</v>
      </c>
      <c r="F1123" s="48">
        <f>Tableau3!K36</f>
        <v>0</v>
      </c>
      <c r="G1123" s="38" t="str">
        <f t="shared" ca="1" si="105"/>
        <v>2024-12-09-09.06.57.000000</v>
      </c>
      <c r="I1123" s="40"/>
    </row>
    <row r="1124" spans="1:9" x14ac:dyDescent="0.2">
      <c r="A1124" s="42">
        <f t="shared" si="103"/>
        <v>2025</v>
      </c>
      <c r="B1124" s="30" t="s">
        <v>229</v>
      </c>
      <c r="C1124" s="43">
        <f t="shared" ref="C1124:D1139" si="107">C1123</f>
        <v>1</v>
      </c>
      <c r="D1124" s="14" t="str">
        <f t="shared" si="107"/>
        <v>0691775E</v>
      </c>
      <c r="E1124" s="30" t="s">
        <v>2339</v>
      </c>
      <c r="F1124" s="48">
        <f>Tableau3!K38</f>
        <v>0</v>
      </c>
      <c r="G1124" s="38" t="str">
        <f t="shared" ca="1" si="105"/>
        <v>2024-12-09-09.06.57.000000</v>
      </c>
      <c r="I1124" s="40"/>
    </row>
    <row r="1125" spans="1:9" x14ac:dyDescent="0.2">
      <c r="A1125" s="42">
        <f t="shared" si="103"/>
        <v>2025</v>
      </c>
      <c r="B1125" s="30" t="s">
        <v>229</v>
      </c>
      <c r="C1125" s="43">
        <f t="shared" si="107"/>
        <v>1</v>
      </c>
      <c r="D1125" s="14" t="str">
        <f t="shared" si="107"/>
        <v>0691775E</v>
      </c>
      <c r="E1125" s="30" t="s">
        <v>2363</v>
      </c>
      <c r="F1125" s="48">
        <f>Tableau3!K39</f>
        <v>0</v>
      </c>
      <c r="G1125" s="38" t="str">
        <f t="shared" ca="1" si="105"/>
        <v>2024-12-09-09.06.57.000000</v>
      </c>
      <c r="I1125" s="40"/>
    </row>
    <row r="1126" spans="1:9" x14ac:dyDescent="0.2">
      <c r="A1126" s="42">
        <f t="shared" si="103"/>
        <v>2025</v>
      </c>
      <c r="B1126" s="30" t="s">
        <v>229</v>
      </c>
      <c r="C1126" s="43">
        <f t="shared" si="107"/>
        <v>1</v>
      </c>
      <c r="D1126" s="14" t="str">
        <f t="shared" si="107"/>
        <v>0691775E</v>
      </c>
      <c r="E1126" s="30" t="s">
        <v>2387</v>
      </c>
      <c r="F1126" s="48">
        <f>Tableau3!K40</f>
        <v>0</v>
      </c>
      <c r="G1126" s="38" t="str">
        <f t="shared" ca="1" si="105"/>
        <v>2024-12-09-09.06.57.000000</v>
      </c>
      <c r="I1126" s="40"/>
    </row>
    <row r="1127" spans="1:9" x14ac:dyDescent="0.2">
      <c r="A1127" s="42">
        <f t="shared" si="103"/>
        <v>2025</v>
      </c>
      <c r="B1127" s="30" t="s">
        <v>229</v>
      </c>
      <c r="C1127" s="43">
        <f t="shared" si="107"/>
        <v>1</v>
      </c>
      <c r="D1127" s="14" t="str">
        <f t="shared" si="107"/>
        <v>0691775E</v>
      </c>
      <c r="E1127" s="30" t="s">
        <v>2410</v>
      </c>
      <c r="F1127" s="48">
        <f>Tableau3!K41</f>
        <v>0</v>
      </c>
      <c r="G1127" s="38" t="str">
        <f t="shared" ca="1" si="105"/>
        <v>2024-12-09-09.06.57.000000</v>
      </c>
      <c r="I1127" s="40"/>
    </row>
    <row r="1128" spans="1:9" x14ac:dyDescent="0.2">
      <c r="A1128" s="42">
        <f t="shared" si="103"/>
        <v>2025</v>
      </c>
      <c r="B1128" s="30" t="s">
        <v>229</v>
      </c>
      <c r="C1128" s="43">
        <f t="shared" si="107"/>
        <v>1</v>
      </c>
      <c r="D1128" s="14" t="str">
        <f t="shared" si="107"/>
        <v>0691775E</v>
      </c>
      <c r="E1128" s="30" t="s">
        <v>2254</v>
      </c>
      <c r="F1128" s="48">
        <f>Tableau3!L30</f>
        <v>2000000</v>
      </c>
      <c r="G1128" s="38" t="str">
        <f t="shared" ca="1" si="105"/>
        <v>2024-12-09-09.06.57.000000</v>
      </c>
      <c r="I1128" s="40"/>
    </row>
    <row r="1129" spans="1:9" x14ac:dyDescent="0.2">
      <c r="A1129" s="42">
        <f t="shared" si="103"/>
        <v>2025</v>
      </c>
      <c r="B1129" s="30" t="s">
        <v>229</v>
      </c>
      <c r="C1129" s="43">
        <f t="shared" si="107"/>
        <v>1</v>
      </c>
      <c r="D1129" s="14" t="str">
        <f t="shared" si="107"/>
        <v>0691775E</v>
      </c>
      <c r="E1129" s="30" t="s">
        <v>2278</v>
      </c>
      <c r="F1129" s="48">
        <f>Tableau3!L31</f>
        <v>2000000</v>
      </c>
      <c r="G1129" s="38" t="str">
        <f t="shared" ca="1" si="105"/>
        <v>2024-12-09-09.06.57.000000</v>
      </c>
      <c r="I1129" s="40"/>
    </row>
    <row r="1130" spans="1:9" x14ac:dyDescent="0.2">
      <c r="A1130" s="42">
        <f t="shared" si="103"/>
        <v>2025</v>
      </c>
      <c r="B1130" s="30" t="s">
        <v>229</v>
      </c>
      <c r="C1130" s="43">
        <f t="shared" si="107"/>
        <v>1</v>
      </c>
      <c r="D1130" s="14" t="str">
        <f t="shared" si="107"/>
        <v>0691775E</v>
      </c>
      <c r="E1130" s="30" t="s">
        <v>1011</v>
      </c>
      <c r="F1130" s="48">
        <f>Tableau3!L33</f>
        <v>2000000</v>
      </c>
      <c r="G1130" s="38" t="str">
        <f t="shared" ca="1" si="105"/>
        <v>2024-12-09-09.06.57.000000</v>
      </c>
      <c r="I1130" s="40"/>
    </row>
    <row r="1131" spans="1:9" x14ac:dyDescent="0.2">
      <c r="A1131" s="42">
        <f t="shared" si="103"/>
        <v>2025</v>
      </c>
      <c r="B1131" s="30" t="s">
        <v>229</v>
      </c>
      <c r="C1131" s="43">
        <f t="shared" si="107"/>
        <v>1</v>
      </c>
      <c r="D1131" s="14" t="str">
        <f t="shared" si="107"/>
        <v>0691775E</v>
      </c>
      <c r="E1131" s="30" t="s">
        <v>2340</v>
      </c>
      <c r="F1131" s="48">
        <f>Tableau3!L38</f>
        <v>2000000</v>
      </c>
      <c r="G1131" s="38" t="str">
        <f t="shared" ca="1" si="105"/>
        <v>2024-12-09-09.06.57.000000</v>
      </c>
      <c r="I1131" s="40"/>
    </row>
    <row r="1132" spans="1:9" x14ac:dyDescent="0.2">
      <c r="A1132" s="42">
        <f t="shared" si="103"/>
        <v>2025</v>
      </c>
      <c r="B1132" s="30" t="s">
        <v>229</v>
      </c>
      <c r="C1132" s="43">
        <f t="shared" si="107"/>
        <v>1</v>
      </c>
      <c r="D1132" s="14" t="str">
        <f t="shared" si="107"/>
        <v>0691775E</v>
      </c>
      <c r="E1132" s="30" t="s">
        <v>2364</v>
      </c>
      <c r="F1132" s="48">
        <f>Tableau3!L39</f>
        <v>2000000</v>
      </c>
      <c r="G1132" s="38" t="str">
        <f t="shared" ca="1" si="105"/>
        <v>2024-12-09-09.06.57.000000</v>
      </c>
      <c r="I1132" s="40"/>
    </row>
    <row r="1133" spans="1:9" x14ac:dyDescent="0.2">
      <c r="A1133" s="42">
        <f t="shared" si="103"/>
        <v>2025</v>
      </c>
      <c r="B1133" s="30" t="s">
        <v>229</v>
      </c>
      <c r="C1133" s="43">
        <f t="shared" si="107"/>
        <v>1</v>
      </c>
      <c r="D1133" s="14" t="str">
        <f t="shared" si="107"/>
        <v>0691775E</v>
      </c>
      <c r="E1133" s="30" t="s">
        <v>2388</v>
      </c>
      <c r="F1133" s="48">
        <f>Tableau3!L40</f>
        <v>2000000</v>
      </c>
      <c r="G1133" s="38" t="str">
        <f t="shared" ca="1" si="105"/>
        <v>2024-12-09-09.06.57.000000</v>
      </c>
      <c r="I1133" s="40"/>
    </row>
    <row r="1134" spans="1:9" x14ac:dyDescent="0.2">
      <c r="A1134" s="42">
        <f t="shared" si="103"/>
        <v>2025</v>
      </c>
      <c r="B1134" s="30" t="s">
        <v>229</v>
      </c>
      <c r="C1134" s="43">
        <f t="shared" si="107"/>
        <v>1</v>
      </c>
      <c r="D1134" s="14" t="str">
        <f t="shared" si="107"/>
        <v>0691775E</v>
      </c>
      <c r="E1134" s="30" t="s">
        <v>2255</v>
      </c>
      <c r="F1134" s="48">
        <f>Tableau3!M30</f>
        <v>0</v>
      </c>
      <c r="G1134" s="38" t="str">
        <f t="shared" ca="1" si="105"/>
        <v>2024-12-09-09.06.57.000000</v>
      </c>
      <c r="I1134" s="40"/>
    </row>
    <row r="1135" spans="1:9" x14ac:dyDescent="0.2">
      <c r="A1135" s="42">
        <f t="shared" si="103"/>
        <v>2025</v>
      </c>
      <c r="B1135" s="30" t="s">
        <v>229</v>
      </c>
      <c r="C1135" s="43">
        <f t="shared" si="107"/>
        <v>1</v>
      </c>
      <c r="D1135" s="14" t="str">
        <f t="shared" si="107"/>
        <v>0691775E</v>
      </c>
      <c r="E1135" s="30" t="s">
        <v>2279</v>
      </c>
      <c r="F1135" s="48">
        <f>Tableau3!M31</f>
        <v>0</v>
      </c>
      <c r="G1135" s="38" t="str">
        <f t="shared" ca="1" si="105"/>
        <v>2024-12-09-09.06.57.000000</v>
      </c>
      <c r="I1135" s="40"/>
    </row>
    <row r="1136" spans="1:9" x14ac:dyDescent="0.2">
      <c r="A1136" s="42">
        <f t="shared" si="103"/>
        <v>2025</v>
      </c>
      <c r="B1136" s="30" t="s">
        <v>229</v>
      </c>
      <c r="C1136" s="43">
        <f t="shared" si="107"/>
        <v>1</v>
      </c>
      <c r="D1136" s="14" t="str">
        <f t="shared" si="107"/>
        <v>0691775E</v>
      </c>
      <c r="E1136" s="30" t="s">
        <v>2301</v>
      </c>
      <c r="F1136" s="48">
        <f>Tableau3!M32</f>
        <v>0</v>
      </c>
      <c r="G1136" s="38" t="str">
        <f t="shared" ca="1" si="105"/>
        <v>2024-12-09-09.06.57.000000</v>
      </c>
      <c r="I1136" s="40"/>
    </row>
    <row r="1137" spans="1:9" x14ac:dyDescent="0.2">
      <c r="A1137" s="42">
        <f t="shared" si="103"/>
        <v>2025</v>
      </c>
      <c r="B1137" s="30" t="s">
        <v>229</v>
      </c>
      <c r="C1137" s="43">
        <f t="shared" si="107"/>
        <v>1</v>
      </c>
      <c r="D1137" s="14" t="str">
        <f t="shared" si="107"/>
        <v>0691775E</v>
      </c>
      <c r="E1137" s="30" t="s">
        <v>1027</v>
      </c>
      <c r="F1137" s="48">
        <f>Tableau3!M34</f>
        <v>0</v>
      </c>
      <c r="G1137" s="38" t="str">
        <f t="shared" ca="1" si="105"/>
        <v>2024-12-09-09.06.57.000000</v>
      </c>
      <c r="I1137" s="40"/>
    </row>
    <row r="1138" spans="1:9" x14ac:dyDescent="0.2">
      <c r="A1138" s="42">
        <f t="shared" si="103"/>
        <v>2025</v>
      </c>
      <c r="B1138" s="30" t="s">
        <v>229</v>
      </c>
      <c r="C1138" s="43">
        <f t="shared" si="107"/>
        <v>1</v>
      </c>
      <c r="D1138" s="14" t="str">
        <f t="shared" si="107"/>
        <v>0691775E</v>
      </c>
      <c r="E1138" s="30" t="s">
        <v>1044</v>
      </c>
      <c r="F1138" s="48">
        <f>Tableau3!M35</f>
        <v>0</v>
      </c>
      <c r="G1138" s="38" t="str">
        <f t="shared" ca="1" si="105"/>
        <v>2024-12-09-09.06.57.000000</v>
      </c>
      <c r="I1138" s="40"/>
    </row>
    <row r="1139" spans="1:9" x14ac:dyDescent="0.2">
      <c r="A1139" s="42">
        <f t="shared" si="103"/>
        <v>2025</v>
      </c>
      <c r="B1139" s="30" t="s">
        <v>229</v>
      </c>
      <c r="C1139" s="43">
        <f t="shared" si="107"/>
        <v>1</v>
      </c>
      <c r="D1139" s="14" t="str">
        <f t="shared" si="107"/>
        <v>0691775E</v>
      </c>
      <c r="E1139" s="30" t="s">
        <v>1058</v>
      </c>
      <c r="F1139" s="48">
        <f>Tableau3!M36</f>
        <v>0</v>
      </c>
      <c r="G1139" s="38" t="str">
        <f t="shared" ca="1" si="105"/>
        <v>2024-12-09-09.06.57.000000</v>
      </c>
      <c r="I1139" s="40"/>
    </row>
    <row r="1140" spans="1:9" x14ac:dyDescent="0.2">
      <c r="A1140" s="42">
        <f t="shared" si="103"/>
        <v>2025</v>
      </c>
      <c r="B1140" s="30" t="s">
        <v>229</v>
      </c>
      <c r="C1140" s="43">
        <f t="shared" ref="C1140:D1145" si="108">C1139</f>
        <v>1</v>
      </c>
      <c r="D1140" s="14" t="str">
        <f t="shared" si="108"/>
        <v>0691775E</v>
      </c>
      <c r="E1140" s="30" t="s">
        <v>2341</v>
      </c>
      <c r="F1140" s="48">
        <f>Tableau3!M38</f>
        <v>0</v>
      </c>
      <c r="G1140" s="38" t="str">
        <f t="shared" ca="1" si="105"/>
        <v>2024-12-09-09.06.57.000000</v>
      </c>
      <c r="I1140" s="40"/>
    </row>
    <row r="1141" spans="1:9" x14ac:dyDescent="0.2">
      <c r="A1141" s="42">
        <f t="shared" si="103"/>
        <v>2025</v>
      </c>
      <c r="B1141" s="30" t="s">
        <v>229</v>
      </c>
      <c r="C1141" s="43">
        <f t="shared" si="108"/>
        <v>1</v>
      </c>
      <c r="D1141" s="14" t="str">
        <f t="shared" si="108"/>
        <v>0691775E</v>
      </c>
      <c r="E1141" s="30" t="s">
        <v>2365</v>
      </c>
      <c r="F1141" s="48">
        <f>Tableau3!M39</f>
        <v>0</v>
      </c>
      <c r="G1141" s="38" t="str">
        <f t="shared" ca="1" si="105"/>
        <v>2024-12-09-09.06.57.000000</v>
      </c>
      <c r="I1141" s="40"/>
    </row>
    <row r="1142" spans="1:9" x14ac:dyDescent="0.2">
      <c r="A1142" s="42">
        <f t="shared" si="103"/>
        <v>2025</v>
      </c>
      <c r="B1142" s="30" t="s">
        <v>229</v>
      </c>
      <c r="C1142" s="43">
        <f t="shared" si="108"/>
        <v>1</v>
      </c>
      <c r="D1142" s="14" t="str">
        <f t="shared" si="108"/>
        <v>0691775E</v>
      </c>
      <c r="E1142" s="30" t="s">
        <v>2389</v>
      </c>
      <c r="F1142" s="48">
        <f>Tableau3!M40</f>
        <v>0</v>
      </c>
      <c r="G1142" s="38" t="str">
        <f t="shared" ca="1" si="105"/>
        <v>2024-12-09-09.06.57.000000</v>
      </c>
      <c r="I1142" s="40"/>
    </row>
    <row r="1143" spans="1:9" x14ac:dyDescent="0.2">
      <c r="A1143" s="42">
        <f t="shared" si="103"/>
        <v>2025</v>
      </c>
      <c r="B1143" s="30" t="s">
        <v>229</v>
      </c>
      <c r="C1143" s="43">
        <f t="shared" si="108"/>
        <v>1</v>
      </c>
      <c r="D1143" s="14" t="str">
        <f t="shared" si="108"/>
        <v>0691775E</v>
      </c>
      <c r="E1143" s="30" t="s">
        <v>2411</v>
      </c>
      <c r="F1143" s="48">
        <f>Tableau3!M41</f>
        <v>0</v>
      </c>
      <c r="G1143" s="38" t="str">
        <f t="shared" ca="1" si="105"/>
        <v>2024-12-09-09.06.57.000000</v>
      </c>
      <c r="I1143" s="40"/>
    </row>
    <row r="1144" spans="1:9" x14ac:dyDescent="0.2">
      <c r="A1144" s="42">
        <f t="shared" si="103"/>
        <v>2025</v>
      </c>
      <c r="B1144" s="30" t="s">
        <v>229</v>
      </c>
      <c r="C1144" s="43">
        <f t="shared" si="108"/>
        <v>1</v>
      </c>
      <c r="D1144" s="14" t="str">
        <f t="shared" si="108"/>
        <v>0691775E</v>
      </c>
      <c r="E1144" s="30" t="s">
        <v>2129</v>
      </c>
      <c r="F1144" s="48">
        <f>Tableau3!N13</f>
        <v>0</v>
      </c>
      <c r="G1144" s="38" t="str">
        <f t="shared" ca="1" si="105"/>
        <v>2024-12-09-09.06.57.000000</v>
      </c>
      <c r="I1144" s="40"/>
    </row>
    <row r="1145" spans="1:9" x14ac:dyDescent="0.2">
      <c r="A1145" s="42">
        <f t="shared" si="103"/>
        <v>2025</v>
      </c>
      <c r="B1145" s="30" t="s">
        <v>229</v>
      </c>
      <c r="C1145" s="43">
        <f t="shared" si="108"/>
        <v>1</v>
      </c>
      <c r="D1145" s="14" t="str">
        <f t="shared" si="108"/>
        <v>0691775E</v>
      </c>
      <c r="E1145" s="30" t="s">
        <v>2149</v>
      </c>
      <c r="F1145" s="48">
        <f>Tableau3!N14</f>
        <v>0</v>
      </c>
      <c r="G1145" s="38" t="str">
        <f t="shared" ca="1" si="105"/>
        <v>2024-12-09-09.06.57.000000</v>
      </c>
      <c r="I1145" s="40"/>
    </row>
    <row r="1146" spans="1:9" x14ac:dyDescent="0.2">
      <c r="A1146" s="42">
        <f t="shared" si="103"/>
        <v>2025</v>
      </c>
      <c r="B1146" s="30" t="s">
        <v>229</v>
      </c>
      <c r="C1146" s="43">
        <f t="shared" ref="C1146:D1146" si="109">C1145</f>
        <v>1</v>
      </c>
      <c r="D1146" s="14" t="str">
        <f t="shared" si="109"/>
        <v>0691775E</v>
      </c>
      <c r="E1146" s="30" t="s">
        <v>2814</v>
      </c>
      <c r="F1146" s="48">
        <f>Tableau3!N15</f>
        <v>0</v>
      </c>
      <c r="G1146" s="38" t="str">
        <f t="shared" ca="1" si="105"/>
        <v>2024-12-09-09.06.57.000000</v>
      </c>
      <c r="I1146" s="40"/>
    </row>
    <row r="1147" spans="1:9" x14ac:dyDescent="0.2">
      <c r="A1147" s="42">
        <f t="shared" si="103"/>
        <v>2025</v>
      </c>
      <c r="B1147" s="30" t="s">
        <v>229</v>
      </c>
      <c r="C1147" s="43">
        <f t="shared" ref="C1147:D1147" si="110">C1146</f>
        <v>1</v>
      </c>
      <c r="D1147" s="14" t="str">
        <f t="shared" si="110"/>
        <v>0691775E</v>
      </c>
      <c r="E1147" s="30" t="s">
        <v>866</v>
      </c>
      <c r="F1147" s="48">
        <f>Tableau3!N16</f>
        <v>0</v>
      </c>
      <c r="G1147" s="38" t="str">
        <f t="shared" ca="1" si="105"/>
        <v>2024-12-09-09.06.57.000000</v>
      </c>
      <c r="I1147" s="40"/>
    </row>
    <row r="1148" spans="1:9" x14ac:dyDescent="0.2">
      <c r="A1148" s="42">
        <f t="shared" si="103"/>
        <v>2025</v>
      </c>
      <c r="B1148" s="30" t="s">
        <v>229</v>
      </c>
      <c r="C1148" s="43">
        <f t="shared" ref="C1148:D1148" si="111">C1147</f>
        <v>1</v>
      </c>
      <c r="D1148" s="14" t="str">
        <f t="shared" si="111"/>
        <v>0691775E</v>
      </c>
      <c r="E1148" s="30" t="s">
        <v>880</v>
      </c>
      <c r="F1148" s="48">
        <f>Tableau3!N17</f>
        <v>0</v>
      </c>
      <c r="G1148" s="38" t="str">
        <f t="shared" ca="1" si="105"/>
        <v>2024-12-09-09.06.57.000000</v>
      </c>
      <c r="I1148" s="40"/>
    </row>
    <row r="1149" spans="1:9" x14ac:dyDescent="0.2">
      <c r="A1149" s="42">
        <f t="shared" si="103"/>
        <v>2025</v>
      </c>
      <c r="B1149" s="30" t="s">
        <v>229</v>
      </c>
      <c r="C1149" s="43">
        <f t="shared" ref="C1149:D1149" si="112">C1148</f>
        <v>1</v>
      </c>
      <c r="D1149" s="14" t="str">
        <f t="shared" si="112"/>
        <v>0691775E</v>
      </c>
      <c r="E1149" s="30" t="s">
        <v>2804</v>
      </c>
      <c r="F1149" s="48">
        <f>Tableau3!N18</f>
        <v>0</v>
      </c>
      <c r="G1149" s="38" t="str">
        <f t="shared" ca="1" si="105"/>
        <v>2024-12-09-09.06.57.000000</v>
      </c>
      <c r="I1149" s="40"/>
    </row>
    <row r="1150" spans="1:9" x14ac:dyDescent="0.2">
      <c r="A1150" s="42">
        <f t="shared" si="103"/>
        <v>2025</v>
      </c>
      <c r="B1150" s="30" t="s">
        <v>229</v>
      </c>
      <c r="C1150" s="43">
        <f t="shared" ref="C1150:D1150" si="113">C1149</f>
        <v>1</v>
      </c>
      <c r="D1150" s="14" t="str">
        <f t="shared" si="113"/>
        <v>0691775E</v>
      </c>
      <c r="E1150" s="30" t="s">
        <v>2805</v>
      </c>
      <c r="F1150" s="48">
        <f>Tableau3!N19</f>
        <v>0</v>
      </c>
      <c r="G1150" s="38" t="str">
        <f t="shared" ca="1" si="105"/>
        <v>2024-12-09-09.06.57.000000</v>
      </c>
      <c r="I1150" s="40"/>
    </row>
    <row r="1151" spans="1:9" x14ac:dyDescent="0.2">
      <c r="A1151" s="42">
        <f t="shared" si="103"/>
        <v>2025</v>
      </c>
      <c r="B1151" s="30" t="s">
        <v>229</v>
      </c>
      <c r="C1151" s="43">
        <f t="shared" ref="C1151:D1151" si="114">C1150</f>
        <v>1</v>
      </c>
      <c r="D1151" s="14" t="str">
        <f t="shared" si="114"/>
        <v>0691775E</v>
      </c>
      <c r="E1151" s="30" t="s">
        <v>2807</v>
      </c>
      <c r="F1151" s="48">
        <f>Tableau3!N20</f>
        <v>0</v>
      </c>
      <c r="G1151" s="38" t="str">
        <f t="shared" ca="1" si="105"/>
        <v>2024-12-09-09.06.57.000000</v>
      </c>
      <c r="I1151" s="40"/>
    </row>
    <row r="1152" spans="1:9" x14ac:dyDescent="0.2">
      <c r="A1152" s="42">
        <f t="shared" si="103"/>
        <v>2025</v>
      </c>
      <c r="B1152" s="30" t="s">
        <v>229</v>
      </c>
      <c r="C1152" s="43">
        <f t="shared" ref="C1152:D1152" si="115">C1151</f>
        <v>1</v>
      </c>
      <c r="D1152" s="14" t="str">
        <f t="shared" si="115"/>
        <v>0691775E</v>
      </c>
      <c r="E1152" s="30" t="s">
        <v>2809</v>
      </c>
      <c r="F1152" s="48">
        <f>Tableau3!N21</f>
        <v>0</v>
      </c>
      <c r="G1152" s="38" t="str">
        <f t="shared" ca="1" si="105"/>
        <v>2024-12-09-09.06.57.000000</v>
      </c>
      <c r="I1152" s="40"/>
    </row>
    <row r="1153" spans="1:9" x14ac:dyDescent="0.2">
      <c r="A1153" s="42">
        <f t="shared" si="103"/>
        <v>2025</v>
      </c>
      <c r="B1153" s="30" t="s">
        <v>229</v>
      </c>
      <c r="C1153" s="43">
        <f t="shared" ref="C1153:D1153" si="116">C1152</f>
        <v>1</v>
      </c>
      <c r="D1153" s="14" t="str">
        <f t="shared" si="116"/>
        <v>0691775E</v>
      </c>
      <c r="E1153" s="30" t="s">
        <v>928</v>
      </c>
      <c r="F1153" s="48">
        <f>Tableau3!N22</f>
        <v>0</v>
      </c>
      <c r="G1153" s="38" t="str">
        <f t="shared" ca="1" si="105"/>
        <v>2024-12-09-09.06.57.000000</v>
      </c>
      <c r="I1153" s="40"/>
    </row>
    <row r="1154" spans="1:9" x14ac:dyDescent="0.2">
      <c r="A1154" s="42">
        <f t="shared" si="103"/>
        <v>2025</v>
      </c>
      <c r="B1154" s="30" t="s">
        <v>229</v>
      </c>
      <c r="C1154" s="43">
        <f t="shared" ref="C1154:D1154" si="117">C1153</f>
        <v>1</v>
      </c>
      <c r="D1154" s="14" t="str">
        <f t="shared" si="117"/>
        <v>0691775E</v>
      </c>
      <c r="E1154" s="30" t="s">
        <v>2211</v>
      </c>
      <c r="F1154" s="48">
        <f>Tableau3!N23</f>
        <v>0</v>
      </c>
      <c r="G1154" s="38" t="str">
        <f t="shared" ca="1" si="105"/>
        <v>2024-12-09-09.06.57.000000</v>
      </c>
      <c r="I1154" s="40"/>
    </row>
    <row r="1155" spans="1:9" x14ac:dyDescent="0.2">
      <c r="A1155" s="42">
        <f t="shared" si="103"/>
        <v>2025</v>
      </c>
      <c r="B1155" s="30" t="s">
        <v>229</v>
      </c>
      <c r="C1155" s="43">
        <f t="shared" ref="C1155:D1155" si="118">C1154</f>
        <v>1</v>
      </c>
      <c r="D1155" s="14" t="str">
        <f t="shared" si="118"/>
        <v>0691775E</v>
      </c>
      <c r="E1155" s="30" t="s">
        <v>939</v>
      </c>
      <c r="F1155" s="48">
        <f>Tableau3!N24</f>
        <v>0</v>
      </c>
      <c r="G1155" s="38" t="str">
        <f t="shared" ca="1" si="105"/>
        <v>2024-12-09-09.06.57.000000</v>
      </c>
      <c r="I1155" s="40"/>
    </row>
    <row r="1156" spans="1:9" x14ac:dyDescent="0.2">
      <c r="A1156" s="42">
        <f t="shared" si="103"/>
        <v>2025</v>
      </c>
      <c r="B1156" s="30" t="s">
        <v>229</v>
      </c>
      <c r="C1156" s="43">
        <f t="shared" ref="C1156:D1156" si="119">C1155</f>
        <v>1</v>
      </c>
      <c r="D1156" s="14" t="str">
        <f t="shared" si="119"/>
        <v>0691775E</v>
      </c>
      <c r="E1156" s="30" t="s">
        <v>974</v>
      </c>
      <c r="F1156" s="48">
        <f>Tableau3!N27</f>
        <v>0</v>
      </c>
      <c r="G1156" s="38" t="str">
        <f t="shared" ca="1" si="105"/>
        <v>2024-12-09-09.06.57.000000</v>
      </c>
      <c r="I1156" s="40"/>
    </row>
    <row r="1157" spans="1:9" x14ac:dyDescent="0.2">
      <c r="A1157" s="42">
        <f t="shared" si="103"/>
        <v>2025</v>
      </c>
      <c r="B1157" s="30" t="s">
        <v>229</v>
      </c>
      <c r="C1157" s="43">
        <f t="shared" ref="C1157:D1157" si="120">C1156</f>
        <v>1</v>
      </c>
      <c r="D1157" s="14" t="str">
        <f t="shared" si="120"/>
        <v>0691775E</v>
      </c>
      <c r="E1157" s="30" t="s">
        <v>985</v>
      </c>
      <c r="F1157" s="48">
        <f>Tableau3!N28</f>
        <v>0</v>
      </c>
      <c r="G1157" s="38" t="str">
        <f t="shared" ca="1" si="105"/>
        <v>2024-12-09-09.06.57.000000</v>
      </c>
      <c r="I1157" s="40"/>
    </row>
    <row r="1158" spans="1:9" x14ac:dyDescent="0.2">
      <c r="A1158" s="42">
        <f t="shared" si="103"/>
        <v>2025</v>
      </c>
      <c r="B1158" s="30" t="s">
        <v>229</v>
      </c>
      <c r="C1158" s="43">
        <f t="shared" ref="C1158:D1158" si="121">C1157</f>
        <v>1</v>
      </c>
      <c r="D1158" s="14" t="str">
        <f t="shared" si="121"/>
        <v>0691775E</v>
      </c>
      <c r="E1158" s="30" t="s">
        <v>998</v>
      </c>
      <c r="F1158" s="48">
        <f>Tableau3!N29</f>
        <v>0</v>
      </c>
      <c r="G1158" s="38" t="str">
        <f t="shared" ca="1" si="105"/>
        <v>2024-12-09-09.06.57.000000</v>
      </c>
      <c r="I1158" s="40"/>
    </row>
    <row r="1159" spans="1:9" x14ac:dyDescent="0.2">
      <c r="A1159" s="42">
        <f t="shared" si="103"/>
        <v>2025</v>
      </c>
      <c r="B1159" s="30" t="s">
        <v>229</v>
      </c>
      <c r="C1159" s="43">
        <f t="shared" ref="C1159:D1159" si="122">C1158</f>
        <v>1</v>
      </c>
      <c r="D1159" s="14" t="str">
        <f t="shared" si="122"/>
        <v>0691775E</v>
      </c>
      <c r="E1159" s="30" t="s">
        <v>2256</v>
      </c>
      <c r="F1159" s="48">
        <f>Tableau3!N30</f>
        <v>0</v>
      </c>
      <c r="G1159" s="38" t="str">
        <f t="shared" ca="1" si="105"/>
        <v>2024-12-09-09.06.57.000000</v>
      </c>
      <c r="I1159" s="40"/>
    </row>
    <row r="1160" spans="1:9" x14ac:dyDescent="0.2">
      <c r="A1160" s="42">
        <f t="shared" si="103"/>
        <v>2025</v>
      </c>
      <c r="B1160" s="30" t="s">
        <v>229</v>
      </c>
      <c r="C1160" s="43">
        <f t="shared" ref="C1160:D1160" si="123">C1159</f>
        <v>1</v>
      </c>
      <c r="D1160" s="14" t="str">
        <f t="shared" si="123"/>
        <v>0691775E</v>
      </c>
      <c r="E1160" s="30" t="s">
        <v>2280</v>
      </c>
      <c r="F1160" s="48">
        <f>Tableau3!N31</f>
        <v>0</v>
      </c>
      <c r="G1160" s="38" t="str">
        <f t="shared" ca="1" si="105"/>
        <v>2024-12-09-09.06.57.000000</v>
      </c>
      <c r="I1160" s="40"/>
    </row>
    <row r="1161" spans="1:9" x14ac:dyDescent="0.2">
      <c r="A1161" s="42">
        <f t="shared" ref="A1161:A1224" si="124">A1160</f>
        <v>2025</v>
      </c>
      <c r="B1161" s="30" t="s">
        <v>229</v>
      </c>
      <c r="C1161" s="43">
        <f t="shared" ref="C1161:D1161" si="125">C1160</f>
        <v>1</v>
      </c>
      <c r="D1161" s="14" t="str">
        <f t="shared" si="125"/>
        <v>0691775E</v>
      </c>
      <c r="E1161" s="30" t="s">
        <v>2815</v>
      </c>
      <c r="F1161" s="48">
        <f>Tableau3!N32</f>
        <v>0</v>
      </c>
      <c r="G1161" s="38" t="str">
        <f t="shared" ca="1" si="105"/>
        <v>2024-12-09-09.06.57.000000</v>
      </c>
      <c r="I1161" s="40"/>
    </row>
    <row r="1162" spans="1:9" x14ac:dyDescent="0.2">
      <c r="A1162" s="42">
        <f t="shared" si="124"/>
        <v>2025</v>
      </c>
      <c r="B1162" s="30" t="s">
        <v>229</v>
      </c>
      <c r="C1162" s="43">
        <f t="shared" ref="C1162:D1162" si="126">C1161</f>
        <v>1</v>
      </c>
      <c r="D1162" s="14" t="str">
        <f t="shared" si="126"/>
        <v>0691775E</v>
      </c>
      <c r="E1162" s="30" t="s">
        <v>1012</v>
      </c>
      <c r="F1162" s="48">
        <f>Tableau3!N33</f>
        <v>0</v>
      </c>
      <c r="G1162" s="38" t="str">
        <f t="shared" ca="1" si="105"/>
        <v>2024-12-09-09.06.57.000000</v>
      </c>
      <c r="I1162" s="40"/>
    </row>
    <row r="1163" spans="1:9" x14ac:dyDescent="0.2">
      <c r="A1163" s="42">
        <f t="shared" si="124"/>
        <v>2025</v>
      </c>
      <c r="B1163" s="30" t="s">
        <v>229</v>
      </c>
      <c r="C1163" s="43">
        <f t="shared" ref="C1163:D1163" si="127">C1162</f>
        <v>1</v>
      </c>
      <c r="D1163" s="14" t="str">
        <f t="shared" si="127"/>
        <v>0691775E</v>
      </c>
      <c r="E1163" s="30" t="s">
        <v>1028</v>
      </c>
      <c r="F1163" s="48">
        <f>Tableau3!N34</f>
        <v>0</v>
      </c>
      <c r="G1163" s="38" t="str">
        <f t="shared" ca="1" si="105"/>
        <v>2024-12-09-09.06.57.000000</v>
      </c>
      <c r="I1163" s="40"/>
    </row>
    <row r="1164" spans="1:9" x14ac:dyDescent="0.2">
      <c r="A1164" s="42">
        <f t="shared" si="124"/>
        <v>2025</v>
      </c>
      <c r="B1164" s="30" t="s">
        <v>229</v>
      </c>
      <c r="C1164" s="43">
        <f t="shared" ref="C1164:D1164" si="128">C1163</f>
        <v>1</v>
      </c>
      <c r="D1164" s="14" t="str">
        <f t="shared" si="128"/>
        <v>0691775E</v>
      </c>
      <c r="E1164" s="30" t="s">
        <v>2811</v>
      </c>
      <c r="F1164" s="48">
        <f>Tableau3!N35</f>
        <v>0</v>
      </c>
      <c r="G1164" s="38" t="str">
        <f t="shared" ca="1" si="105"/>
        <v>2024-12-09-09.06.57.000000</v>
      </c>
      <c r="I1164" s="40"/>
    </row>
    <row r="1165" spans="1:9" x14ac:dyDescent="0.2">
      <c r="A1165" s="42">
        <f t="shared" si="124"/>
        <v>2025</v>
      </c>
      <c r="B1165" s="30" t="s">
        <v>229</v>
      </c>
      <c r="C1165" s="43">
        <f t="shared" ref="C1165:D1165" si="129">C1164</f>
        <v>1</v>
      </c>
      <c r="D1165" s="14" t="str">
        <f t="shared" si="129"/>
        <v>0691775E</v>
      </c>
      <c r="E1165" s="30" t="s">
        <v>2813</v>
      </c>
      <c r="F1165" s="48">
        <f>Tableau3!N36</f>
        <v>0</v>
      </c>
      <c r="G1165" s="38" t="str">
        <f t="shared" ca="1" si="105"/>
        <v>2024-12-09-09.06.57.000000</v>
      </c>
      <c r="I1165" s="40"/>
    </row>
    <row r="1166" spans="1:9" x14ac:dyDescent="0.2">
      <c r="A1166" s="42">
        <f t="shared" si="124"/>
        <v>2025</v>
      </c>
      <c r="B1166" s="30" t="s">
        <v>229</v>
      </c>
      <c r="C1166" s="43">
        <f t="shared" ref="C1166:D1166" si="130">C1165</f>
        <v>1</v>
      </c>
      <c r="D1166" s="14" t="str">
        <f t="shared" si="130"/>
        <v>0691775E</v>
      </c>
      <c r="E1166" s="30" t="s">
        <v>2329</v>
      </c>
      <c r="F1166" s="48">
        <f>Tableau3!N37</f>
        <v>0</v>
      </c>
      <c r="G1166" s="38" t="str">
        <f t="shared" ca="1" si="105"/>
        <v>2024-12-09-09.06.57.000000</v>
      </c>
      <c r="I1166" s="40"/>
    </row>
    <row r="1167" spans="1:9" x14ac:dyDescent="0.2">
      <c r="A1167" s="42">
        <f t="shared" si="124"/>
        <v>2025</v>
      </c>
      <c r="B1167" s="30" t="s">
        <v>229</v>
      </c>
      <c r="C1167" s="43">
        <f t="shared" ref="C1167:D1167" si="131">C1166</f>
        <v>1</v>
      </c>
      <c r="D1167" s="14" t="str">
        <f t="shared" si="131"/>
        <v>0691775E</v>
      </c>
      <c r="E1167" s="30" t="s">
        <v>2342</v>
      </c>
      <c r="F1167" s="48">
        <f>Tableau3!N38</f>
        <v>0</v>
      </c>
      <c r="G1167" s="38" t="str">
        <f t="shared" ca="1" si="105"/>
        <v>2024-12-09-09.06.57.000000</v>
      </c>
      <c r="I1167" s="40"/>
    </row>
    <row r="1168" spans="1:9" x14ac:dyDescent="0.2">
      <c r="A1168" s="42">
        <f t="shared" si="124"/>
        <v>2025</v>
      </c>
      <c r="B1168" s="30" t="s">
        <v>229</v>
      </c>
      <c r="C1168" s="43">
        <f t="shared" ref="C1168:D1168" si="132">C1167</f>
        <v>1</v>
      </c>
      <c r="D1168" s="14" t="str">
        <f t="shared" si="132"/>
        <v>0691775E</v>
      </c>
      <c r="E1168" s="30" t="s">
        <v>2366</v>
      </c>
      <c r="F1168" s="48">
        <f>Tableau3!N39</f>
        <v>0</v>
      </c>
      <c r="G1168" s="38" t="str">
        <f t="shared" ca="1" si="105"/>
        <v>2024-12-09-09.06.57.000000</v>
      </c>
      <c r="I1168" s="40"/>
    </row>
    <row r="1169" spans="1:9" x14ac:dyDescent="0.2">
      <c r="A1169" s="42">
        <f t="shared" si="124"/>
        <v>2025</v>
      </c>
      <c r="B1169" s="30" t="s">
        <v>229</v>
      </c>
      <c r="C1169" s="43">
        <f t="shared" ref="C1169:D1169" si="133">C1168</f>
        <v>1</v>
      </c>
      <c r="D1169" s="14" t="str">
        <f t="shared" si="133"/>
        <v>0691775E</v>
      </c>
      <c r="E1169" s="30" t="s">
        <v>2390</v>
      </c>
      <c r="F1169" s="48">
        <f>Tableau3!N40</f>
        <v>0</v>
      </c>
      <c r="G1169" s="38" t="str">
        <f t="shared" ca="1" si="105"/>
        <v>2024-12-09-09.06.57.000000</v>
      </c>
      <c r="I1169" s="40"/>
    </row>
    <row r="1170" spans="1:9" x14ac:dyDescent="0.2">
      <c r="A1170" s="42">
        <f t="shared" si="124"/>
        <v>2025</v>
      </c>
      <c r="B1170" s="30" t="s">
        <v>229</v>
      </c>
      <c r="C1170" s="43">
        <f t="shared" ref="C1170:D1170" si="134">C1169</f>
        <v>1</v>
      </c>
      <c r="D1170" s="14" t="str">
        <f t="shared" si="134"/>
        <v>0691775E</v>
      </c>
      <c r="E1170" s="30" t="s">
        <v>2816</v>
      </c>
      <c r="F1170" s="48">
        <f>Tableau3!N41</f>
        <v>0</v>
      </c>
      <c r="G1170" s="38" t="str">
        <f t="shared" ca="1" si="105"/>
        <v>2024-12-09-09.06.57.000000</v>
      </c>
      <c r="I1170" s="40"/>
    </row>
    <row r="1171" spans="1:9" x14ac:dyDescent="0.2">
      <c r="A1171" s="42">
        <f t="shared" si="124"/>
        <v>2025</v>
      </c>
      <c r="B1171" s="30" t="s">
        <v>229</v>
      </c>
      <c r="C1171" s="43">
        <f t="shared" ref="C1171:D1171" si="135">C1170</f>
        <v>1</v>
      </c>
      <c r="D1171" s="14" t="str">
        <f t="shared" si="135"/>
        <v>0691775E</v>
      </c>
      <c r="E1171" s="30" t="s">
        <v>2130</v>
      </c>
      <c r="F1171" s="48">
        <f>Tableau3!O13</f>
        <v>0</v>
      </c>
      <c r="G1171" s="38" t="str">
        <f t="shared" ca="1" si="105"/>
        <v>2024-12-09-09.06.57.000000</v>
      </c>
      <c r="I1171" s="40"/>
    </row>
    <row r="1172" spans="1:9" x14ac:dyDescent="0.2">
      <c r="A1172" s="42">
        <f t="shared" si="124"/>
        <v>2025</v>
      </c>
      <c r="B1172" s="30" t="s">
        <v>229</v>
      </c>
      <c r="C1172" s="43">
        <f t="shared" ref="C1172:D1172" si="136">C1171</f>
        <v>1</v>
      </c>
      <c r="D1172" s="14" t="str">
        <f t="shared" si="136"/>
        <v>0691775E</v>
      </c>
      <c r="E1172" s="30" t="s">
        <v>2150</v>
      </c>
      <c r="F1172" s="48">
        <f>Tableau3!O14</f>
        <v>0</v>
      </c>
      <c r="G1172" s="38" t="str">
        <f t="shared" ca="1" si="105"/>
        <v>2024-12-09-09.06.57.000000</v>
      </c>
      <c r="I1172" s="40"/>
    </row>
    <row r="1173" spans="1:9" x14ac:dyDescent="0.2">
      <c r="A1173" s="42">
        <f t="shared" si="124"/>
        <v>2025</v>
      </c>
      <c r="B1173" s="30" t="s">
        <v>229</v>
      </c>
      <c r="C1173" s="43">
        <f t="shared" ref="C1173:D1173" si="137">C1172</f>
        <v>1</v>
      </c>
      <c r="D1173" s="14" t="str">
        <f t="shared" si="137"/>
        <v>0691775E</v>
      </c>
      <c r="E1173" s="30" t="s">
        <v>2760</v>
      </c>
      <c r="F1173" s="48">
        <f>Tableau3!O15</f>
        <v>0</v>
      </c>
      <c r="G1173" s="38" t="str">
        <f t="shared" ca="1" si="105"/>
        <v>2024-12-09-09.06.57.000000</v>
      </c>
      <c r="I1173" s="40"/>
    </row>
    <row r="1174" spans="1:9" x14ac:dyDescent="0.2">
      <c r="A1174" s="42">
        <f t="shared" si="124"/>
        <v>2025</v>
      </c>
      <c r="B1174" s="30" t="s">
        <v>229</v>
      </c>
      <c r="C1174" s="43">
        <f t="shared" ref="C1174:D1174" si="138">C1173</f>
        <v>1</v>
      </c>
      <c r="D1174" s="14" t="str">
        <f t="shared" si="138"/>
        <v>0691775E</v>
      </c>
      <c r="E1174" s="30" t="s">
        <v>867</v>
      </c>
      <c r="F1174" s="48">
        <f>Tableau3!O16</f>
        <v>0</v>
      </c>
      <c r="G1174" s="38" t="str">
        <f t="shared" ca="1" si="105"/>
        <v>2024-12-09-09.06.57.000000</v>
      </c>
      <c r="I1174" s="40"/>
    </row>
    <row r="1175" spans="1:9" x14ac:dyDescent="0.2">
      <c r="A1175" s="42">
        <f t="shared" si="124"/>
        <v>2025</v>
      </c>
      <c r="B1175" s="30" t="s">
        <v>229</v>
      </c>
      <c r="C1175" s="43">
        <f t="shared" ref="C1175:D1175" si="139">C1174</f>
        <v>1</v>
      </c>
      <c r="D1175" s="14" t="str">
        <f t="shared" si="139"/>
        <v>0691775E</v>
      </c>
      <c r="E1175" s="30" t="s">
        <v>881</v>
      </c>
      <c r="F1175" s="48">
        <f>Tableau3!O17</f>
        <v>0</v>
      </c>
      <c r="G1175" s="38" t="str">
        <f t="shared" ref="G1175:G1194" ca="1" si="140">TEXT(NOW(),"aaaa-mm-jj-hh.mm.ss")&amp;".000000"</f>
        <v>2024-12-09-09.06.57.000000</v>
      </c>
      <c r="I1175" s="40"/>
    </row>
    <row r="1176" spans="1:9" x14ac:dyDescent="0.2">
      <c r="A1176" s="42">
        <f t="shared" si="124"/>
        <v>2025</v>
      </c>
      <c r="B1176" s="30" t="s">
        <v>229</v>
      </c>
      <c r="C1176" s="43">
        <f t="shared" ref="C1176:D1176" si="141">C1175</f>
        <v>1</v>
      </c>
      <c r="D1176" s="14" t="str">
        <f t="shared" si="141"/>
        <v>0691775E</v>
      </c>
      <c r="E1176" s="30" t="s">
        <v>2761</v>
      </c>
      <c r="F1176" s="48">
        <f>Tableau3!O18</f>
        <v>0</v>
      </c>
      <c r="G1176" s="38" t="str">
        <f t="shared" ca="1" si="140"/>
        <v>2024-12-09-09.06.57.000000</v>
      </c>
      <c r="I1176" s="40"/>
    </row>
    <row r="1177" spans="1:9" x14ac:dyDescent="0.2">
      <c r="A1177" s="42">
        <f t="shared" si="124"/>
        <v>2025</v>
      </c>
      <c r="B1177" s="30" t="s">
        <v>229</v>
      </c>
      <c r="C1177" s="43">
        <f t="shared" ref="C1177:D1177" si="142">C1176</f>
        <v>1</v>
      </c>
      <c r="D1177" s="14" t="str">
        <f t="shared" si="142"/>
        <v>0691775E</v>
      </c>
      <c r="E1177" s="30" t="s">
        <v>2762</v>
      </c>
      <c r="F1177" s="48">
        <f>Tableau3!O19</f>
        <v>0</v>
      </c>
      <c r="G1177" s="38" t="str">
        <f t="shared" ca="1" si="140"/>
        <v>2024-12-09-09.06.57.000000</v>
      </c>
      <c r="I1177" s="40"/>
    </row>
    <row r="1178" spans="1:9" x14ac:dyDescent="0.2">
      <c r="A1178" s="42">
        <f t="shared" si="124"/>
        <v>2025</v>
      </c>
      <c r="B1178" s="30" t="s">
        <v>229</v>
      </c>
      <c r="C1178" s="43">
        <f t="shared" ref="C1178:D1178" si="143">C1177</f>
        <v>1</v>
      </c>
      <c r="D1178" s="14" t="str">
        <f t="shared" si="143"/>
        <v>0691775E</v>
      </c>
      <c r="E1178" s="30" t="s">
        <v>2763</v>
      </c>
      <c r="F1178" s="48">
        <f>Tableau3!O20</f>
        <v>0</v>
      </c>
      <c r="G1178" s="38" t="str">
        <f t="shared" ca="1" si="140"/>
        <v>2024-12-09-09.06.57.000000</v>
      </c>
      <c r="I1178" s="40"/>
    </row>
    <row r="1179" spans="1:9" x14ac:dyDescent="0.2">
      <c r="A1179" s="42">
        <f t="shared" si="124"/>
        <v>2025</v>
      </c>
      <c r="B1179" s="30" t="s">
        <v>229</v>
      </c>
      <c r="C1179" s="43">
        <f t="shared" ref="C1179:D1179" si="144">C1178</f>
        <v>1</v>
      </c>
      <c r="D1179" s="14" t="str">
        <f t="shared" si="144"/>
        <v>0691775E</v>
      </c>
      <c r="E1179" s="30" t="s">
        <v>2764</v>
      </c>
      <c r="F1179" s="48">
        <f>Tableau3!O21</f>
        <v>0</v>
      </c>
      <c r="G1179" s="38" t="str">
        <f t="shared" ca="1" si="140"/>
        <v>2024-12-09-09.06.57.000000</v>
      </c>
      <c r="I1179" s="40"/>
    </row>
    <row r="1180" spans="1:9" x14ac:dyDescent="0.2">
      <c r="A1180" s="42">
        <f t="shared" si="124"/>
        <v>2025</v>
      </c>
      <c r="B1180" s="30" t="s">
        <v>229</v>
      </c>
      <c r="C1180" s="43">
        <f t="shared" ref="C1180:D1180" si="145">C1179</f>
        <v>1</v>
      </c>
      <c r="D1180" s="14" t="str">
        <f t="shared" si="145"/>
        <v>0691775E</v>
      </c>
      <c r="E1180" s="30" t="s">
        <v>2765</v>
      </c>
      <c r="F1180" s="48">
        <f>Tableau3!O22</f>
        <v>0</v>
      </c>
      <c r="G1180" s="38" t="str">
        <f t="shared" ca="1" si="140"/>
        <v>2024-12-09-09.06.57.000000</v>
      </c>
      <c r="I1180" s="40"/>
    </row>
    <row r="1181" spans="1:9" x14ac:dyDescent="0.2">
      <c r="A1181" s="42">
        <f t="shared" si="124"/>
        <v>2025</v>
      </c>
      <c r="B1181" s="30" t="s">
        <v>229</v>
      </c>
      <c r="C1181" s="43">
        <f t="shared" ref="C1181:D1181" si="146">C1180</f>
        <v>1</v>
      </c>
      <c r="D1181" s="14" t="str">
        <f t="shared" si="146"/>
        <v>0691775E</v>
      </c>
      <c r="E1181" s="30" t="s">
        <v>2212</v>
      </c>
      <c r="F1181" s="48">
        <f>Tableau3!O23</f>
        <v>61796</v>
      </c>
      <c r="G1181" s="38" t="str">
        <f t="shared" ca="1" si="140"/>
        <v>2024-12-09-09.06.57.000000</v>
      </c>
      <c r="I1181" s="40"/>
    </row>
    <row r="1182" spans="1:9" x14ac:dyDescent="0.2">
      <c r="A1182" s="42">
        <f t="shared" si="124"/>
        <v>2025</v>
      </c>
      <c r="B1182" s="30" t="s">
        <v>229</v>
      </c>
      <c r="C1182" s="43">
        <f t="shared" ref="C1182:D1182" si="147">C1181</f>
        <v>1</v>
      </c>
      <c r="D1182" s="14" t="str">
        <f t="shared" si="147"/>
        <v>0691775E</v>
      </c>
      <c r="E1182" s="30" t="s">
        <v>940</v>
      </c>
      <c r="F1182" s="48">
        <f>Tableau3!O24</f>
        <v>61796</v>
      </c>
      <c r="G1182" s="38" t="str">
        <f t="shared" ca="1" si="140"/>
        <v>2024-12-09-09.06.57.000000</v>
      </c>
      <c r="I1182" s="40"/>
    </row>
    <row r="1183" spans="1:9" x14ac:dyDescent="0.2">
      <c r="A1183" s="42">
        <f t="shared" si="124"/>
        <v>2025</v>
      </c>
      <c r="B1183" s="30" t="s">
        <v>229</v>
      </c>
      <c r="C1183" s="43">
        <f t="shared" ref="C1183:D1183" si="148">C1182</f>
        <v>1</v>
      </c>
      <c r="D1183" s="14" t="str">
        <f t="shared" si="148"/>
        <v>0691775E</v>
      </c>
      <c r="E1183" s="30" t="s">
        <v>952</v>
      </c>
      <c r="F1183" s="48">
        <f>Tableau3!O25</f>
        <v>0</v>
      </c>
      <c r="G1183" s="38" t="str">
        <f t="shared" ca="1" si="140"/>
        <v>2024-12-09-09.06.57.000000</v>
      </c>
      <c r="I1183" s="40"/>
    </row>
    <row r="1184" spans="1:9" x14ac:dyDescent="0.2">
      <c r="A1184" s="42">
        <f t="shared" si="124"/>
        <v>2025</v>
      </c>
      <c r="B1184" s="30" t="s">
        <v>229</v>
      </c>
      <c r="C1184" s="43">
        <f t="shared" ref="C1184:D1184" si="149">C1183</f>
        <v>1</v>
      </c>
      <c r="D1184" s="14" t="str">
        <f t="shared" si="149"/>
        <v>0691775E</v>
      </c>
      <c r="E1184" s="30" t="s">
        <v>2848</v>
      </c>
      <c r="F1184" s="48">
        <f>Tableau3!O26</f>
        <v>0</v>
      </c>
      <c r="G1184" s="38" t="str">
        <f t="shared" ca="1" si="140"/>
        <v>2024-12-09-09.06.57.000000</v>
      </c>
      <c r="I1184" s="48"/>
    </row>
    <row r="1185" spans="1:9" x14ac:dyDescent="0.2">
      <c r="A1185" s="42">
        <f t="shared" si="124"/>
        <v>2025</v>
      </c>
      <c r="B1185" s="30" t="s">
        <v>229</v>
      </c>
      <c r="C1185" s="43">
        <f t="shared" ref="C1185:D1185" si="150">C1184</f>
        <v>1</v>
      </c>
      <c r="D1185" s="14" t="str">
        <f t="shared" si="150"/>
        <v>0691775E</v>
      </c>
      <c r="E1185" s="30" t="s">
        <v>2766</v>
      </c>
      <c r="F1185" s="48">
        <f>Tableau3!O27</f>
        <v>0</v>
      </c>
      <c r="G1185" s="38" t="str">
        <f t="shared" ca="1" si="140"/>
        <v>2024-12-09-09.06.57.000000</v>
      </c>
      <c r="I1185" s="40"/>
    </row>
    <row r="1186" spans="1:9" x14ac:dyDescent="0.2">
      <c r="A1186" s="42">
        <f t="shared" si="124"/>
        <v>2025</v>
      </c>
      <c r="B1186" s="30" t="s">
        <v>229</v>
      </c>
      <c r="C1186" s="43">
        <f t="shared" ref="C1186:D1186" si="151">C1185</f>
        <v>1</v>
      </c>
      <c r="D1186" s="14" t="str">
        <f t="shared" si="151"/>
        <v>0691775E</v>
      </c>
      <c r="E1186" s="30" t="s">
        <v>986</v>
      </c>
      <c r="F1186" s="48">
        <f>Tableau3!O28</f>
        <v>-74394</v>
      </c>
      <c r="G1186" s="38" t="str">
        <f t="shared" ca="1" si="140"/>
        <v>2024-12-09-09.06.57.000000</v>
      </c>
      <c r="I1186" s="40"/>
    </row>
    <row r="1187" spans="1:9" x14ac:dyDescent="0.2">
      <c r="A1187" s="42">
        <f t="shared" si="124"/>
        <v>2025</v>
      </c>
      <c r="B1187" s="30" t="s">
        <v>229</v>
      </c>
      <c r="C1187" s="43">
        <f t="shared" ref="C1187:D1187" si="152">C1186</f>
        <v>1</v>
      </c>
      <c r="D1187" s="14" t="str">
        <f t="shared" si="152"/>
        <v>0691775E</v>
      </c>
      <c r="E1187" s="30" t="s">
        <v>999</v>
      </c>
      <c r="F1187" s="48">
        <f>Tableau3!O29</f>
        <v>136190</v>
      </c>
      <c r="G1187" s="38" t="str">
        <f t="shared" ca="1" si="140"/>
        <v>2024-12-09-09.06.57.000000</v>
      </c>
      <c r="I1187" s="40"/>
    </row>
    <row r="1188" spans="1:9" x14ac:dyDescent="0.2">
      <c r="A1188" s="42">
        <f t="shared" si="124"/>
        <v>2025</v>
      </c>
      <c r="B1188" s="30" t="s">
        <v>229</v>
      </c>
      <c r="C1188" s="43">
        <f t="shared" ref="C1188:D1188" si="153">C1187</f>
        <v>1</v>
      </c>
      <c r="D1188" s="14" t="str">
        <f t="shared" si="153"/>
        <v>0691775E</v>
      </c>
      <c r="E1188" s="30" t="s">
        <v>2257</v>
      </c>
      <c r="F1188" s="48">
        <f>Tableau3!O30</f>
        <v>3090</v>
      </c>
      <c r="G1188" s="38" t="str">
        <f t="shared" ca="1" si="140"/>
        <v>2024-12-09-09.06.57.000000</v>
      </c>
      <c r="I1188" s="40"/>
    </row>
    <row r="1189" spans="1:9" x14ac:dyDescent="0.2">
      <c r="A1189" s="42">
        <f t="shared" si="124"/>
        <v>2025</v>
      </c>
      <c r="B1189" s="30" t="s">
        <v>229</v>
      </c>
      <c r="C1189" s="43">
        <f t="shared" ref="C1189:D1189" si="154">C1188</f>
        <v>1</v>
      </c>
      <c r="D1189" s="14" t="str">
        <f t="shared" si="154"/>
        <v>0691775E</v>
      </c>
      <c r="E1189" s="30" t="s">
        <v>2281</v>
      </c>
      <c r="F1189" s="48">
        <f>Tableau3!O31</f>
        <v>3090</v>
      </c>
      <c r="G1189" s="38" t="str">
        <f t="shared" ca="1" si="140"/>
        <v>2024-12-09-09.06.57.000000</v>
      </c>
      <c r="I1189" s="40"/>
    </row>
    <row r="1190" spans="1:9" x14ac:dyDescent="0.2">
      <c r="A1190" s="42">
        <f t="shared" si="124"/>
        <v>2025</v>
      </c>
      <c r="B1190" s="30" t="s">
        <v>229</v>
      </c>
      <c r="C1190" s="43">
        <f t="shared" ref="C1190:D1190" si="155">C1189</f>
        <v>1</v>
      </c>
      <c r="D1190" s="14" t="str">
        <f t="shared" si="155"/>
        <v>0691775E</v>
      </c>
      <c r="E1190" s="30" t="s">
        <v>2767</v>
      </c>
      <c r="F1190" s="48">
        <f>Tableau3!O32</f>
        <v>0</v>
      </c>
      <c r="G1190" s="38" t="str">
        <f t="shared" ca="1" si="140"/>
        <v>2024-12-09-09.06.57.000000</v>
      </c>
      <c r="I1190" s="40"/>
    </row>
    <row r="1191" spans="1:9" x14ac:dyDescent="0.2">
      <c r="A1191" s="42">
        <f t="shared" si="124"/>
        <v>2025</v>
      </c>
      <c r="B1191" s="30" t="s">
        <v>229</v>
      </c>
      <c r="C1191" s="43">
        <f t="shared" ref="C1191:D1191" si="156">C1190</f>
        <v>1</v>
      </c>
      <c r="D1191" s="14" t="str">
        <f t="shared" si="156"/>
        <v>0691775E</v>
      </c>
      <c r="E1191" s="30" t="s">
        <v>1013</v>
      </c>
      <c r="F1191" s="48">
        <f>Tableau3!O33</f>
        <v>0</v>
      </c>
      <c r="G1191" s="38" t="str">
        <f t="shared" ca="1" si="140"/>
        <v>2024-12-09-09.06.57.000000</v>
      </c>
      <c r="I1191" s="40"/>
    </row>
    <row r="1192" spans="1:9" x14ac:dyDescent="0.2">
      <c r="A1192" s="42">
        <f t="shared" si="124"/>
        <v>2025</v>
      </c>
      <c r="B1192" s="30" t="s">
        <v>229</v>
      </c>
      <c r="C1192" s="43">
        <f t="shared" ref="C1192:D1192" si="157">C1191</f>
        <v>1</v>
      </c>
      <c r="D1192" s="14" t="str">
        <f t="shared" si="157"/>
        <v>0691775E</v>
      </c>
      <c r="E1192" s="30" t="s">
        <v>1029</v>
      </c>
      <c r="F1192" s="48">
        <f>Tableau3!O34</f>
        <v>3090</v>
      </c>
      <c r="G1192" s="38" t="str">
        <f t="shared" ca="1" si="140"/>
        <v>2024-12-09-09.06.57.000000</v>
      </c>
      <c r="I1192" s="40"/>
    </row>
    <row r="1193" spans="1:9" x14ac:dyDescent="0.2">
      <c r="A1193" s="42">
        <f t="shared" si="124"/>
        <v>2025</v>
      </c>
      <c r="B1193" s="30" t="s">
        <v>229</v>
      </c>
      <c r="C1193" s="43">
        <f t="shared" ref="C1193:D1193" si="158">C1192</f>
        <v>1</v>
      </c>
      <c r="D1193" s="14" t="str">
        <f t="shared" si="158"/>
        <v>0691775E</v>
      </c>
      <c r="E1193" s="30" t="s">
        <v>2768</v>
      </c>
      <c r="F1193" s="48">
        <f>Tableau3!O35</f>
        <v>0</v>
      </c>
      <c r="G1193" s="38" t="str">
        <f t="shared" ca="1" si="140"/>
        <v>2024-12-09-09.06.57.000000</v>
      </c>
      <c r="I1193" s="40"/>
    </row>
    <row r="1194" spans="1:9" x14ac:dyDescent="0.2">
      <c r="A1194" s="42">
        <f t="shared" si="124"/>
        <v>2025</v>
      </c>
      <c r="B1194" s="30" t="s">
        <v>229</v>
      </c>
      <c r="C1194" s="43">
        <f t="shared" ref="C1194:D1194" si="159">C1193</f>
        <v>1</v>
      </c>
      <c r="D1194" s="14" t="str">
        <f t="shared" si="159"/>
        <v>0691775E</v>
      </c>
      <c r="E1194" s="30" t="s">
        <v>2769</v>
      </c>
      <c r="F1194" s="48">
        <f>Tableau3!O36</f>
        <v>0</v>
      </c>
      <c r="G1194" s="38" t="str">
        <f t="shared" ca="1" si="140"/>
        <v>2024-12-09-09.06.57.000000</v>
      </c>
      <c r="I1194" s="40"/>
    </row>
    <row r="1195" spans="1:9" x14ac:dyDescent="0.2">
      <c r="A1195" s="42">
        <f t="shared" si="124"/>
        <v>2025</v>
      </c>
      <c r="B1195" s="30" t="s">
        <v>229</v>
      </c>
      <c r="C1195" s="43">
        <f t="shared" ref="C1195:D1195" si="160">C1194</f>
        <v>1</v>
      </c>
      <c r="D1195" s="14" t="str">
        <f t="shared" si="160"/>
        <v>0691775E</v>
      </c>
      <c r="E1195" s="30" t="s">
        <v>1070</v>
      </c>
      <c r="F1195" s="48">
        <f>Tableau3!O37</f>
        <v>0</v>
      </c>
      <c r="G1195" s="38" t="str">
        <f t="shared" ref="G1195:G1248" ca="1" si="161">TEXT(NOW(),"aaaa-mm-jj-hh.mm.ss")&amp;".000000"</f>
        <v>2024-12-09-09.06.57.000000</v>
      </c>
      <c r="I1195" s="40"/>
    </row>
    <row r="1196" spans="1:9" x14ac:dyDescent="0.2">
      <c r="A1196" s="42">
        <f t="shared" si="124"/>
        <v>2025</v>
      </c>
      <c r="B1196" s="30" t="s">
        <v>229</v>
      </c>
      <c r="C1196" s="43">
        <f t="shared" ref="C1196:D1196" si="162">C1195</f>
        <v>1</v>
      </c>
      <c r="D1196" s="14" t="str">
        <f t="shared" si="162"/>
        <v>0691775E</v>
      </c>
      <c r="E1196" s="30" t="s">
        <v>2343</v>
      </c>
      <c r="F1196" s="48">
        <f>Tableau3!O38</f>
        <v>64886</v>
      </c>
      <c r="G1196" s="38" t="str">
        <f t="shared" ca="1" si="161"/>
        <v>2024-12-09-09.06.57.000000</v>
      </c>
      <c r="I1196" s="40"/>
    </row>
    <row r="1197" spans="1:9" x14ac:dyDescent="0.2">
      <c r="A1197" s="42">
        <f t="shared" si="124"/>
        <v>2025</v>
      </c>
      <c r="B1197" s="30" t="s">
        <v>229</v>
      </c>
      <c r="C1197" s="43">
        <f t="shared" ref="C1197:D1197" si="163">C1196</f>
        <v>1</v>
      </c>
      <c r="D1197" s="14" t="str">
        <f t="shared" si="163"/>
        <v>0691775E</v>
      </c>
      <c r="E1197" s="30" t="s">
        <v>2367</v>
      </c>
      <c r="F1197" s="48">
        <f>Tableau3!O39</f>
        <v>64886</v>
      </c>
      <c r="G1197" s="38" t="str">
        <f t="shared" ca="1" si="161"/>
        <v>2024-12-09-09.06.57.000000</v>
      </c>
      <c r="I1197" s="40"/>
    </row>
    <row r="1198" spans="1:9" x14ac:dyDescent="0.2">
      <c r="A1198" s="42">
        <f t="shared" si="124"/>
        <v>2025</v>
      </c>
      <c r="B1198" s="30" t="s">
        <v>229</v>
      </c>
      <c r="C1198" s="43">
        <f t="shared" ref="C1198:D1198" si="164">C1197</f>
        <v>1</v>
      </c>
      <c r="D1198" s="14" t="str">
        <f t="shared" si="164"/>
        <v>0691775E</v>
      </c>
      <c r="E1198" s="30" t="s">
        <v>2391</v>
      </c>
      <c r="F1198" s="48">
        <f>Tableau3!O40</f>
        <v>64886</v>
      </c>
      <c r="G1198" s="38" t="str">
        <f t="shared" ca="1" si="161"/>
        <v>2024-12-09-09.06.57.000000</v>
      </c>
      <c r="I1198" s="40"/>
    </row>
    <row r="1199" spans="1:9" x14ac:dyDescent="0.2">
      <c r="A1199" s="42">
        <f t="shared" si="124"/>
        <v>2025</v>
      </c>
      <c r="B1199" s="30" t="s">
        <v>229</v>
      </c>
      <c r="C1199" s="43">
        <f t="shared" ref="C1199:D1199" si="165">C1198</f>
        <v>1</v>
      </c>
      <c r="D1199" s="14" t="str">
        <f t="shared" si="165"/>
        <v>0691775E</v>
      </c>
      <c r="E1199" s="30" t="s">
        <v>2412</v>
      </c>
      <c r="F1199" s="48">
        <f>Tableau3!O41</f>
        <v>0</v>
      </c>
      <c r="G1199" s="38" t="str">
        <f t="shared" ca="1" si="161"/>
        <v>2024-12-09-09.06.57.000000</v>
      </c>
      <c r="I1199" s="40"/>
    </row>
    <row r="1200" spans="1:9" x14ac:dyDescent="0.2">
      <c r="A1200" s="42">
        <f t="shared" si="124"/>
        <v>2025</v>
      </c>
      <c r="B1200" s="30" t="s">
        <v>229</v>
      </c>
      <c r="C1200" s="43">
        <f t="shared" ref="C1200:D1200" si="166">C1199</f>
        <v>1</v>
      </c>
      <c r="D1200" s="14" t="str">
        <f t="shared" si="166"/>
        <v>0691775E</v>
      </c>
      <c r="E1200" s="30" t="s">
        <v>2131</v>
      </c>
      <c r="F1200" s="48">
        <f>Tableau3!P13</f>
        <v>496297</v>
      </c>
      <c r="G1200" s="38" t="str">
        <f t="shared" ca="1" si="161"/>
        <v>2024-12-09-09.06.57.000000</v>
      </c>
      <c r="I1200" s="40"/>
    </row>
    <row r="1201" spans="1:9" x14ac:dyDescent="0.2">
      <c r="A1201" s="42">
        <f t="shared" si="124"/>
        <v>2025</v>
      </c>
      <c r="B1201" s="30" t="s">
        <v>229</v>
      </c>
      <c r="C1201" s="43">
        <f t="shared" ref="C1201:D1201" si="167">C1200</f>
        <v>1</v>
      </c>
      <c r="D1201" s="14" t="str">
        <f t="shared" si="167"/>
        <v>0691775E</v>
      </c>
      <c r="E1201" s="30" t="s">
        <v>2151</v>
      </c>
      <c r="F1201" s="48">
        <f>Tableau3!P14</f>
        <v>496297</v>
      </c>
      <c r="G1201" s="38" t="str">
        <f t="shared" ca="1" si="161"/>
        <v>2024-12-09-09.06.57.000000</v>
      </c>
      <c r="I1201" s="40"/>
    </row>
    <row r="1202" spans="1:9" x14ac:dyDescent="0.2">
      <c r="A1202" s="42">
        <f t="shared" si="124"/>
        <v>2025</v>
      </c>
      <c r="B1202" s="30" t="s">
        <v>229</v>
      </c>
      <c r="C1202" s="43">
        <f t="shared" ref="C1202:D1202" si="168">C1201</f>
        <v>1</v>
      </c>
      <c r="D1202" s="14" t="str">
        <f t="shared" si="168"/>
        <v>0691775E</v>
      </c>
      <c r="E1202" s="30" t="s">
        <v>868</v>
      </c>
      <c r="F1202" s="48">
        <f>Tableau3!P16</f>
        <v>347408</v>
      </c>
      <c r="G1202" s="38" t="str">
        <f t="shared" ca="1" si="161"/>
        <v>2024-12-09-09.06.57.000000</v>
      </c>
      <c r="I1202" s="40"/>
    </row>
    <row r="1203" spans="1:9" x14ac:dyDescent="0.2">
      <c r="A1203" s="42">
        <f t="shared" si="124"/>
        <v>2025</v>
      </c>
      <c r="B1203" s="30" t="s">
        <v>229</v>
      </c>
      <c r="C1203" s="43">
        <f t="shared" ref="C1203:D1203" si="169">C1202</f>
        <v>1</v>
      </c>
      <c r="D1203" s="14" t="str">
        <f t="shared" si="169"/>
        <v>0691775E</v>
      </c>
      <c r="E1203" s="30" t="s">
        <v>882</v>
      </c>
      <c r="F1203" s="48">
        <f>Tableau3!P17</f>
        <v>148889</v>
      </c>
      <c r="G1203" s="38" t="str">
        <f t="shared" ca="1" si="161"/>
        <v>2024-12-09-09.06.57.000000</v>
      </c>
      <c r="I1203" s="40"/>
    </row>
    <row r="1204" spans="1:9" x14ac:dyDescent="0.2">
      <c r="A1204" s="42">
        <f t="shared" si="124"/>
        <v>2025</v>
      </c>
      <c r="B1204" s="30" t="s">
        <v>229</v>
      </c>
      <c r="C1204" s="43">
        <f t="shared" ref="C1204:D1204" si="170">C1203</f>
        <v>1</v>
      </c>
      <c r="D1204" s="14" t="str">
        <f t="shared" si="170"/>
        <v>0691775E</v>
      </c>
      <c r="E1204" s="30" t="s">
        <v>2258</v>
      </c>
      <c r="F1204" s="48">
        <f>Tableau3!P30</f>
        <v>457585</v>
      </c>
      <c r="G1204" s="38" t="str">
        <f t="shared" ca="1" si="161"/>
        <v>2024-12-09-09.06.57.000000</v>
      </c>
      <c r="I1204" s="40"/>
    </row>
    <row r="1205" spans="1:9" x14ac:dyDescent="0.2">
      <c r="A1205" s="42">
        <f t="shared" si="124"/>
        <v>2025</v>
      </c>
      <c r="B1205" s="30" t="s">
        <v>229</v>
      </c>
      <c r="C1205" s="43">
        <f t="shared" ref="C1205:D1205" si="171">C1204</f>
        <v>1</v>
      </c>
      <c r="D1205" s="14" t="str">
        <f t="shared" si="171"/>
        <v>0691775E</v>
      </c>
      <c r="E1205" s="30" t="s">
        <v>2282</v>
      </c>
      <c r="F1205" s="48">
        <f>Tableau3!P31</f>
        <v>457585</v>
      </c>
      <c r="G1205" s="38" t="str">
        <f t="shared" ca="1" si="161"/>
        <v>2024-12-09-09.06.57.000000</v>
      </c>
      <c r="I1205" s="40"/>
    </row>
    <row r="1206" spans="1:9" x14ac:dyDescent="0.2">
      <c r="A1206" s="42">
        <f t="shared" si="124"/>
        <v>2025</v>
      </c>
      <c r="B1206" s="30" t="s">
        <v>229</v>
      </c>
      <c r="C1206" s="43">
        <f t="shared" ref="C1206:D1206" si="172">C1205</f>
        <v>1</v>
      </c>
      <c r="D1206" s="14" t="str">
        <f t="shared" si="172"/>
        <v>0691775E</v>
      </c>
      <c r="E1206" s="30" t="s">
        <v>1014</v>
      </c>
      <c r="F1206" s="48">
        <f>Tableau3!P33</f>
        <v>370237</v>
      </c>
      <c r="G1206" s="38" t="str">
        <f t="shared" ca="1" si="161"/>
        <v>2024-12-09-09.06.57.000000</v>
      </c>
      <c r="I1206" s="40"/>
    </row>
    <row r="1207" spans="1:9" x14ac:dyDescent="0.2">
      <c r="A1207" s="42">
        <f t="shared" si="124"/>
        <v>2025</v>
      </c>
      <c r="B1207" s="30" t="s">
        <v>229</v>
      </c>
      <c r="C1207" s="43">
        <f t="shared" ref="C1207:D1207" si="173">C1206</f>
        <v>1</v>
      </c>
      <c r="D1207" s="14" t="str">
        <f t="shared" si="173"/>
        <v>0691775E</v>
      </c>
      <c r="E1207" s="30" t="s">
        <v>1030</v>
      </c>
      <c r="F1207" s="48">
        <f>Tableau3!P34</f>
        <v>87348</v>
      </c>
      <c r="G1207" s="38" t="str">
        <f t="shared" ca="1" si="161"/>
        <v>2024-12-09-09.06.57.000000</v>
      </c>
      <c r="I1207" s="40"/>
    </row>
    <row r="1208" spans="1:9" x14ac:dyDescent="0.2">
      <c r="A1208" s="42">
        <f t="shared" si="124"/>
        <v>2025</v>
      </c>
      <c r="B1208" s="30" t="s">
        <v>229</v>
      </c>
      <c r="C1208" s="43">
        <f t="shared" ref="C1208:D1208" si="174">C1207</f>
        <v>1</v>
      </c>
      <c r="D1208" s="14" t="str">
        <f t="shared" si="174"/>
        <v>0691775E</v>
      </c>
      <c r="E1208" s="30" t="s">
        <v>2344</v>
      </c>
      <c r="F1208" s="48">
        <f>Tableau3!P38</f>
        <v>953882</v>
      </c>
      <c r="G1208" s="38" t="str">
        <f t="shared" ca="1" si="161"/>
        <v>2024-12-09-09.06.57.000000</v>
      </c>
      <c r="I1208" s="40"/>
    </row>
    <row r="1209" spans="1:9" x14ac:dyDescent="0.2">
      <c r="A1209" s="42">
        <f t="shared" si="124"/>
        <v>2025</v>
      </c>
      <c r="B1209" s="30" t="s">
        <v>229</v>
      </c>
      <c r="C1209" s="43">
        <f t="shared" ref="C1209:D1209" si="175">C1208</f>
        <v>1</v>
      </c>
      <c r="D1209" s="14" t="str">
        <f t="shared" si="175"/>
        <v>0691775E</v>
      </c>
      <c r="E1209" s="30" t="s">
        <v>2368</v>
      </c>
      <c r="F1209" s="48">
        <f>Tableau3!P39</f>
        <v>953882</v>
      </c>
      <c r="G1209" s="38" t="str">
        <f t="shared" ca="1" si="161"/>
        <v>2024-12-09-09.06.57.000000</v>
      </c>
      <c r="I1209" s="40"/>
    </row>
    <row r="1210" spans="1:9" x14ac:dyDescent="0.2">
      <c r="A1210" s="42">
        <f t="shared" si="124"/>
        <v>2025</v>
      </c>
      <c r="B1210" s="30" t="s">
        <v>229</v>
      </c>
      <c r="C1210" s="43">
        <f t="shared" ref="C1210:D1210" si="176">C1209</f>
        <v>1</v>
      </c>
      <c r="D1210" s="14" t="str">
        <f t="shared" si="176"/>
        <v>0691775E</v>
      </c>
      <c r="E1210" s="30" t="s">
        <v>2392</v>
      </c>
      <c r="F1210" s="48">
        <f>Tableau3!P40</f>
        <v>953882</v>
      </c>
      <c r="G1210" s="38" t="str">
        <f t="shared" ca="1" si="161"/>
        <v>2024-12-09-09.06.57.000000</v>
      </c>
      <c r="I1210" s="40"/>
    </row>
    <row r="1211" spans="1:9" x14ac:dyDescent="0.2">
      <c r="A1211" s="42">
        <f t="shared" si="124"/>
        <v>2025</v>
      </c>
      <c r="B1211" s="30" t="s">
        <v>229</v>
      </c>
      <c r="C1211" s="43">
        <f t="shared" ref="C1211:D1211" si="177">C1210</f>
        <v>1</v>
      </c>
      <c r="D1211" s="14" t="str">
        <f t="shared" si="177"/>
        <v>0691775E</v>
      </c>
      <c r="E1211" s="30" t="s">
        <v>2132</v>
      </c>
      <c r="F1211" s="48">
        <f>Tableau3!Q13</f>
        <v>-595556</v>
      </c>
      <c r="G1211" s="38" t="str">
        <f t="shared" ca="1" si="161"/>
        <v>2024-12-09-09.06.57.000000</v>
      </c>
      <c r="I1211" s="40"/>
    </row>
    <row r="1212" spans="1:9" x14ac:dyDescent="0.2">
      <c r="A1212" s="42">
        <f t="shared" si="124"/>
        <v>2025</v>
      </c>
      <c r="B1212" s="30" t="s">
        <v>229</v>
      </c>
      <c r="C1212" s="43">
        <f t="shared" ref="C1212:D1212" si="178">C1211</f>
        <v>1</v>
      </c>
      <c r="D1212" s="14" t="str">
        <f t="shared" si="178"/>
        <v>0691775E</v>
      </c>
      <c r="E1212" s="30" t="s">
        <v>2152</v>
      </c>
      <c r="F1212" s="48">
        <f>Tableau3!Q14</f>
        <v>-595556</v>
      </c>
      <c r="G1212" s="38" t="str">
        <f t="shared" ca="1" si="161"/>
        <v>2024-12-09-09.06.57.000000</v>
      </c>
      <c r="I1212" s="40"/>
    </row>
    <row r="1213" spans="1:9" x14ac:dyDescent="0.2">
      <c r="A1213" s="42">
        <f t="shared" si="124"/>
        <v>2025</v>
      </c>
      <c r="B1213" s="30" t="s">
        <v>229</v>
      </c>
      <c r="C1213" s="43">
        <f t="shared" ref="C1213:D1213" si="179">C1212</f>
        <v>1</v>
      </c>
      <c r="D1213" s="14" t="str">
        <f t="shared" si="179"/>
        <v>0691775E</v>
      </c>
      <c r="E1213" s="30" t="s">
        <v>869</v>
      </c>
      <c r="F1213" s="48">
        <f>Tableau3!Q16</f>
        <v>-416889</v>
      </c>
      <c r="G1213" s="38" t="str">
        <f t="shared" ca="1" si="161"/>
        <v>2024-12-09-09.06.57.000000</v>
      </c>
      <c r="I1213" s="40"/>
    </row>
    <row r="1214" spans="1:9" x14ac:dyDescent="0.2">
      <c r="A1214" s="42">
        <f t="shared" si="124"/>
        <v>2025</v>
      </c>
      <c r="B1214" s="30" t="s">
        <v>229</v>
      </c>
      <c r="C1214" s="43">
        <f t="shared" ref="C1214:D1214" si="180">C1213</f>
        <v>1</v>
      </c>
      <c r="D1214" s="14" t="str">
        <f t="shared" si="180"/>
        <v>0691775E</v>
      </c>
      <c r="E1214" s="30" t="s">
        <v>883</v>
      </c>
      <c r="F1214" s="48">
        <f>Tableau3!Q17</f>
        <v>-178667</v>
      </c>
      <c r="G1214" s="38" t="str">
        <f t="shared" ca="1" si="161"/>
        <v>2024-12-09-09.06.57.000000</v>
      </c>
      <c r="I1214" s="40"/>
    </row>
    <row r="1215" spans="1:9" x14ac:dyDescent="0.2">
      <c r="A1215" s="42">
        <f t="shared" si="124"/>
        <v>2025</v>
      </c>
      <c r="B1215" s="30" t="s">
        <v>229</v>
      </c>
      <c r="C1215" s="43">
        <f t="shared" ref="C1215:D1215" si="181">C1214</f>
        <v>1</v>
      </c>
      <c r="D1215" s="14" t="str">
        <f t="shared" si="181"/>
        <v>0691775E</v>
      </c>
      <c r="E1215" s="30" t="s">
        <v>2259</v>
      </c>
      <c r="F1215" s="48">
        <f>Tableau3!Q30</f>
        <v>-549102</v>
      </c>
      <c r="G1215" s="38" t="str">
        <f t="shared" ca="1" si="161"/>
        <v>2024-12-09-09.06.57.000000</v>
      </c>
      <c r="I1215" s="40"/>
    </row>
    <row r="1216" spans="1:9" x14ac:dyDescent="0.2">
      <c r="A1216" s="42">
        <f t="shared" si="124"/>
        <v>2025</v>
      </c>
      <c r="B1216" s="30" t="s">
        <v>229</v>
      </c>
      <c r="C1216" s="43">
        <f t="shared" ref="C1216:D1216" si="182">C1215</f>
        <v>1</v>
      </c>
      <c r="D1216" s="14" t="str">
        <f t="shared" si="182"/>
        <v>0691775E</v>
      </c>
      <c r="E1216" s="30" t="s">
        <v>2283</v>
      </c>
      <c r="F1216" s="48">
        <f>Tableau3!Q31</f>
        <v>-549102</v>
      </c>
      <c r="G1216" s="38" t="str">
        <f t="shared" ca="1" si="161"/>
        <v>2024-12-09-09.06.57.000000</v>
      </c>
      <c r="I1216" s="40"/>
    </row>
    <row r="1217" spans="1:9" x14ac:dyDescent="0.2">
      <c r="A1217" s="42">
        <f t="shared" si="124"/>
        <v>2025</v>
      </c>
      <c r="B1217" s="30" t="s">
        <v>229</v>
      </c>
      <c r="C1217" s="43">
        <f t="shared" ref="C1217:D1217" si="183">C1216</f>
        <v>1</v>
      </c>
      <c r="D1217" s="14" t="str">
        <f t="shared" si="183"/>
        <v>0691775E</v>
      </c>
      <c r="E1217" s="30" t="s">
        <v>1015</v>
      </c>
      <c r="F1217" s="48">
        <f>Tableau3!Q33</f>
        <v>-444285</v>
      </c>
      <c r="G1217" s="38" t="str">
        <f t="shared" ca="1" si="161"/>
        <v>2024-12-09-09.06.57.000000</v>
      </c>
      <c r="I1217" s="40"/>
    </row>
    <row r="1218" spans="1:9" x14ac:dyDescent="0.2">
      <c r="A1218" s="42">
        <f t="shared" si="124"/>
        <v>2025</v>
      </c>
      <c r="B1218" s="30" t="s">
        <v>229</v>
      </c>
      <c r="C1218" s="43">
        <f t="shared" ref="C1218:D1218" si="184">C1217</f>
        <v>1</v>
      </c>
      <c r="D1218" s="14" t="str">
        <f t="shared" si="184"/>
        <v>0691775E</v>
      </c>
      <c r="E1218" s="30" t="s">
        <v>1031</v>
      </c>
      <c r="F1218" s="48">
        <f>Tableau3!Q34</f>
        <v>-104817</v>
      </c>
      <c r="G1218" s="38" t="str">
        <f t="shared" ca="1" si="161"/>
        <v>2024-12-09-09.06.57.000000</v>
      </c>
      <c r="I1218" s="40"/>
    </row>
    <row r="1219" spans="1:9" x14ac:dyDescent="0.2">
      <c r="A1219" s="42">
        <f t="shared" si="124"/>
        <v>2025</v>
      </c>
      <c r="B1219" s="30" t="s">
        <v>229</v>
      </c>
      <c r="C1219" s="43">
        <f t="shared" ref="C1219:D1219" si="185">C1218</f>
        <v>1</v>
      </c>
      <c r="D1219" s="14" t="str">
        <f t="shared" si="185"/>
        <v>0691775E</v>
      </c>
      <c r="E1219" s="30" t="s">
        <v>2345</v>
      </c>
      <c r="F1219" s="48">
        <f>Tableau3!Q38</f>
        <v>-1144658</v>
      </c>
      <c r="G1219" s="38" t="str">
        <f t="shared" ca="1" si="161"/>
        <v>2024-12-09-09.06.57.000000</v>
      </c>
      <c r="I1219" s="40"/>
    </row>
    <row r="1220" spans="1:9" x14ac:dyDescent="0.2">
      <c r="A1220" s="42">
        <f t="shared" si="124"/>
        <v>2025</v>
      </c>
      <c r="B1220" s="30" t="s">
        <v>229</v>
      </c>
      <c r="C1220" s="43">
        <f t="shared" ref="C1220:D1220" si="186">C1219</f>
        <v>1</v>
      </c>
      <c r="D1220" s="14" t="str">
        <f t="shared" si="186"/>
        <v>0691775E</v>
      </c>
      <c r="E1220" s="30" t="s">
        <v>2369</v>
      </c>
      <c r="F1220" s="48">
        <f>Tableau3!Q39</f>
        <v>-1144658</v>
      </c>
      <c r="G1220" s="38" t="str">
        <f t="shared" ca="1" si="161"/>
        <v>2024-12-09-09.06.57.000000</v>
      </c>
      <c r="I1220" s="40"/>
    </row>
    <row r="1221" spans="1:9" x14ac:dyDescent="0.2">
      <c r="A1221" s="42">
        <f t="shared" si="124"/>
        <v>2025</v>
      </c>
      <c r="B1221" s="30" t="s">
        <v>229</v>
      </c>
      <c r="C1221" s="43">
        <f t="shared" ref="C1221:D1221" si="187">C1220</f>
        <v>1</v>
      </c>
      <c r="D1221" s="14" t="str">
        <f t="shared" si="187"/>
        <v>0691775E</v>
      </c>
      <c r="E1221" s="30" t="s">
        <v>2393</v>
      </c>
      <c r="F1221" s="48">
        <f>Tableau3!Q40</f>
        <v>-1144658</v>
      </c>
      <c r="G1221" s="38" t="str">
        <f t="shared" ca="1" si="161"/>
        <v>2024-12-09-09.06.57.000000</v>
      </c>
      <c r="I1221" s="40"/>
    </row>
    <row r="1222" spans="1:9" x14ac:dyDescent="0.2">
      <c r="A1222" s="42">
        <f t="shared" si="124"/>
        <v>2025</v>
      </c>
      <c r="B1222" s="30" t="s">
        <v>229</v>
      </c>
      <c r="C1222" s="43">
        <f t="shared" ref="C1222:D1222" si="188">C1221</f>
        <v>1</v>
      </c>
      <c r="D1222" s="14" t="str">
        <f t="shared" si="188"/>
        <v>0691775E</v>
      </c>
      <c r="E1222" s="30" t="s">
        <v>2133</v>
      </c>
      <c r="F1222" s="48">
        <f>Tableau3!R13</f>
        <v>1091853</v>
      </c>
      <c r="G1222" s="38" t="str">
        <f t="shared" ca="1" si="161"/>
        <v>2024-12-09-09.06.57.000000</v>
      </c>
      <c r="I1222" s="40"/>
    </row>
    <row r="1223" spans="1:9" x14ac:dyDescent="0.2">
      <c r="A1223" s="42">
        <f t="shared" si="124"/>
        <v>2025</v>
      </c>
      <c r="B1223" s="30" t="s">
        <v>229</v>
      </c>
      <c r="C1223" s="43">
        <f t="shared" ref="C1223:D1223" si="189">C1222</f>
        <v>1</v>
      </c>
      <c r="D1223" s="14" t="str">
        <f t="shared" si="189"/>
        <v>0691775E</v>
      </c>
      <c r="E1223" s="30" t="s">
        <v>2153</v>
      </c>
      <c r="F1223" s="48">
        <f>Tableau3!R14</f>
        <v>1091853</v>
      </c>
      <c r="G1223" s="38" t="str">
        <f t="shared" ca="1" si="161"/>
        <v>2024-12-09-09.06.57.000000</v>
      </c>
      <c r="I1223" s="40"/>
    </row>
    <row r="1224" spans="1:9" x14ac:dyDescent="0.2">
      <c r="A1224" s="42">
        <f t="shared" si="124"/>
        <v>2025</v>
      </c>
      <c r="B1224" s="30" t="s">
        <v>229</v>
      </c>
      <c r="C1224" s="43">
        <f t="shared" ref="C1224:D1224" si="190">C1223</f>
        <v>1</v>
      </c>
      <c r="D1224" s="14" t="str">
        <f t="shared" si="190"/>
        <v>0691775E</v>
      </c>
      <c r="E1224" s="30" t="s">
        <v>870</v>
      </c>
      <c r="F1224" s="48">
        <f>Tableau3!R16</f>
        <v>764297</v>
      </c>
      <c r="G1224" s="38" t="str">
        <f t="shared" ca="1" si="161"/>
        <v>2024-12-09-09.06.57.000000</v>
      </c>
      <c r="I1224" s="40"/>
    </row>
    <row r="1225" spans="1:9" x14ac:dyDescent="0.2">
      <c r="A1225" s="42">
        <f t="shared" ref="A1225:A1288" si="191">A1224</f>
        <v>2025</v>
      </c>
      <c r="B1225" s="30" t="s">
        <v>229</v>
      </c>
      <c r="C1225" s="43">
        <f t="shared" ref="C1225:D1225" si="192">C1224</f>
        <v>1</v>
      </c>
      <c r="D1225" s="14" t="str">
        <f t="shared" si="192"/>
        <v>0691775E</v>
      </c>
      <c r="E1225" s="30" t="s">
        <v>884</v>
      </c>
      <c r="F1225" s="48">
        <f>Tableau3!R17</f>
        <v>327556</v>
      </c>
      <c r="G1225" s="38" t="str">
        <f t="shared" ca="1" si="161"/>
        <v>2024-12-09-09.06.57.000000</v>
      </c>
      <c r="I1225" s="40"/>
    </row>
    <row r="1226" spans="1:9" x14ac:dyDescent="0.2">
      <c r="A1226" s="42">
        <f t="shared" si="191"/>
        <v>2025</v>
      </c>
      <c r="B1226" s="30" t="s">
        <v>229</v>
      </c>
      <c r="C1226" s="43">
        <f t="shared" ref="C1226:D1226" si="193">C1225</f>
        <v>1</v>
      </c>
      <c r="D1226" s="14" t="str">
        <f t="shared" si="193"/>
        <v>0691775E</v>
      </c>
      <c r="E1226" s="30" t="s">
        <v>2260</v>
      </c>
      <c r="F1226" s="48">
        <f>Tableau3!R30</f>
        <v>1006687</v>
      </c>
      <c r="G1226" s="38" t="str">
        <f t="shared" ca="1" si="161"/>
        <v>2024-12-09-09.06.57.000000</v>
      </c>
      <c r="I1226" s="40"/>
    </row>
    <row r="1227" spans="1:9" x14ac:dyDescent="0.2">
      <c r="A1227" s="42">
        <f t="shared" si="191"/>
        <v>2025</v>
      </c>
      <c r="B1227" s="30" t="s">
        <v>229</v>
      </c>
      <c r="C1227" s="43">
        <f t="shared" ref="C1227:D1227" si="194">C1226</f>
        <v>1</v>
      </c>
      <c r="D1227" s="14" t="str">
        <f t="shared" si="194"/>
        <v>0691775E</v>
      </c>
      <c r="E1227" s="30" t="s">
        <v>2284</v>
      </c>
      <c r="F1227" s="48">
        <f>Tableau3!R31</f>
        <v>1006687</v>
      </c>
      <c r="G1227" s="38" t="str">
        <f t="shared" ca="1" si="161"/>
        <v>2024-12-09-09.06.57.000000</v>
      </c>
      <c r="I1227" s="40"/>
    </row>
    <row r="1228" spans="1:9" x14ac:dyDescent="0.2">
      <c r="A1228" s="42">
        <f t="shared" si="191"/>
        <v>2025</v>
      </c>
      <c r="B1228" s="30" t="s">
        <v>229</v>
      </c>
      <c r="C1228" s="43">
        <f t="shared" ref="C1228:D1228" si="195">C1227</f>
        <v>1</v>
      </c>
      <c r="D1228" s="14" t="str">
        <f t="shared" si="195"/>
        <v>0691775E</v>
      </c>
      <c r="E1228" s="30" t="s">
        <v>1016</v>
      </c>
      <c r="F1228" s="48">
        <f>Tableau3!R33</f>
        <v>814522</v>
      </c>
      <c r="G1228" s="38" t="str">
        <f t="shared" ca="1" si="161"/>
        <v>2024-12-09-09.06.57.000000</v>
      </c>
      <c r="I1228" s="40"/>
    </row>
    <row r="1229" spans="1:9" x14ac:dyDescent="0.2">
      <c r="A1229" s="42">
        <f t="shared" si="191"/>
        <v>2025</v>
      </c>
      <c r="B1229" s="30" t="s">
        <v>229</v>
      </c>
      <c r="C1229" s="43">
        <f t="shared" ref="C1229:D1229" si="196">C1228</f>
        <v>1</v>
      </c>
      <c r="D1229" s="14" t="str">
        <f t="shared" si="196"/>
        <v>0691775E</v>
      </c>
      <c r="E1229" s="30" t="s">
        <v>1032</v>
      </c>
      <c r="F1229" s="48">
        <f>Tableau3!R34</f>
        <v>192165</v>
      </c>
      <c r="G1229" s="38" t="str">
        <f t="shared" ca="1" si="161"/>
        <v>2024-12-09-09.06.57.000000</v>
      </c>
      <c r="I1229" s="40"/>
    </row>
    <row r="1230" spans="1:9" x14ac:dyDescent="0.2">
      <c r="A1230" s="42">
        <f t="shared" si="191"/>
        <v>2025</v>
      </c>
      <c r="B1230" s="30" t="s">
        <v>229</v>
      </c>
      <c r="C1230" s="43">
        <f t="shared" ref="C1230:D1230" si="197">C1229</f>
        <v>1</v>
      </c>
      <c r="D1230" s="14" t="str">
        <f t="shared" si="197"/>
        <v>0691775E</v>
      </c>
      <c r="E1230" s="30" t="s">
        <v>2346</v>
      </c>
      <c r="F1230" s="48">
        <f>Tableau3!R38</f>
        <v>2098540</v>
      </c>
      <c r="G1230" s="38" t="str">
        <f t="shared" ca="1" si="161"/>
        <v>2024-12-09-09.06.57.000000</v>
      </c>
      <c r="I1230" s="40"/>
    </row>
    <row r="1231" spans="1:9" x14ac:dyDescent="0.2">
      <c r="A1231" s="42">
        <f t="shared" si="191"/>
        <v>2025</v>
      </c>
      <c r="B1231" s="30" t="s">
        <v>229</v>
      </c>
      <c r="C1231" s="43">
        <f t="shared" ref="C1231:D1231" si="198">C1230</f>
        <v>1</v>
      </c>
      <c r="D1231" s="14" t="str">
        <f t="shared" si="198"/>
        <v>0691775E</v>
      </c>
      <c r="E1231" s="30" t="s">
        <v>2370</v>
      </c>
      <c r="F1231" s="48">
        <f>Tableau3!R39</f>
        <v>2098540</v>
      </c>
      <c r="G1231" s="38" t="str">
        <f t="shared" ca="1" si="161"/>
        <v>2024-12-09-09.06.57.000000</v>
      </c>
      <c r="I1231" s="40"/>
    </row>
    <row r="1232" spans="1:9" x14ac:dyDescent="0.2">
      <c r="A1232" s="42">
        <f t="shared" si="191"/>
        <v>2025</v>
      </c>
      <c r="B1232" s="30" t="s">
        <v>229</v>
      </c>
      <c r="C1232" s="43">
        <f t="shared" ref="C1232:D1232" si="199">C1231</f>
        <v>1</v>
      </c>
      <c r="D1232" s="14" t="str">
        <f t="shared" si="199"/>
        <v>0691775E</v>
      </c>
      <c r="E1232" s="30" t="s">
        <v>2394</v>
      </c>
      <c r="F1232" s="48">
        <f>Tableau3!R40</f>
        <v>2098540</v>
      </c>
      <c r="G1232" s="38" t="str">
        <f t="shared" ca="1" si="161"/>
        <v>2024-12-09-09.06.57.000000</v>
      </c>
      <c r="I1232" s="40"/>
    </row>
    <row r="1233" spans="1:9" x14ac:dyDescent="0.2">
      <c r="A1233" s="42">
        <f t="shared" si="191"/>
        <v>2025</v>
      </c>
      <c r="B1233" s="30" t="s">
        <v>229</v>
      </c>
      <c r="C1233" s="43">
        <f t="shared" ref="C1233:D1233" si="200">C1232</f>
        <v>1</v>
      </c>
      <c r="D1233" s="14" t="str">
        <f t="shared" si="200"/>
        <v>0691775E</v>
      </c>
      <c r="E1233" s="30" t="s">
        <v>2134</v>
      </c>
      <c r="F1233" s="48">
        <f>Tableau3!S13</f>
        <v>426439</v>
      </c>
      <c r="G1233" s="38" t="str">
        <f t="shared" ca="1" si="161"/>
        <v>2024-12-09-09.06.57.000000</v>
      </c>
      <c r="I1233" s="40"/>
    </row>
    <row r="1234" spans="1:9" x14ac:dyDescent="0.2">
      <c r="A1234" s="42">
        <f t="shared" si="191"/>
        <v>2025</v>
      </c>
      <c r="B1234" s="30" t="s">
        <v>229</v>
      </c>
      <c r="C1234" s="43">
        <f t="shared" ref="C1234:D1234" si="201">C1233</f>
        <v>1</v>
      </c>
      <c r="D1234" s="14" t="str">
        <f t="shared" si="201"/>
        <v>0691775E</v>
      </c>
      <c r="E1234" s="30" t="s">
        <v>2154</v>
      </c>
      <c r="F1234" s="48">
        <f>Tableau3!S14</f>
        <v>-17898</v>
      </c>
      <c r="G1234" s="38" t="str">
        <f t="shared" ca="1" si="161"/>
        <v>2024-12-09-09.06.57.000000</v>
      </c>
      <c r="I1234" s="40"/>
    </row>
    <row r="1235" spans="1:9" x14ac:dyDescent="0.2">
      <c r="A1235" s="42">
        <f t="shared" si="191"/>
        <v>2025</v>
      </c>
      <c r="B1235" s="30" t="s">
        <v>229</v>
      </c>
      <c r="C1235" s="43">
        <f t="shared" ref="C1235:D1235" si="202">C1234</f>
        <v>1</v>
      </c>
      <c r="D1235" s="14" t="str">
        <f t="shared" si="202"/>
        <v>0691775E</v>
      </c>
      <c r="E1235" s="30" t="s">
        <v>2168</v>
      </c>
      <c r="F1235" s="48">
        <f>Tableau3!S15</f>
        <v>444337</v>
      </c>
      <c r="G1235" s="38" t="str">
        <f t="shared" ca="1" si="161"/>
        <v>2024-12-09-09.06.57.000000</v>
      </c>
      <c r="I1235" s="40"/>
    </row>
    <row r="1236" spans="1:9" x14ac:dyDescent="0.2">
      <c r="A1236" s="42">
        <f t="shared" si="191"/>
        <v>2025</v>
      </c>
      <c r="B1236" s="30" t="s">
        <v>229</v>
      </c>
      <c r="C1236" s="43">
        <f t="shared" ref="C1236:D1236" si="203">C1235</f>
        <v>1</v>
      </c>
      <c r="D1236" s="14" t="str">
        <f t="shared" si="203"/>
        <v>0691775E</v>
      </c>
      <c r="E1236" s="30" t="s">
        <v>871</v>
      </c>
      <c r="F1236" s="48">
        <f>Tableau3!S16</f>
        <v>-17898</v>
      </c>
      <c r="G1236" s="38" t="str">
        <f t="shared" ca="1" si="161"/>
        <v>2024-12-09-09.06.57.000000</v>
      </c>
      <c r="I1236" s="40"/>
    </row>
    <row r="1237" spans="1:9" x14ac:dyDescent="0.2">
      <c r="A1237" s="42">
        <f t="shared" si="191"/>
        <v>2025</v>
      </c>
      <c r="B1237" s="30" t="s">
        <v>229</v>
      </c>
      <c r="C1237" s="43">
        <f t="shared" ref="C1237:D1237" si="204">C1236</f>
        <v>1</v>
      </c>
      <c r="D1237" s="14" t="str">
        <f t="shared" si="204"/>
        <v>0691775E</v>
      </c>
      <c r="E1237" s="30" t="s">
        <v>885</v>
      </c>
      <c r="F1237" s="48">
        <f>Tableau3!S17</f>
        <v>0</v>
      </c>
      <c r="G1237" s="38" t="str">
        <f t="shared" ca="1" si="161"/>
        <v>2024-12-09-09.06.57.000000</v>
      </c>
      <c r="I1237" s="40"/>
    </row>
    <row r="1238" spans="1:9" x14ac:dyDescent="0.2">
      <c r="A1238" s="42">
        <f t="shared" si="191"/>
        <v>2025</v>
      </c>
      <c r="B1238" s="30" t="s">
        <v>229</v>
      </c>
      <c r="C1238" s="43">
        <f t="shared" ref="C1238:D1238" si="205">C1237</f>
        <v>1</v>
      </c>
      <c r="D1238" s="14" t="str">
        <f t="shared" si="205"/>
        <v>0691775E</v>
      </c>
      <c r="E1238" s="30" t="s">
        <v>894</v>
      </c>
      <c r="F1238" s="48">
        <f>Tableau3!S18</f>
        <v>137560</v>
      </c>
      <c r="G1238" s="38" t="str">
        <f t="shared" ca="1" si="161"/>
        <v>2024-12-09-09.06.57.000000</v>
      </c>
      <c r="I1238" s="40"/>
    </row>
    <row r="1239" spans="1:9" x14ac:dyDescent="0.2">
      <c r="A1239" s="42">
        <f t="shared" si="191"/>
        <v>2025</v>
      </c>
      <c r="B1239" s="30" t="s">
        <v>229</v>
      </c>
      <c r="C1239" s="43">
        <f t="shared" ref="C1239:D1239" si="206">C1238</f>
        <v>1</v>
      </c>
      <c r="D1239" s="14" t="str">
        <f t="shared" si="206"/>
        <v>0691775E</v>
      </c>
      <c r="E1239" s="30" t="s">
        <v>904</v>
      </c>
      <c r="F1239" s="48">
        <f>Tableau3!S19</f>
        <v>306777</v>
      </c>
      <c r="G1239" s="38" t="str">
        <f t="shared" ca="1" si="161"/>
        <v>2024-12-09-09.06.57.000000</v>
      </c>
      <c r="I1239" s="40"/>
    </row>
    <row r="1240" spans="1:9" x14ac:dyDescent="0.2">
      <c r="A1240" s="42">
        <f t="shared" si="191"/>
        <v>2025</v>
      </c>
      <c r="B1240" s="30" t="s">
        <v>229</v>
      </c>
      <c r="C1240" s="43">
        <f t="shared" ref="C1240:D1240" si="207">C1239</f>
        <v>1</v>
      </c>
      <c r="D1240" s="14" t="str">
        <f t="shared" si="207"/>
        <v>0691775E</v>
      </c>
      <c r="E1240" s="30" t="s">
        <v>913</v>
      </c>
      <c r="F1240" s="48">
        <f>Tableau3!S20</f>
        <v>0</v>
      </c>
      <c r="G1240" s="38" t="str">
        <f t="shared" ca="1" si="161"/>
        <v>2024-12-09-09.06.57.000000</v>
      </c>
      <c r="I1240" s="40"/>
    </row>
    <row r="1241" spans="1:9" x14ac:dyDescent="0.2">
      <c r="A1241" s="42">
        <f t="shared" si="191"/>
        <v>2025</v>
      </c>
      <c r="B1241" s="30" t="s">
        <v>229</v>
      </c>
      <c r="C1241" s="43">
        <f t="shared" ref="C1241:D1241" si="208">C1240</f>
        <v>1</v>
      </c>
      <c r="D1241" s="14" t="str">
        <f t="shared" si="208"/>
        <v>0691775E</v>
      </c>
      <c r="E1241" s="30" t="s">
        <v>929</v>
      </c>
      <c r="F1241" s="48">
        <f>Tableau3!S22</f>
        <v>0</v>
      </c>
      <c r="G1241" s="38" t="str">
        <f t="shared" ca="1" si="161"/>
        <v>2024-12-09-09.06.57.000000</v>
      </c>
      <c r="I1241" s="40"/>
    </row>
    <row r="1242" spans="1:9" x14ac:dyDescent="0.2">
      <c r="A1242" s="42">
        <f t="shared" si="191"/>
        <v>2025</v>
      </c>
      <c r="B1242" s="30" t="s">
        <v>229</v>
      </c>
      <c r="C1242" s="43">
        <f t="shared" ref="C1242:D1242" si="209">C1241</f>
        <v>1</v>
      </c>
      <c r="D1242" s="14" t="str">
        <f t="shared" si="209"/>
        <v>0691775E</v>
      </c>
      <c r="E1242" s="30" t="s">
        <v>2213</v>
      </c>
      <c r="F1242" s="48">
        <f>Tableau3!S23</f>
        <v>-2914</v>
      </c>
      <c r="G1242" s="38" t="str">
        <f t="shared" ca="1" si="161"/>
        <v>2024-12-09-09.06.57.000000</v>
      </c>
      <c r="I1242" s="40"/>
    </row>
    <row r="1243" spans="1:9" x14ac:dyDescent="0.2">
      <c r="A1243" s="42">
        <f t="shared" si="191"/>
        <v>2025</v>
      </c>
      <c r="B1243" s="30" t="s">
        <v>229</v>
      </c>
      <c r="C1243" s="43">
        <f t="shared" ref="C1243:D1243" si="210">C1242</f>
        <v>1</v>
      </c>
      <c r="D1243" s="14" t="str">
        <f t="shared" si="210"/>
        <v>0691775E</v>
      </c>
      <c r="E1243" s="30" t="s">
        <v>941</v>
      </c>
      <c r="F1243" s="48">
        <f>Tableau3!S24</f>
        <v>-2914</v>
      </c>
      <c r="G1243" s="38" t="str">
        <f t="shared" ca="1" si="161"/>
        <v>2024-12-09-09.06.57.000000</v>
      </c>
      <c r="I1243" s="40"/>
    </row>
    <row r="1244" spans="1:9" x14ac:dyDescent="0.2">
      <c r="A1244" s="42">
        <f t="shared" si="191"/>
        <v>2025</v>
      </c>
      <c r="B1244" s="30" t="s">
        <v>229</v>
      </c>
      <c r="C1244" s="43">
        <f t="shared" ref="C1244:D1244" si="211">C1243</f>
        <v>1</v>
      </c>
      <c r="D1244" s="14" t="str">
        <f t="shared" si="211"/>
        <v>0691775E</v>
      </c>
      <c r="E1244" s="30" t="s">
        <v>953</v>
      </c>
      <c r="F1244" s="48">
        <f>Tableau3!S25</f>
        <v>0</v>
      </c>
      <c r="G1244" s="38" t="str">
        <f t="shared" ca="1" si="161"/>
        <v>2024-12-09-09.06.57.000000</v>
      </c>
      <c r="I1244" s="40"/>
    </row>
    <row r="1245" spans="1:9" x14ac:dyDescent="0.2">
      <c r="A1245" s="42">
        <f t="shared" si="191"/>
        <v>2025</v>
      </c>
      <c r="B1245" s="30" t="s">
        <v>229</v>
      </c>
      <c r="C1245" s="43">
        <f t="shared" ref="C1245:D1245" si="212">C1244</f>
        <v>1</v>
      </c>
      <c r="D1245" s="14" t="str">
        <f t="shared" si="212"/>
        <v>0691775E</v>
      </c>
      <c r="E1245" s="30" t="s">
        <v>964</v>
      </c>
      <c r="F1245" s="48">
        <f>Tableau3!S26</f>
        <v>0</v>
      </c>
      <c r="G1245" s="38" t="str">
        <f t="shared" ca="1" si="161"/>
        <v>2024-12-09-09.06.57.000000</v>
      </c>
      <c r="I1245" s="40"/>
    </row>
    <row r="1246" spans="1:9" x14ac:dyDescent="0.2">
      <c r="A1246" s="42">
        <f t="shared" si="191"/>
        <v>2025</v>
      </c>
      <c r="B1246" s="30" t="s">
        <v>229</v>
      </c>
      <c r="C1246" s="43">
        <f t="shared" ref="C1246:D1246" si="213">C1245</f>
        <v>1</v>
      </c>
      <c r="D1246" s="14" t="str">
        <f t="shared" si="213"/>
        <v>0691775E</v>
      </c>
      <c r="E1246" s="30" t="s">
        <v>975</v>
      </c>
      <c r="F1246" s="48">
        <f>Tableau3!S27</f>
        <v>0</v>
      </c>
      <c r="G1246" s="38" t="str">
        <f t="shared" ca="1" si="161"/>
        <v>2024-12-09-09.06.57.000000</v>
      </c>
      <c r="I1246" s="40"/>
    </row>
    <row r="1247" spans="1:9" x14ac:dyDescent="0.2">
      <c r="A1247" s="42">
        <f t="shared" si="191"/>
        <v>2025</v>
      </c>
      <c r="B1247" s="30" t="s">
        <v>229</v>
      </c>
      <c r="C1247" s="43">
        <f t="shared" ref="C1247:D1247" si="214">C1246</f>
        <v>1</v>
      </c>
      <c r="D1247" s="14" t="str">
        <f t="shared" si="214"/>
        <v>0691775E</v>
      </c>
      <c r="E1247" s="30" t="s">
        <v>987</v>
      </c>
      <c r="F1247" s="48">
        <f>Tableau3!S28</f>
        <v>-2914</v>
      </c>
      <c r="G1247" s="38" t="str">
        <f t="shared" ca="1" si="161"/>
        <v>2024-12-09-09.06.57.000000</v>
      </c>
      <c r="I1247" s="40"/>
    </row>
    <row r="1248" spans="1:9" x14ac:dyDescent="0.2">
      <c r="A1248" s="42">
        <f t="shared" si="191"/>
        <v>2025</v>
      </c>
      <c r="B1248" s="30" t="s">
        <v>229</v>
      </c>
      <c r="C1248" s="43">
        <f t="shared" ref="C1248:D1248" si="215">C1247</f>
        <v>1</v>
      </c>
      <c r="D1248" s="14" t="str">
        <f t="shared" si="215"/>
        <v>0691775E</v>
      </c>
      <c r="E1248" s="30" t="s">
        <v>1000</v>
      </c>
      <c r="F1248" s="48">
        <f>Tableau3!S29</f>
        <v>0</v>
      </c>
      <c r="G1248" s="38" t="str">
        <f t="shared" ca="1" si="161"/>
        <v>2024-12-09-09.06.57.000000</v>
      </c>
      <c r="I1248" s="40"/>
    </row>
    <row r="1249" spans="1:9" x14ac:dyDescent="0.2">
      <c r="A1249" s="42">
        <f t="shared" si="191"/>
        <v>2025</v>
      </c>
      <c r="B1249" s="30" t="s">
        <v>229</v>
      </c>
      <c r="C1249" s="43">
        <f t="shared" ref="C1249:D1249" si="216">C1248</f>
        <v>1</v>
      </c>
      <c r="D1249" s="14" t="str">
        <f t="shared" si="216"/>
        <v>0691775E</v>
      </c>
      <c r="E1249" s="30" t="s">
        <v>2261</v>
      </c>
      <c r="F1249" s="48">
        <f>Tableau3!S30</f>
        <v>161657</v>
      </c>
      <c r="G1249" s="38" t="str">
        <f t="shared" ref="G1249:G1323" ca="1" si="217">TEXT(NOW(),"aaaa-mm-jj-hh.mm.ss")&amp;".000000"</f>
        <v>2024-12-09-09.06.57.000000</v>
      </c>
      <c r="I1249" s="40"/>
    </row>
    <row r="1250" spans="1:9" x14ac:dyDescent="0.2">
      <c r="A1250" s="42">
        <f t="shared" si="191"/>
        <v>2025</v>
      </c>
      <c r="B1250" s="30" t="s">
        <v>229</v>
      </c>
      <c r="C1250" s="43">
        <f t="shared" ref="C1250:D1250" si="218">C1249</f>
        <v>1</v>
      </c>
      <c r="D1250" s="14" t="str">
        <f t="shared" si="218"/>
        <v>0691775E</v>
      </c>
      <c r="E1250" s="30" t="s">
        <v>2285</v>
      </c>
      <c r="F1250" s="48">
        <f>Tableau3!S31</f>
        <v>-19188</v>
      </c>
      <c r="G1250" s="38" t="str">
        <f t="shared" ca="1" si="217"/>
        <v>2024-12-09-09.06.57.000000</v>
      </c>
      <c r="I1250" s="40"/>
    </row>
    <row r="1251" spans="1:9" x14ac:dyDescent="0.2">
      <c r="A1251" s="42">
        <f t="shared" si="191"/>
        <v>2025</v>
      </c>
      <c r="B1251" s="30" t="s">
        <v>229</v>
      </c>
      <c r="C1251" s="43">
        <f t="shared" ref="C1251:D1251" si="219">C1250</f>
        <v>1</v>
      </c>
      <c r="D1251" s="14" t="str">
        <f t="shared" si="219"/>
        <v>0691775E</v>
      </c>
      <c r="E1251" s="30" t="s">
        <v>2302</v>
      </c>
      <c r="F1251" s="48">
        <f>Tableau3!S32</f>
        <v>180845</v>
      </c>
      <c r="G1251" s="38" t="str">
        <f t="shared" ca="1" si="217"/>
        <v>2024-12-09-09.06.57.000000</v>
      </c>
      <c r="I1251" s="40"/>
    </row>
    <row r="1252" spans="1:9" x14ac:dyDescent="0.2">
      <c r="A1252" s="42">
        <f t="shared" si="191"/>
        <v>2025</v>
      </c>
      <c r="B1252" s="30" t="s">
        <v>229</v>
      </c>
      <c r="C1252" s="43">
        <f t="shared" ref="C1252:D1252" si="220">C1251</f>
        <v>1</v>
      </c>
      <c r="D1252" s="14" t="str">
        <f t="shared" si="220"/>
        <v>0691775E</v>
      </c>
      <c r="E1252" s="30" t="s">
        <v>1017</v>
      </c>
      <c r="F1252" s="48">
        <f>Tableau3!S33</f>
        <v>-15525</v>
      </c>
      <c r="G1252" s="38" t="str">
        <f t="shared" ca="1" si="217"/>
        <v>2024-12-09-09.06.57.000000</v>
      </c>
      <c r="I1252" s="40"/>
    </row>
    <row r="1253" spans="1:9" x14ac:dyDescent="0.2">
      <c r="A1253" s="42">
        <f t="shared" si="191"/>
        <v>2025</v>
      </c>
      <c r="B1253" s="30" t="s">
        <v>229</v>
      </c>
      <c r="C1253" s="43">
        <f t="shared" ref="C1253:D1253" si="221">C1252</f>
        <v>1</v>
      </c>
      <c r="D1253" s="14" t="str">
        <f t="shared" si="221"/>
        <v>0691775E</v>
      </c>
      <c r="E1253" s="30" t="s">
        <v>1033</v>
      </c>
      <c r="F1253" s="48">
        <f>Tableau3!S34</f>
        <v>-3663</v>
      </c>
      <c r="G1253" s="38" t="str">
        <f t="shared" ca="1" si="217"/>
        <v>2024-12-09-09.06.57.000000</v>
      </c>
      <c r="I1253" s="40"/>
    </row>
    <row r="1254" spans="1:9" x14ac:dyDescent="0.2">
      <c r="A1254" s="42">
        <f t="shared" si="191"/>
        <v>2025</v>
      </c>
      <c r="B1254" s="30" t="s">
        <v>229</v>
      </c>
      <c r="C1254" s="43">
        <f t="shared" ref="C1254:D1254" si="222">C1253</f>
        <v>1</v>
      </c>
      <c r="D1254" s="14" t="str">
        <f t="shared" si="222"/>
        <v>0691775E</v>
      </c>
      <c r="E1254" s="30" t="s">
        <v>1045</v>
      </c>
      <c r="F1254" s="48">
        <f>Tableau3!S35</f>
        <v>17996</v>
      </c>
      <c r="G1254" s="38" t="str">
        <f t="shared" ca="1" si="217"/>
        <v>2024-12-09-09.06.57.000000</v>
      </c>
      <c r="I1254" s="40"/>
    </row>
    <row r="1255" spans="1:9" x14ac:dyDescent="0.2">
      <c r="A1255" s="42">
        <f t="shared" si="191"/>
        <v>2025</v>
      </c>
      <c r="B1255" s="30" t="s">
        <v>229</v>
      </c>
      <c r="C1255" s="43">
        <f t="shared" ref="C1255:D1255" si="223">C1254</f>
        <v>1</v>
      </c>
      <c r="D1255" s="14" t="str">
        <f t="shared" si="223"/>
        <v>0691775E</v>
      </c>
      <c r="E1255" s="30" t="s">
        <v>1059</v>
      </c>
      <c r="F1255" s="48">
        <f>Tableau3!S36</f>
        <v>162849</v>
      </c>
      <c r="G1255" s="38" t="str">
        <f t="shared" ca="1" si="217"/>
        <v>2024-12-09-09.06.57.000000</v>
      </c>
      <c r="I1255" s="40"/>
    </row>
    <row r="1256" spans="1:9" x14ac:dyDescent="0.2">
      <c r="A1256" s="42">
        <f t="shared" si="191"/>
        <v>2025</v>
      </c>
      <c r="B1256" s="30" t="s">
        <v>229</v>
      </c>
      <c r="C1256" s="43">
        <f t="shared" ref="C1256:D1256" si="224">C1255</f>
        <v>1</v>
      </c>
      <c r="D1256" s="14" t="str">
        <f t="shared" si="224"/>
        <v>0691775E</v>
      </c>
      <c r="E1256" s="30" t="s">
        <v>1071</v>
      </c>
      <c r="F1256" s="48">
        <f>Tableau3!S37</f>
        <v>0</v>
      </c>
      <c r="G1256" s="38" t="str">
        <f t="shared" ca="1" si="217"/>
        <v>2024-12-09-09.06.57.000000</v>
      </c>
      <c r="I1256" s="40"/>
    </row>
    <row r="1257" spans="1:9" x14ac:dyDescent="0.2">
      <c r="A1257" s="42">
        <f t="shared" si="191"/>
        <v>2025</v>
      </c>
      <c r="B1257" s="30" t="s">
        <v>229</v>
      </c>
      <c r="C1257" s="43">
        <f t="shared" ref="C1257:D1257" si="225">C1256</f>
        <v>1</v>
      </c>
      <c r="D1257" s="14" t="str">
        <f t="shared" si="225"/>
        <v>0691775E</v>
      </c>
      <c r="E1257" s="30" t="s">
        <v>2347</v>
      </c>
      <c r="F1257" s="48">
        <f>Tableau3!S38</f>
        <v>585182</v>
      </c>
      <c r="G1257" s="38" t="str">
        <f t="shared" ca="1" si="217"/>
        <v>2024-12-09-09.06.57.000000</v>
      </c>
      <c r="I1257" s="40"/>
    </row>
    <row r="1258" spans="1:9" x14ac:dyDescent="0.2">
      <c r="A1258" s="42">
        <f t="shared" si="191"/>
        <v>2025</v>
      </c>
      <c r="B1258" s="30" t="s">
        <v>229</v>
      </c>
      <c r="C1258" s="43">
        <f t="shared" ref="C1258:D1258" si="226">C1257</f>
        <v>1</v>
      </c>
      <c r="D1258" s="14" t="str">
        <f t="shared" si="226"/>
        <v>0691775E</v>
      </c>
      <c r="E1258" s="30" t="s">
        <v>2371</v>
      </c>
      <c r="F1258" s="48">
        <f>Tableau3!S39</f>
        <v>585182</v>
      </c>
      <c r="G1258" s="38" t="str">
        <f t="shared" ca="1" si="217"/>
        <v>2024-12-09-09.06.57.000000</v>
      </c>
      <c r="I1258" s="40"/>
    </row>
    <row r="1259" spans="1:9" x14ac:dyDescent="0.2">
      <c r="A1259" s="42">
        <f t="shared" si="191"/>
        <v>2025</v>
      </c>
      <c r="B1259" s="30" t="s">
        <v>229</v>
      </c>
      <c r="C1259" s="43">
        <f t="shared" ref="C1259:D1259" si="227">C1258</f>
        <v>1</v>
      </c>
      <c r="D1259" s="14" t="str">
        <f t="shared" si="227"/>
        <v>0691775E</v>
      </c>
      <c r="E1259" s="30" t="s">
        <v>2395</v>
      </c>
      <c r="F1259" s="48">
        <f>Tableau3!S40</f>
        <v>-40000</v>
      </c>
      <c r="G1259" s="38" t="str">
        <f t="shared" ca="1" si="217"/>
        <v>2024-12-09-09.06.57.000000</v>
      </c>
      <c r="I1259" s="40"/>
    </row>
    <row r="1260" spans="1:9" x14ac:dyDescent="0.2">
      <c r="A1260" s="42">
        <f t="shared" si="191"/>
        <v>2025</v>
      </c>
      <c r="B1260" s="30" t="s">
        <v>229</v>
      </c>
      <c r="C1260" s="43">
        <f t="shared" ref="C1260:D1260" si="228">C1259</f>
        <v>1</v>
      </c>
      <c r="D1260" s="14" t="str">
        <f t="shared" si="228"/>
        <v>0691775E</v>
      </c>
      <c r="E1260" s="30" t="s">
        <v>2413</v>
      </c>
      <c r="F1260" s="48">
        <f>Tableau3!S41</f>
        <v>625182</v>
      </c>
      <c r="G1260" s="38" t="str">
        <f t="shared" ca="1" si="217"/>
        <v>2024-12-09-09.06.57.000000</v>
      </c>
      <c r="I1260" s="40"/>
    </row>
    <row r="1261" spans="1:9" x14ac:dyDescent="0.2">
      <c r="A1261" s="42">
        <f t="shared" si="191"/>
        <v>2025</v>
      </c>
      <c r="B1261" s="30" t="s">
        <v>229</v>
      </c>
      <c r="C1261" s="43">
        <f t="shared" ref="C1261:D1261" si="229">C1260</f>
        <v>1</v>
      </c>
      <c r="D1261" s="14" t="str">
        <f t="shared" si="229"/>
        <v>0691775E</v>
      </c>
      <c r="E1261" s="30" t="s">
        <v>252</v>
      </c>
      <c r="F1261" s="48">
        <f>Tableau3!S42</f>
        <v>143223</v>
      </c>
      <c r="G1261" s="38" t="str">
        <f t="shared" ca="1" si="217"/>
        <v>2024-12-09-09.06.57.000000</v>
      </c>
      <c r="I1261" s="40"/>
    </row>
    <row r="1262" spans="1:9" x14ac:dyDescent="0.2">
      <c r="A1262" s="42">
        <f t="shared" si="191"/>
        <v>2025</v>
      </c>
      <c r="B1262" s="30" t="s">
        <v>229</v>
      </c>
      <c r="C1262" s="43">
        <f t="shared" ref="C1262:D1262" si="230">C1261</f>
        <v>1</v>
      </c>
      <c r="D1262" s="14" t="str">
        <f t="shared" si="230"/>
        <v>0691775E</v>
      </c>
      <c r="E1262" s="30" t="s">
        <v>253</v>
      </c>
      <c r="F1262" s="48">
        <f>Tableau3!S43</f>
        <v>248234</v>
      </c>
      <c r="G1262" s="38" t="str">
        <f t="shared" ca="1" si="217"/>
        <v>2024-12-09-09.06.57.000000</v>
      </c>
      <c r="I1262" s="40"/>
    </row>
    <row r="1263" spans="1:9" x14ac:dyDescent="0.2">
      <c r="A1263" s="42">
        <f t="shared" si="191"/>
        <v>2025</v>
      </c>
      <c r="B1263" s="30" t="s">
        <v>229</v>
      </c>
      <c r="C1263" s="43">
        <f t="shared" ref="C1263:D1263" si="231">C1262</f>
        <v>1</v>
      </c>
      <c r="D1263" s="14" t="str">
        <f t="shared" si="231"/>
        <v>0691775E</v>
      </c>
      <c r="E1263" s="30" t="s">
        <v>1086</v>
      </c>
      <c r="F1263" s="48">
        <f>Tableau3!S44</f>
        <v>-131249</v>
      </c>
      <c r="G1263" s="38" t="str">
        <f t="shared" ca="1" si="217"/>
        <v>2024-12-09-09.06.57.000000</v>
      </c>
      <c r="I1263" s="40"/>
    </row>
    <row r="1264" spans="1:9" x14ac:dyDescent="0.2">
      <c r="A1264" s="42">
        <f t="shared" si="191"/>
        <v>2025</v>
      </c>
      <c r="B1264" s="30" t="s">
        <v>229</v>
      </c>
      <c r="C1264" s="43">
        <f t="shared" ref="C1264:D1264" si="232">C1263</f>
        <v>1</v>
      </c>
      <c r="D1264" s="14" t="str">
        <f t="shared" si="232"/>
        <v>0691775E</v>
      </c>
      <c r="E1264" s="30" t="s">
        <v>1092</v>
      </c>
      <c r="F1264" s="48">
        <f>Tableau3!S45</f>
        <v>26238</v>
      </c>
      <c r="G1264" s="38" t="str">
        <f t="shared" ca="1" si="217"/>
        <v>2024-12-09-09.06.57.000000</v>
      </c>
      <c r="I1264" s="40"/>
    </row>
    <row r="1265" spans="1:9" x14ac:dyDescent="0.2">
      <c r="A1265" s="42">
        <f t="shared" si="191"/>
        <v>2025</v>
      </c>
      <c r="B1265" s="30" t="s">
        <v>229</v>
      </c>
      <c r="C1265" s="43">
        <f t="shared" ref="C1265:D1265" si="233">C1264</f>
        <v>1</v>
      </c>
      <c r="D1265" s="14" t="str">
        <f t="shared" si="233"/>
        <v>0691775E</v>
      </c>
      <c r="E1265" s="30" t="s">
        <v>2135</v>
      </c>
      <c r="F1265" s="48">
        <f>Tableau3!T13</f>
        <v>0</v>
      </c>
      <c r="G1265" s="38" t="str">
        <f t="shared" ca="1" si="217"/>
        <v>2024-12-09-09.06.57.000000</v>
      </c>
      <c r="I1265" s="40"/>
    </row>
    <row r="1266" spans="1:9" x14ac:dyDescent="0.2">
      <c r="A1266" s="42">
        <f t="shared" si="191"/>
        <v>2025</v>
      </c>
      <c r="B1266" s="30" t="s">
        <v>229</v>
      </c>
      <c r="C1266" s="43">
        <f t="shared" ref="C1266:D1266" si="234">C1265</f>
        <v>1</v>
      </c>
      <c r="D1266" s="14" t="str">
        <f t="shared" si="234"/>
        <v>0691775E</v>
      </c>
      <c r="E1266" s="30" t="s">
        <v>2155</v>
      </c>
      <c r="F1266" s="48">
        <f>Tableau3!T14</f>
        <v>0</v>
      </c>
      <c r="G1266" s="38" t="str">
        <f t="shared" ca="1" si="217"/>
        <v>2024-12-09-09.06.57.000000</v>
      </c>
      <c r="I1266" s="40"/>
    </row>
    <row r="1267" spans="1:9" x14ac:dyDescent="0.2">
      <c r="A1267" s="42">
        <f t="shared" si="191"/>
        <v>2025</v>
      </c>
      <c r="B1267" s="30" t="s">
        <v>229</v>
      </c>
      <c r="C1267" s="43">
        <f t="shared" ref="C1267:D1267" si="235">C1266</f>
        <v>1</v>
      </c>
      <c r="D1267" s="14" t="str">
        <f t="shared" si="235"/>
        <v>0691775E</v>
      </c>
      <c r="E1267" s="30" t="s">
        <v>2169</v>
      </c>
      <c r="F1267" s="48">
        <f>Tableau3!T15</f>
        <v>0</v>
      </c>
      <c r="G1267" s="38" t="str">
        <f t="shared" ca="1" si="217"/>
        <v>2024-12-09-09.06.57.000000</v>
      </c>
      <c r="I1267" s="40"/>
    </row>
    <row r="1268" spans="1:9" x14ac:dyDescent="0.2">
      <c r="A1268" s="42">
        <f t="shared" si="191"/>
        <v>2025</v>
      </c>
      <c r="B1268" s="30" t="s">
        <v>229</v>
      </c>
      <c r="C1268" s="43">
        <f t="shared" ref="C1268:D1268" si="236">C1267</f>
        <v>1</v>
      </c>
      <c r="D1268" s="14" t="str">
        <f t="shared" si="236"/>
        <v>0691775E</v>
      </c>
      <c r="E1268" s="30" t="s">
        <v>872</v>
      </c>
      <c r="F1268" s="48">
        <f>Tableau3!T16</f>
        <v>0</v>
      </c>
      <c r="G1268" s="38" t="str">
        <f t="shared" ca="1" si="217"/>
        <v>2024-12-09-09.06.57.000000</v>
      </c>
      <c r="I1268" s="40"/>
    </row>
    <row r="1269" spans="1:9" x14ac:dyDescent="0.2">
      <c r="A1269" s="42">
        <f t="shared" si="191"/>
        <v>2025</v>
      </c>
      <c r="B1269" s="30" t="s">
        <v>229</v>
      </c>
      <c r="C1269" s="43">
        <f t="shared" ref="C1269:D1269" si="237">C1268</f>
        <v>1</v>
      </c>
      <c r="D1269" s="14" t="str">
        <f t="shared" si="237"/>
        <v>0691775E</v>
      </c>
      <c r="E1269" s="30" t="s">
        <v>886</v>
      </c>
      <c r="F1269" s="48">
        <f>Tableau3!T17</f>
        <v>0</v>
      </c>
      <c r="G1269" s="38" t="str">
        <f t="shared" ca="1" si="217"/>
        <v>2024-12-09-09.06.57.000000</v>
      </c>
      <c r="I1269" s="40"/>
    </row>
    <row r="1270" spans="1:9" x14ac:dyDescent="0.2">
      <c r="A1270" s="42">
        <f t="shared" si="191"/>
        <v>2025</v>
      </c>
      <c r="B1270" s="30" t="s">
        <v>229</v>
      </c>
      <c r="C1270" s="43">
        <f t="shared" ref="C1270:D1270" si="238">C1269</f>
        <v>1</v>
      </c>
      <c r="D1270" s="14" t="str">
        <f t="shared" si="238"/>
        <v>0691775E</v>
      </c>
      <c r="E1270" s="30" t="s">
        <v>895</v>
      </c>
      <c r="F1270" s="48">
        <f>Tableau3!T18</f>
        <v>0</v>
      </c>
      <c r="G1270" s="38" t="str">
        <f t="shared" ca="1" si="217"/>
        <v>2024-12-09-09.06.57.000000</v>
      </c>
      <c r="I1270" s="40"/>
    </row>
    <row r="1271" spans="1:9" x14ac:dyDescent="0.2">
      <c r="A1271" s="42">
        <f t="shared" si="191"/>
        <v>2025</v>
      </c>
      <c r="B1271" s="30" t="s">
        <v>229</v>
      </c>
      <c r="C1271" s="43">
        <f t="shared" ref="C1271:D1271" si="239">C1270</f>
        <v>1</v>
      </c>
      <c r="D1271" s="14" t="str">
        <f t="shared" si="239"/>
        <v>0691775E</v>
      </c>
      <c r="E1271" s="30" t="s">
        <v>905</v>
      </c>
      <c r="F1271" s="48">
        <f>Tableau3!T19</f>
        <v>0</v>
      </c>
      <c r="G1271" s="38" t="str">
        <f t="shared" ca="1" si="217"/>
        <v>2024-12-09-09.06.57.000000</v>
      </c>
      <c r="I1271" s="40"/>
    </row>
    <row r="1272" spans="1:9" x14ac:dyDescent="0.2">
      <c r="A1272" s="42">
        <f t="shared" si="191"/>
        <v>2025</v>
      </c>
      <c r="B1272" s="30" t="s">
        <v>229</v>
      </c>
      <c r="C1272" s="43">
        <f t="shared" ref="C1272:D1272" si="240">C1271</f>
        <v>1</v>
      </c>
      <c r="D1272" s="14" t="str">
        <f t="shared" si="240"/>
        <v>0691775E</v>
      </c>
      <c r="E1272" s="30" t="s">
        <v>914</v>
      </c>
      <c r="F1272" s="48">
        <f>Tableau3!T20</f>
        <v>0</v>
      </c>
      <c r="G1272" s="38" t="str">
        <f t="shared" ca="1" si="217"/>
        <v>2024-12-09-09.06.57.000000</v>
      </c>
      <c r="I1272" s="40"/>
    </row>
    <row r="1273" spans="1:9" x14ac:dyDescent="0.2">
      <c r="A1273" s="42">
        <f t="shared" si="191"/>
        <v>2025</v>
      </c>
      <c r="B1273" s="30" t="s">
        <v>229</v>
      </c>
      <c r="C1273" s="43">
        <f t="shared" ref="C1273:D1273" si="241">C1272</f>
        <v>1</v>
      </c>
      <c r="D1273" s="14" t="str">
        <f t="shared" si="241"/>
        <v>0691775E</v>
      </c>
      <c r="E1273" s="30" t="s">
        <v>930</v>
      </c>
      <c r="F1273" s="48">
        <f>Tableau3!T22</f>
        <v>0</v>
      </c>
      <c r="G1273" s="38" t="str">
        <f t="shared" ca="1" si="217"/>
        <v>2024-12-09-09.06.57.000000</v>
      </c>
      <c r="I1273" s="40"/>
    </row>
    <row r="1274" spans="1:9" x14ac:dyDescent="0.2">
      <c r="A1274" s="42">
        <f t="shared" si="191"/>
        <v>2025</v>
      </c>
      <c r="B1274" s="30" t="s">
        <v>229</v>
      </c>
      <c r="C1274" s="43">
        <f t="shared" ref="C1274:D1274" si="242">C1273</f>
        <v>1</v>
      </c>
      <c r="D1274" s="14" t="str">
        <f t="shared" si="242"/>
        <v>0691775E</v>
      </c>
      <c r="E1274" s="30" t="s">
        <v>2214</v>
      </c>
      <c r="F1274" s="48">
        <f>Tableau3!T23</f>
        <v>0</v>
      </c>
      <c r="G1274" s="38" t="str">
        <f t="shared" ca="1" si="217"/>
        <v>2024-12-09-09.06.57.000000</v>
      </c>
      <c r="I1274" s="40"/>
    </row>
    <row r="1275" spans="1:9" x14ac:dyDescent="0.2">
      <c r="A1275" s="42">
        <f t="shared" si="191"/>
        <v>2025</v>
      </c>
      <c r="B1275" s="30" t="s">
        <v>229</v>
      </c>
      <c r="C1275" s="43">
        <f t="shared" ref="C1275:D1275" si="243">C1274</f>
        <v>1</v>
      </c>
      <c r="D1275" s="14" t="str">
        <f t="shared" si="243"/>
        <v>0691775E</v>
      </c>
      <c r="E1275" s="30" t="s">
        <v>942</v>
      </c>
      <c r="F1275" s="48">
        <f>Tableau3!T24</f>
        <v>0</v>
      </c>
      <c r="G1275" s="38" t="str">
        <f t="shared" ca="1" si="217"/>
        <v>2024-12-09-09.06.57.000000</v>
      </c>
      <c r="I1275" s="40"/>
    </row>
    <row r="1276" spans="1:9" x14ac:dyDescent="0.2">
      <c r="A1276" s="42">
        <f t="shared" si="191"/>
        <v>2025</v>
      </c>
      <c r="B1276" s="30" t="s">
        <v>229</v>
      </c>
      <c r="C1276" s="43">
        <f t="shared" ref="C1276:D1276" si="244">C1275</f>
        <v>1</v>
      </c>
      <c r="D1276" s="14" t="str">
        <f t="shared" si="244"/>
        <v>0691775E</v>
      </c>
      <c r="E1276" s="30" t="s">
        <v>954</v>
      </c>
      <c r="F1276" s="48">
        <f>Tableau3!T25</f>
        <v>0</v>
      </c>
      <c r="G1276" s="38" t="str">
        <f t="shared" ca="1" si="217"/>
        <v>2024-12-09-09.06.57.000000</v>
      </c>
      <c r="I1276" s="40"/>
    </row>
    <row r="1277" spans="1:9" x14ac:dyDescent="0.2">
      <c r="A1277" s="42">
        <f t="shared" si="191"/>
        <v>2025</v>
      </c>
      <c r="B1277" s="30" t="s">
        <v>229</v>
      </c>
      <c r="C1277" s="43">
        <f t="shared" ref="C1277:D1277" si="245">C1276</f>
        <v>1</v>
      </c>
      <c r="D1277" s="14" t="str">
        <f t="shared" si="245"/>
        <v>0691775E</v>
      </c>
      <c r="E1277" s="30" t="s">
        <v>965</v>
      </c>
      <c r="F1277" s="48">
        <f>Tableau3!T26</f>
        <v>0</v>
      </c>
      <c r="G1277" s="38" t="str">
        <f t="shared" ca="1" si="217"/>
        <v>2024-12-09-09.06.57.000000</v>
      </c>
      <c r="I1277" s="40"/>
    </row>
    <row r="1278" spans="1:9" x14ac:dyDescent="0.2">
      <c r="A1278" s="42">
        <f t="shared" si="191"/>
        <v>2025</v>
      </c>
      <c r="B1278" s="30" t="s">
        <v>229</v>
      </c>
      <c r="C1278" s="43">
        <f t="shared" ref="C1278:D1278" si="246">C1277</f>
        <v>1</v>
      </c>
      <c r="D1278" s="14" t="str">
        <f t="shared" si="246"/>
        <v>0691775E</v>
      </c>
      <c r="E1278" s="30" t="s">
        <v>976</v>
      </c>
      <c r="F1278" s="48">
        <f>Tableau3!T27</f>
        <v>0</v>
      </c>
      <c r="G1278" s="38" t="str">
        <f t="shared" ca="1" si="217"/>
        <v>2024-12-09-09.06.57.000000</v>
      </c>
      <c r="I1278" s="40"/>
    </row>
    <row r="1279" spans="1:9" x14ac:dyDescent="0.2">
      <c r="A1279" s="42">
        <f t="shared" si="191"/>
        <v>2025</v>
      </c>
      <c r="B1279" s="30" t="s">
        <v>229</v>
      </c>
      <c r="C1279" s="43">
        <f t="shared" ref="C1279:D1279" si="247">C1278</f>
        <v>1</v>
      </c>
      <c r="D1279" s="14" t="str">
        <f t="shared" si="247"/>
        <v>0691775E</v>
      </c>
      <c r="E1279" s="30" t="s">
        <v>988</v>
      </c>
      <c r="F1279" s="48">
        <f>Tableau3!T28</f>
        <v>0</v>
      </c>
      <c r="G1279" s="38" t="str">
        <f t="shared" ca="1" si="217"/>
        <v>2024-12-09-09.06.57.000000</v>
      </c>
      <c r="I1279" s="40"/>
    </row>
    <row r="1280" spans="1:9" x14ac:dyDescent="0.2">
      <c r="A1280" s="42">
        <f t="shared" si="191"/>
        <v>2025</v>
      </c>
      <c r="B1280" s="30" t="s">
        <v>229</v>
      </c>
      <c r="C1280" s="43">
        <f t="shared" ref="C1280:D1280" si="248">C1279</f>
        <v>1</v>
      </c>
      <c r="D1280" s="14" t="str">
        <f t="shared" si="248"/>
        <v>0691775E</v>
      </c>
      <c r="E1280" s="30" t="s">
        <v>1001</v>
      </c>
      <c r="F1280" s="48">
        <f>Tableau3!T29</f>
        <v>0</v>
      </c>
      <c r="G1280" s="38" t="str">
        <f t="shared" ca="1" si="217"/>
        <v>2024-12-09-09.06.57.000000</v>
      </c>
      <c r="I1280" s="40"/>
    </row>
    <row r="1281" spans="1:9" x14ac:dyDescent="0.2">
      <c r="A1281" s="42">
        <f t="shared" si="191"/>
        <v>2025</v>
      </c>
      <c r="B1281" s="30" t="s">
        <v>229</v>
      </c>
      <c r="C1281" s="43">
        <f t="shared" ref="C1281:D1281" si="249">C1280</f>
        <v>1</v>
      </c>
      <c r="D1281" s="14" t="str">
        <f t="shared" si="249"/>
        <v>0691775E</v>
      </c>
      <c r="E1281" s="30" t="s">
        <v>2262</v>
      </c>
      <c r="F1281" s="48">
        <f>Tableau3!T30</f>
        <v>0</v>
      </c>
      <c r="G1281" s="38" t="str">
        <f t="shared" ca="1" si="217"/>
        <v>2024-12-09-09.06.57.000000</v>
      </c>
      <c r="I1281" s="40"/>
    </row>
    <row r="1282" spans="1:9" x14ac:dyDescent="0.2">
      <c r="A1282" s="42">
        <f t="shared" si="191"/>
        <v>2025</v>
      </c>
      <c r="B1282" s="30" t="s">
        <v>229</v>
      </c>
      <c r="C1282" s="43">
        <f t="shared" ref="C1282:D1282" si="250">C1281</f>
        <v>1</v>
      </c>
      <c r="D1282" s="14" t="str">
        <f t="shared" si="250"/>
        <v>0691775E</v>
      </c>
      <c r="E1282" s="30" t="s">
        <v>2286</v>
      </c>
      <c r="F1282" s="48">
        <f>Tableau3!T31</f>
        <v>0</v>
      </c>
      <c r="G1282" s="38" t="str">
        <f t="shared" ca="1" si="217"/>
        <v>2024-12-09-09.06.57.000000</v>
      </c>
      <c r="I1282" s="40"/>
    </row>
    <row r="1283" spans="1:9" x14ac:dyDescent="0.2">
      <c r="A1283" s="42">
        <f t="shared" si="191"/>
        <v>2025</v>
      </c>
      <c r="B1283" s="30" t="s">
        <v>229</v>
      </c>
      <c r="C1283" s="43">
        <f t="shared" ref="C1283:D1283" si="251">C1282</f>
        <v>1</v>
      </c>
      <c r="D1283" s="14" t="str">
        <f t="shared" si="251"/>
        <v>0691775E</v>
      </c>
      <c r="E1283" s="30" t="s">
        <v>2303</v>
      </c>
      <c r="F1283" s="48">
        <f>Tableau3!T32</f>
        <v>0</v>
      </c>
      <c r="G1283" s="38" t="str">
        <f t="shared" ca="1" si="217"/>
        <v>2024-12-09-09.06.57.000000</v>
      </c>
      <c r="I1283" s="40"/>
    </row>
    <row r="1284" spans="1:9" x14ac:dyDescent="0.2">
      <c r="A1284" s="42">
        <f t="shared" si="191"/>
        <v>2025</v>
      </c>
      <c r="B1284" s="30" t="s">
        <v>229</v>
      </c>
      <c r="C1284" s="43">
        <f t="shared" ref="C1284:D1284" si="252">C1283</f>
        <v>1</v>
      </c>
      <c r="D1284" s="14" t="str">
        <f t="shared" si="252"/>
        <v>0691775E</v>
      </c>
      <c r="E1284" s="30" t="s">
        <v>1018</v>
      </c>
      <c r="F1284" s="48">
        <f>Tableau3!T33</f>
        <v>0</v>
      </c>
      <c r="G1284" s="38" t="str">
        <f t="shared" ca="1" si="217"/>
        <v>2024-12-09-09.06.57.000000</v>
      </c>
      <c r="I1284" s="40"/>
    </row>
    <row r="1285" spans="1:9" x14ac:dyDescent="0.2">
      <c r="A1285" s="42">
        <f t="shared" si="191"/>
        <v>2025</v>
      </c>
      <c r="B1285" s="30" t="s">
        <v>229</v>
      </c>
      <c r="C1285" s="43">
        <f t="shared" ref="C1285:D1285" si="253">C1284</f>
        <v>1</v>
      </c>
      <c r="D1285" s="14" t="str">
        <f t="shared" si="253"/>
        <v>0691775E</v>
      </c>
      <c r="E1285" s="30" t="s">
        <v>1034</v>
      </c>
      <c r="F1285" s="48">
        <f>Tableau3!T34</f>
        <v>0</v>
      </c>
      <c r="G1285" s="38" t="str">
        <f t="shared" ca="1" si="217"/>
        <v>2024-12-09-09.06.57.000000</v>
      </c>
      <c r="I1285" s="40"/>
    </row>
    <row r="1286" spans="1:9" x14ac:dyDescent="0.2">
      <c r="A1286" s="42">
        <f t="shared" si="191"/>
        <v>2025</v>
      </c>
      <c r="B1286" s="30" t="s">
        <v>229</v>
      </c>
      <c r="C1286" s="43">
        <f t="shared" ref="C1286:D1286" si="254">C1285</f>
        <v>1</v>
      </c>
      <c r="D1286" s="14" t="str">
        <f t="shared" si="254"/>
        <v>0691775E</v>
      </c>
      <c r="E1286" s="30" t="s">
        <v>1046</v>
      </c>
      <c r="F1286" s="48">
        <f>Tableau3!T35</f>
        <v>0</v>
      </c>
      <c r="G1286" s="38" t="str">
        <f t="shared" ca="1" si="217"/>
        <v>2024-12-09-09.06.57.000000</v>
      </c>
      <c r="I1286" s="40"/>
    </row>
    <row r="1287" spans="1:9" x14ac:dyDescent="0.2">
      <c r="A1287" s="42">
        <f t="shared" si="191"/>
        <v>2025</v>
      </c>
      <c r="B1287" s="30" t="s">
        <v>229</v>
      </c>
      <c r="C1287" s="43">
        <f t="shared" ref="C1287:D1287" si="255">C1286</f>
        <v>1</v>
      </c>
      <c r="D1287" s="14" t="str">
        <f t="shared" si="255"/>
        <v>0691775E</v>
      </c>
      <c r="E1287" s="30" t="s">
        <v>1060</v>
      </c>
      <c r="F1287" s="48">
        <f>Tableau3!T36</f>
        <v>0</v>
      </c>
      <c r="G1287" s="38" t="str">
        <f t="shared" ca="1" si="217"/>
        <v>2024-12-09-09.06.57.000000</v>
      </c>
      <c r="I1287" s="40"/>
    </row>
    <row r="1288" spans="1:9" x14ac:dyDescent="0.2">
      <c r="A1288" s="42">
        <f t="shared" si="191"/>
        <v>2025</v>
      </c>
      <c r="B1288" s="30" t="s">
        <v>229</v>
      </c>
      <c r="C1288" s="43">
        <f t="shared" ref="C1288:D1288" si="256">C1287</f>
        <v>1</v>
      </c>
      <c r="D1288" s="14" t="str">
        <f t="shared" si="256"/>
        <v>0691775E</v>
      </c>
      <c r="E1288" s="30" t="s">
        <v>1072</v>
      </c>
      <c r="F1288" s="48">
        <f>Tableau3!T37</f>
        <v>0</v>
      </c>
      <c r="G1288" s="38" t="str">
        <f t="shared" ca="1" si="217"/>
        <v>2024-12-09-09.06.57.000000</v>
      </c>
      <c r="I1288" s="40"/>
    </row>
    <row r="1289" spans="1:9" x14ac:dyDescent="0.2">
      <c r="A1289" s="42">
        <f t="shared" ref="A1289:A1352" si="257">A1288</f>
        <v>2025</v>
      </c>
      <c r="B1289" s="30" t="s">
        <v>229</v>
      </c>
      <c r="C1289" s="43">
        <f t="shared" ref="C1289:D1289" si="258">C1288</f>
        <v>1</v>
      </c>
      <c r="D1289" s="14" t="str">
        <f t="shared" si="258"/>
        <v>0691775E</v>
      </c>
      <c r="E1289" s="30" t="s">
        <v>2348</v>
      </c>
      <c r="F1289" s="48">
        <f>Tableau3!T38</f>
        <v>0</v>
      </c>
      <c r="G1289" s="38" t="str">
        <f t="shared" ca="1" si="217"/>
        <v>2024-12-09-09.06.57.000000</v>
      </c>
      <c r="I1289" s="40"/>
    </row>
    <row r="1290" spans="1:9" x14ac:dyDescent="0.2">
      <c r="A1290" s="42">
        <f t="shared" si="257"/>
        <v>2025</v>
      </c>
      <c r="B1290" s="30" t="s">
        <v>229</v>
      </c>
      <c r="C1290" s="43">
        <f t="shared" ref="C1290:D1290" si="259">C1289</f>
        <v>1</v>
      </c>
      <c r="D1290" s="14" t="str">
        <f t="shared" si="259"/>
        <v>0691775E</v>
      </c>
      <c r="E1290" s="30" t="s">
        <v>2372</v>
      </c>
      <c r="F1290" s="48">
        <f>Tableau3!T39</f>
        <v>0</v>
      </c>
      <c r="G1290" s="38" t="str">
        <f t="shared" ca="1" si="217"/>
        <v>2024-12-09-09.06.57.000000</v>
      </c>
      <c r="I1290" s="40"/>
    </row>
    <row r="1291" spans="1:9" x14ac:dyDescent="0.2">
      <c r="A1291" s="42">
        <f t="shared" si="257"/>
        <v>2025</v>
      </c>
      <c r="B1291" s="30" t="s">
        <v>229</v>
      </c>
      <c r="C1291" s="43">
        <f t="shared" ref="C1291:D1291" si="260">C1290</f>
        <v>1</v>
      </c>
      <c r="D1291" s="14" t="str">
        <f t="shared" si="260"/>
        <v>0691775E</v>
      </c>
      <c r="E1291" s="30" t="s">
        <v>2396</v>
      </c>
      <c r="F1291" s="48">
        <f>Tableau3!T40</f>
        <v>0</v>
      </c>
      <c r="G1291" s="38" t="str">
        <f t="shared" ca="1" si="217"/>
        <v>2024-12-09-09.06.57.000000</v>
      </c>
      <c r="I1291" s="40"/>
    </row>
    <row r="1292" spans="1:9" x14ac:dyDescent="0.2">
      <c r="A1292" s="42">
        <f t="shared" si="257"/>
        <v>2025</v>
      </c>
      <c r="B1292" s="30" t="s">
        <v>229</v>
      </c>
      <c r="C1292" s="43">
        <f t="shared" ref="C1292:D1292" si="261">C1291</f>
        <v>1</v>
      </c>
      <c r="D1292" s="14" t="str">
        <f t="shared" si="261"/>
        <v>0691775E</v>
      </c>
      <c r="E1292" s="30" t="s">
        <v>2414</v>
      </c>
      <c r="F1292" s="48">
        <f>Tableau3!T41</f>
        <v>0</v>
      </c>
      <c r="G1292" s="38" t="str">
        <f t="shared" ca="1" si="217"/>
        <v>2024-12-09-09.06.57.000000</v>
      </c>
      <c r="I1292" s="40"/>
    </row>
    <row r="1293" spans="1:9" x14ac:dyDescent="0.2">
      <c r="A1293" s="42">
        <f t="shared" si="257"/>
        <v>2025</v>
      </c>
      <c r="B1293" s="30" t="s">
        <v>229</v>
      </c>
      <c r="C1293" s="43">
        <f t="shared" ref="C1293:D1293" si="262">C1292</f>
        <v>1</v>
      </c>
      <c r="D1293" s="14" t="str">
        <f t="shared" si="262"/>
        <v>0691775E</v>
      </c>
      <c r="E1293" s="30" t="s">
        <v>1076</v>
      </c>
      <c r="F1293" s="48">
        <f>Tableau3!T42</f>
        <v>0</v>
      </c>
      <c r="G1293" s="38" t="str">
        <f t="shared" ca="1" si="217"/>
        <v>2024-12-09-09.06.57.000000</v>
      </c>
      <c r="I1293" s="40"/>
    </row>
    <row r="1294" spans="1:9" x14ac:dyDescent="0.2">
      <c r="A1294" s="42">
        <f t="shared" si="257"/>
        <v>2025</v>
      </c>
      <c r="B1294" s="30" t="s">
        <v>229</v>
      </c>
      <c r="C1294" s="43">
        <f t="shared" ref="C1294:D1294" si="263">C1293</f>
        <v>1</v>
      </c>
      <c r="D1294" s="14" t="str">
        <f t="shared" si="263"/>
        <v>0691775E</v>
      </c>
      <c r="E1294" s="30" t="s">
        <v>1081</v>
      </c>
      <c r="F1294" s="48">
        <f>Tableau3!T43</f>
        <v>0</v>
      </c>
      <c r="G1294" s="38" t="str">
        <f t="shared" ca="1" si="217"/>
        <v>2024-12-09-09.06.57.000000</v>
      </c>
      <c r="I1294" s="40"/>
    </row>
    <row r="1295" spans="1:9" x14ac:dyDescent="0.2">
      <c r="A1295" s="42">
        <f t="shared" si="257"/>
        <v>2025</v>
      </c>
      <c r="B1295" s="30" t="s">
        <v>229</v>
      </c>
      <c r="C1295" s="43">
        <f t="shared" ref="C1295:D1295" si="264">C1294</f>
        <v>1</v>
      </c>
      <c r="D1295" s="14" t="str">
        <f t="shared" si="264"/>
        <v>0691775E</v>
      </c>
      <c r="E1295" s="30" t="s">
        <v>1087</v>
      </c>
      <c r="F1295" s="48">
        <f>Tableau3!T44</f>
        <v>0</v>
      </c>
      <c r="G1295" s="38" t="str">
        <f t="shared" ca="1" si="217"/>
        <v>2024-12-09-09.06.57.000000</v>
      </c>
      <c r="I1295" s="40"/>
    </row>
    <row r="1296" spans="1:9" x14ac:dyDescent="0.2">
      <c r="A1296" s="42">
        <f t="shared" si="257"/>
        <v>2025</v>
      </c>
      <c r="B1296" s="30" t="s">
        <v>229</v>
      </c>
      <c r="C1296" s="43">
        <f t="shared" ref="C1296:D1296" si="265">C1295</f>
        <v>1</v>
      </c>
      <c r="D1296" s="14" t="str">
        <f t="shared" si="265"/>
        <v>0691775E</v>
      </c>
      <c r="E1296" s="30" t="s">
        <v>1093</v>
      </c>
      <c r="F1296" s="48">
        <f>Tableau3!T45</f>
        <v>0</v>
      </c>
      <c r="G1296" s="38" t="str">
        <f t="shared" ca="1" si="217"/>
        <v>2024-12-09-09.06.57.000000</v>
      </c>
      <c r="I1296" s="40"/>
    </row>
    <row r="1297" spans="1:9" x14ac:dyDescent="0.2">
      <c r="A1297" s="42">
        <f t="shared" si="257"/>
        <v>2025</v>
      </c>
      <c r="B1297" s="30" t="s">
        <v>229</v>
      </c>
      <c r="C1297" s="43">
        <f t="shared" ref="C1297:D1297" si="266">C1296</f>
        <v>1</v>
      </c>
      <c r="D1297" s="14" t="str">
        <f t="shared" si="266"/>
        <v>0691775E</v>
      </c>
      <c r="E1297" s="30" t="s">
        <v>2871</v>
      </c>
      <c r="F1297" s="48">
        <f>Tableau3!U13</f>
        <v>0</v>
      </c>
      <c r="G1297" s="38" t="str">
        <f t="shared" ca="1" si="217"/>
        <v>2024-12-09-09.06.57.000000</v>
      </c>
      <c r="I1297" s="48"/>
    </row>
    <row r="1298" spans="1:9" x14ac:dyDescent="0.2">
      <c r="A1298" s="42">
        <f t="shared" si="257"/>
        <v>2025</v>
      </c>
      <c r="B1298" s="30" t="s">
        <v>229</v>
      </c>
      <c r="C1298" s="43">
        <f t="shared" ref="C1298:D1298" si="267">C1297</f>
        <v>1</v>
      </c>
      <c r="D1298" s="14" t="str">
        <f t="shared" si="267"/>
        <v>0691775E</v>
      </c>
      <c r="E1298" s="30" t="s">
        <v>2872</v>
      </c>
      <c r="F1298" s="48">
        <f>Tableau3!U14</f>
        <v>0</v>
      </c>
      <c r="G1298" s="38" t="str">
        <f t="shared" ca="1" si="217"/>
        <v>2024-12-09-09.06.57.000000</v>
      </c>
      <c r="I1298" s="48"/>
    </row>
    <row r="1299" spans="1:9" x14ac:dyDescent="0.2">
      <c r="A1299" s="42">
        <f t="shared" si="257"/>
        <v>2025</v>
      </c>
      <c r="B1299" s="30" t="s">
        <v>229</v>
      </c>
      <c r="C1299" s="43">
        <f t="shared" ref="C1299:D1299" si="268">C1298</f>
        <v>1</v>
      </c>
      <c r="D1299" s="14" t="str">
        <f t="shared" si="268"/>
        <v>0691775E</v>
      </c>
      <c r="E1299" s="30" t="s">
        <v>2873</v>
      </c>
      <c r="F1299" s="48">
        <f>Tableau3!U15</f>
        <v>0</v>
      </c>
      <c r="G1299" s="38" t="str">
        <f t="shared" ca="1" si="217"/>
        <v>2024-12-09-09.06.57.000000</v>
      </c>
      <c r="I1299" s="48"/>
    </row>
    <row r="1300" spans="1:9" x14ac:dyDescent="0.2">
      <c r="A1300" s="42">
        <f t="shared" si="257"/>
        <v>2025</v>
      </c>
      <c r="B1300" s="30" t="s">
        <v>229</v>
      </c>
      <c r="C1300" s="43">
        <f t="shared" ref="C1300:D1300" si="269">C1299</f>
        <v>1</v>
      </c>
      <c r="D1300" s="14" t="str">
        <f t="shared" si="269"/>
        <v>0691775E</v>
      </c>
      <c r="E1300" s="30" t="s">
        <v>2833</v>
      </c>
      <c r="F1300" s="48">
        <f>Tableau3!U16</f>
        <v>0</v>
      </c>
      <c r="G1300" s="38" t="str">
        <f t="shared" ca="1" si="217"/>
        <v>2024-12-09-09.06.57.000000</v>
      </c>
      <c r="I1300" s="48"/>
    </row>
    <row r="1301" spans="1:9" x14ac:dyDescent="0.2">
      <c r="A1301" s="42">
        <f t="shared" si="257"/>
        <v>2025</v>
      </c>
      <c r="B1301" s="30" t="s">
        <v>229</v>
      </c>
      <c r="C1301" s="43">
        <f t="shared" ref="C1301:D1301" si="270">C1300</f>
        <v>1</v>
      </c>
      <c r="D1301" s="14" t="str">
        <f t="shared" si="270"/>
        <v>0691775E</v>
      </c>
      <c r="E1301" s="30" t="s">
        <v>2835</v>
      </c>
      <c r="F1301" s="48">
        <f>Tableau3!U17</f>
        <v>0</v>
      </c>
      <c r="G1301" s="38" t="str">
        <f t="shared" ca="1" si="217"/>
        <v>2024-12-09-09.06.57.000000</v>
      </c>
      <c r="I1301" s="48"/>
    </row>
    <row r="1302" spans="1:9" x14ac:dyDescent="0.2">
      <c r="A1302" s="42">
        <f t="shared" si="257"/>
        <v>2025</v>
      </c>
      <c r="B1302" s="30" t="s">
        <v>229</v>
      </c>
      <c r="C1302" s="43">
        <f t="shared" ref="C1302:D1302" si="271">C1301</f>
        <v>1</v>
      </c>
      <c r="D1302" s="14" t="str">
        <f t="shared" si="271"/>
        <v>0691775E</v>
      </c>
      <c r="E1302" s="30" t="s">
        <v>2837</v>
      </c>
      <c r="F1302" s="48">
        <f>Tableau3!U18</f>
        <v>0</v>
      </c>
      <c r="G1302" s="38" t="str">
        <f t="shared" ca="1" si="217"/>
        <v>2024-12-09-09.06.57.000000</v>
      </c>
      <c r="I1302" s="48"/>
    </row>
    <row r="1303" spans="1:9" x14ac:dyDescent="0.2">
      <c r="A1303" s="42">
        <f t="shared" si="257"/>
        <v>2025</v>
      </c>
      <c r="B1303" s="30" t="s">
        <v>229</v>
      </c>
      <c r="C1303" s="43">
        <f t="shared" ref="C1303:D1303" si="272">C1302</f>
        <v>1</v>
      </c>
      <c r="D1303" s="14" t="str">
        <f t="shared" si="272"/>
        <v>0691775E</v>
      </c>
      <c r="E1303" s="30" t="s">
        <v>2839</v>
      </c>
      <c r="F1303" s="48">
        <f>Tableau3!U19</f>
        <v>0</v>
      </c>
      <c r="G1303" s="38" t="str">
        <f t="shared" ca="1" si="217"/>
        <v>2024-12-09-09.06.57.000000</v>
      </c>
      <c r="I1303" s="48"/>
    </row>
    <row r="1304" spans="1:9" x14ac:dyDescent="0.2">
      <c r="A1304" s="42">
        <f t="shared" si="257"/>
        <v>2025</v>
      </c>
      <c r="B1304" s="30" t="s">
        <v>229</v>
      </c>
      <c r="C1304" s="43">
        <f t="shared" ref="C1304:D1304" si="273">C1303</f>
        <v>1</v>
      </c>
      <c r="D1304" s="14" t="str">
        <f t="shared" si="273"/>
        <v>0691775E</v>
      </c>
      <c r="E1304" s="30" t="s">
        <v>2841</v>
      </c>
      <c r="F1304" s="48">
        <f>Tableau3!U20</f>
        <v>0</v>
      </c>
      <c r="G1304" s="38" t="str">
        <f t="shared" ca="1" si="217"/>
        <v>2024-12-09-09.06.57.000000</v>
      </c>
      <c r="I1304" s="48"/>
    </row>
    <row r="1305" spans="1:9" x14ac:dyDescent="0.2">
      <c r="A1305" s="42">
        <f t="shared" si="257"/>
        <v>2025</v>
      </c>
      <c r="B1305" s="30" t="s">
        <v>229</v>
      </c>
      <c r="C1305" s="43">
        <f t="shared" ref="C1305:D1305" si="274">C1304</f>
        <v>1</v>
      </c>
      <c r="D1305" s="14" t="str">
        <f t="shared" si="274"/>
        <v>0691775E</v>
      </c>
      <c r="E1305" s="30" t="s">
        <v>2843</v>
      </c>
      <c r="F1305" s="48">
        <f>Tableau3!U21</f>
        <v>0</v>
      </c>
      <c r="G1305" s="38" t="str">
        <f t="shared" ca="1" si="217"/>
        <v>2024-12-09-09.06.57.000000</v>
      </c>
      <c r="I1305" s="48"/>
    </row>
    <row r="1306" spans="1:9" x14ac:dyDescent="0.2">
      <c r="A1306" s="42">
        <f t="shared" si="257"/>
        <v>2025</v>
      </c>
      <c r="B1306" s="30" t="s">
        <v>229</v>
      </c>
      <c r="C1306" s="43">
        <f t="shared" ref="C1306:D1306" si="275">C1305</f>
        <v>1</v>
      </c>
      <c r="D1306" s="14" t="str">
        <f t="shared" si="275"/>
        <v>0691775E</v>
      </c>
      <c r="E1306" s="30" t="s">
        <v>2845</v>
      </c>
      <c r="F1306" s="48">
        <f>Tableau3!U22</f>
        <v>0</v>
      </c>
      <c r="G1306" s="38" t="str">
        <f t="shared" ca="1" si="217"/>
        <v>2024-12-09-09.06.57.000000</v>
      </c>
      <c r="I1306" s="48"/>
    </row>
    <row r="1307" spans="1:9" x14ac:dyDescent="0.2">
      <c r="A1307" s="42">
        <f t="shared" si="257"/>
        <v>2025</v>
      </c>
      <c r="B1307" s="30" t="s">
        <v>229</v>
      </c>
      <c r="C1307" s="43">
        <f t="shared" ref="C1307:D1307" si="276">C1306</f>
        <v>1</v>
      </c>
      <c r="D1307" s="14" t="str">
        <f t="shared" si="276"/>
        <v>0691775E</v>
      </c>
      <c r="E1307" s="30" t="s">
        <v>2215</v>
      </c>
      <c r="F1307" s="48">
        <f>Tableau3!U23</f>
        <v>0</v>
      </c>
      <c r="G1307" s="38" t="str">
        <f t="shared" ca="1" si="217"/>
        <v>2024-12-09-09.06.57.000000</v>
      </c>
      <c r="I1307" s="40"/>
    </row>
    <row r="1308" spans="1:9" x14ac:dyDescent="0.2">
      <c r="A1308" s="42">
        <f t="shared" si="257"/>
        <v>2025</v>
      </c>
      <c r="B1308" s="30" t="s">
        <v>229</v>
      </c>
      <c r="C1308" s="43">
        <f t="shared" ref="C1308:D1308" si="277">C1307</f>
        <v>1</v>
      </c>
      <c r="D1308" s="14" t="str">
        <f t="shared" si="277"/>
        <v>0691775E</v>
      </c>
      <c r="E1308" s="30" t="s">
        <v>943</v>
      </c>
      <c r="F1308" s="48">
        <f>Tableau3!U24</f>
        <v>0</v>
      </c>
      <c r="G1308" s="38" t="str">
        <f t="shared" ca="1" si="217"/>
        <v>2024-12-09-09.06.57.000000</v>
      </c>
      <c r="I1308" s="40"/>
    </row>
    <row r="1309" spans="1:9" x14ac:dyDescent="0.2">
      <c r="A1309" s="42">
        <f t="shared" si="257"/>
        <v>2025</v>
      </c>
      <c r="B1309" s="30" t="s">
        <v>229</v>
      </c>
      <c r="C1309" s="43">
        <f t="shared" ref="C1309:D1309" si="278">C1308</f>
        <v>1</v>
      </c>
      <c r="D1309" s="14" t="str">
        <f t="shared" si="278"/>
        <v>0691775E</v>
      </c>
      <c r="E1309" s="30" t="s">
        <v>955</v>
      </c>
      <c r="F1309" s="48">
        <f>Tableau3!U25</f>
        <v>0</v>
      </c>
      <c r="G1309" s="38" t="str">
        <f t="shared" ca="1" si="217"/>
        <v>2024-12-09-09.06.57.000000</v>
      </c>
      <c r="I1309" s="40"/>
    </row>
    <row r="1310" spans="1:9" x14ac:dyDescent="0.2">
      <c r="A1310" s="42">
        <f t="shared" si="257"/>
        <v>2025</v>
      </c>
      <c r="B1310" s="30" t="s">
        <v>229</v>
      </c>
      <c r="C1310" s="43">
        <f t="shared" ref="C1310:D1310" si="279">C1309</f>
        <v>1</v>
      </c>
      <c r="D1310" s="14" t="str">
        <f t="shared" si="279"/>
        <v>0691775E</v>
      </c>
      <c r="E1310" s="30" t="s">
        <v>2849</v>
      </c>
      <c r="F1310" s="48">
        <f>Tableau3!U26</f>
        <v>0</v>
      </c>
      <c r="G1310" s="38" t="str">
        <f t="shared" ca="1" si="217"/>
        <v>2024-12-09-09.06.57.000000</v>
      </c>
      <c r="I1310" s="48"/>
    </row>
    <row r="1311" spans="1:9" x14ac:dyDescent="0.2">
      <c r="A1311" s="42">
        <f t="shared" si="257"/>
        <v>2025</v>
      </c>
      <c r="B1311" s="30" t="s">
        <v>229</v>
      </c>
      <c r="C1311" s="43">
        <f t="shared" ref="C1311:D1311" si="280">C1310</f>
        <v>1</v>
      </c>
      <c r="D1311" s="14" t="str">
        <f t="shared" si="280"/>
        <v>0691775E</v>
      </c>
      <c r="E1311" s="30" t="s">
        <v>977</v>
      </c>
      <c r="F1311" s="48">
        <f>Tableau3!U27</f>
        <v>0</v>
      </c>
      <c r="G1311" s="38" t="str">
        <f t="shared" ca="1" si="217"/>
        <v>2024-12-09-09.06.57.000000</v>
      </c>
      <c r="I1311" s="40"/>
    </row>
    <row r="1312" spans="1:9" x14ac:dyDescent="0.2">
      <c r="A1312" s="42">
        <f t="shared" si="257"/>
        <v>2025</v>
      </c>
      <c r="B1312" s="30" t="s">
        <v>229</v>
      </c>
      <c r="C1312" s="43">
        <f t="shared" ref="C1312:D1312" si="281">C1311</f>
        <v>1</v>
      </c>
      <c r="D1312" s="14" t="str">
        <f t="shared" si="281"/>
        <v>0691775E</v>
      </c>
      <c r="E1312" s="30" t="s">
        <v>989</v>
      </c>
      <c r="F1312" s="48">
        <f>Tableau3!U28</f>
        <v>0</v>
      </c>
      <c r="G1312" s="38" t="str">
        <f t="shared" ca="1" si="217"/>
        <v>2024-12-09-09.06.57.000000</v>
      </c>
      <c r="I1312" s="40"/>
    </row>
    <row r="1313" spans="1:9" x14ac:dyDescent="0.2">
      <c r="A1313" s="42">
        <f t="shared" si="257"/>
        <v>2025</v>
      </c>
      <c r="B1313" s="30" t="s">
        <v>229</v>
      </c>
      <c r="C1313" s="43">
        <f t="shared" ref="C1313:D1313" si="282">C1312</f>
        <v>1</v>
      </c>
      <c r="D1313" s="14" t="str">
        <f t="shared" si="282"/>
        <v>0691775E</v>
      </c>
      <c r="E1313" s="30" t="s">
        <v>1002</v>
      </c>
      <c r="F1313" s="48">
        <f>Tableau3!U29</f>
        <v>0</v>
      </c>
      <c r="G1313" s="38" t="str">
        <f t="shared" ca="1" si="217"/>
        <v>2024-12-09-09.06.57.000000</v>
      </c>
      <c r="I1313" s="40"/>
    </row>
    <row r="1314" spans="1:9" x14ac:dyDescent="0.2">
      <c r="A1314" s="42">
        <f t="shared" si="257"/>
        <v>2025</v>
      </c>
      <c r="B1314" s="30" t="s">
        <v>229</v>
      </c>
      <c r="C1314" s="43">
        <f t="shared" ref="C1314:D1314" si="283">C1313</f>
        <v>1</v>
      </c>
      <c r="D1314" s="14" t="str">
        <f t="shared" si="283"/>
        <v>0691775E</v>
      </c>
      <c r="E1314" s="30" t="s">
        <v>2263</v>
      </c>
      <c r="F1314" s="48">
        <f>Tableau3!U30</f>
        <v>0</v>
      </c>
      <c r="G1314" s="38" t="str">
        <f t="shared" ca="1" si="217"/>
        <v>2024-12-09-09.06.57.000000</v>
      </c>
      <c r="I1314" s="40"/>
    </row>
    <row r="1315" spans="1:9" x14ac:dyDescent="0.2">
      <c r="A1315" s="42">
        <f t="shared" si="257"/>
        <v>2025</v>
      </c>
      <c r="B1315" s="30" t="s">
        <v>229</v>
      </c>
      <c r="C1315" s="43">
        <f t="shared" ref="C1315:D1315" si="284">C1314</f>
        <v>1</v>
      </c>
      <c r="D1315" s="14" t="str">
        <f t="shared" si="284"/>
        <v>0691775E</v>
      </c>
      <c r="E1315" s="30" t="s">
        <v>2287</v>
      </c>
      <c r="F1315" s="48">
        <f>Tableau3!U31</f>
        <v>0</v>
      </c>
      <c r="G1315" s="38" t="str">
        <f t="shared" ca="1" si="217"/>
        <v>2024-12-09-09.06.57.000000</v>
      </c>
      <c r="I1315" s="40"/>
    </row>
    <row r="1316" spans="1:9" x14ac:dyDescent="0.2">
      <c r="A1316" s="42">
        <f t="shared" si="257"/>
        <v>2025</v>
      </c>
      <c r="B1316" s="30" t="s">
        <v>229</v>
      </c>
      <c r="C1316" s="43">
        <f t="shared" ref="C1316:D1316" si="285">C1315</f>
        <v>1</v>
      </c>
      <c r="D1316" s="14" t="str">
        <f t="shared" si="285"/>
        <v>0691775E</v>
      </c>
      <c r="E1316" s="30" t="s">
        <v>2304</v>
      </c>
      <c r="F1316" s="48">
        <f>Tableau3!U32</f>
        <v>0</v>
      </c>
      <c r="G1316" s="38" t="str">
        <f t="shared" ca="1" si="217"/>
        <v>2024-12-09-09.06.57.000000</v>
      </c>
      <c r="I1316" s="40"/>
    </row>
    <row r="1317" spans="1:9" x14ac:dyDescent="0.2">
      <c r="A1317" s="42">
        <f t="shared" si="257"/>
        <v>2025</v>
      </c>
      <c r="B1317" s="30" t="s">
        <v>229</v>
      </c>
      <c r="C1317" s="43">
        <f t="shared" ref="C1317:D1317" si="286">C1316</f>
        <v>1</v>
      </c>
      <c r="D1317" s="14" t="str">
        <f t="shared" si="286"/>
        <v>0691775E</v>
      </c>
      <c r="E1317" s="30" t="s">
        <v>1019</v>
      </c>
      <c r="F1317" s="48">
        <f>Tableau3!U33</f>
        <v>0</v>
      </c>
      <c r="G1317" s="38" t="str">
        <f t="shared" ca="1" si="217"/>
        <v>2024-12-09-09.06.57.000000</v>
      </c>
      <c r="I1317" s="40"/>
    </row>
    <row r="1318" spans="1:9" x14ac:dyDescent="0.2">
      <c r="A1318" s="42">
        <f t="shared" si="257"/>
        <v>2025</v>
      </c>
      <c r="B1318" s="30" t="s">
        <v>229</v>
      </c>
      <c r="C1318" s="43">
        <f t="shared" ref="C1318:D1318" si="287">C1317</f>
        <v>1</v>
      </c>
      <c r="D1318" s="14" t="str">
        <f t="shared" si="287"/>
        <v>0691775E</v>
      </c>
      <c r="E1318" s="30" t="s">
        <v>1035</v>
      </c>
      <c r="F1318" s="48">
        <f>Tableau3!U34</f>
        <v>0</v>
      </c>
      <c r="G1318" s="38" t="str">
        <f t="shared" ca="1" si="217"/>
        <v>2024-12-09-09.06.57.000000</v>
      </c>
      <c r="I1318" s="40"/>
    </row>
    <row r="1319" spans="1:9" x14ac:dyDescent="0.2">
      <c r="A1319" s="42">
        <f t="shared" si="257"/>
        <v>2025</v>
      </c>
      <c r="B1319" s="30" t="s">
        <v>229</v>
      </c>
      <c r="C1319" s="43">
        <f t="shared" ref="C1319:D1319" si="288">C1318</f>
        <v>1</v>
      </c>
      <c r="D1319" s="14" t="str">
        <f t="shared" si="288"/>
        <v>0691775E</v>
      </c>
      <c r="E1319" s="30" t="s">
        <v>1047</v>
      </c>
      <c r="F1319" s="48">
        <f>Tableau3!U35</f>
        <v>0</v>
      </c>
      <c r="G1319" s="38" t="str">
        <f t="shared" ca="1" si="217"/>
        <v>2024-12-09-09.06.57.000000</v>
      </c>
      <c r="I1319" s="40"/>
    </row>
    <row r="1320" spans="1:9" x14ac:dyDescent="0.2">
      <c r="A1320" s="42">
        <f t="shared" si="257"/>
        <v>2025</v>
      </c>
      <c r="B1320" s="30" t="s">
        <v>229</v>
      </c>
      <c r="C1320" s="43">
        <f t="shared" ref="C1320:D1320" si="289">C1319</f>
        <v>1</v>
      </c>
      <c r="D1320" s="14" t="str">
        <f t="shared" si="289"/>
        <v>0691775E</v>
      </c>
      <c r="E1320" s="30" t="s">
        <v>1061</v>
      </c>
      <c r="F1320" s="48">
        <f>Tableau3!U36</f>
        <v>0</v>
      </c>
      <c r="G1320" s="38" t="str">
        <f t="shared" ca="1" si="217"/>
        <v>2024-12-09-09.06.57.000000</v>
      </c>
      <c r="I1320" s="40"/>
    </row>
    <row r="1321" spans="1:9" x14ac:dyDescent="0.2">
      <c r="A1321" s="42">
        <f t="shared" si="257"/>
        <v>2025</v>
      </c>
      <c r="B1321" s="30" t="s">
        <v>229</v>
      </c>
      <c r="C1321" s="43">
        <f t="shared" ref="C1321:D1321" si="290">C1320</f>
        <v>1</v>
      </c>
      <c r="D1321" s="14" t="str">
        <f t="shared" si="290"/>
        <v>0691775E</v>
      </c>
      <c r="E1321" s="30" t="s">
        <v>1073</v>
      </c>
      <c r="F1321" s="48">
        <f>Tableau3!U37</f>
        <v>0</v>
      </c>
      <c r="G1321" s="38" t="str">
        <f t="shared" ca="1" si="217"/>
        <v>2024-12-09-09.06.57.000000</v>
      </c>
      <c r="I1321" s="40"/>
    </row>
    <row r="1322" spans="1:9" x14ac:dyDescent="0.2">
      <c r="A1322" s="42">
        <f t="shared" si="257"/>
        <v>2025</v>
      </c>
      <c r="B1322" s="30" t="s">
        <v>229</v>
      </c>
      <c r="C1322" s="43">
        <f t="shared" ref="C1322:D1322" si="291">C1321</f>
        <v>1</v>
      </c>
      <c r="D1322" s="14" t="str">
        <f t="shared" si="291"/>
        <v>0691775E</v>
      </c>
      <c r="E1322" s="30" t="s">
        <v>2349</v>
      </c>
      <c r="F1322" s="48">
        <f>Tableau3!U38</f>
        <v>0</v>
      </c>
      <c r="G1322" s="38" t="str">
        <f t="shared" ca="1" si="217"/>
        <v>2024-12-09-09.06.57.000000</v>
      </c>
      <c r="I1322" s="40"/>
    </row>
    <row r="1323" spans="1:9" x14ac:dyDescent="0.2">
      <c r="A1323" s="42">
        <f t="shared" si="257"/>
        <v>2025</v>
      </c>
      <c r="B1323" s="30" t="s">
        <v>229</v>
      </c>
      <c r="C1323" s="43">
        <f t="shared" ref="C1323:D1323" si="292">C1322</f>
        <v>1</v>
      </c>
      <c r="D1323" s="14" t="str">
        <f t="shared" si="292"/>
        <v>0691775E</v>
      </c>
      <c r="E1323" s="30" t="s">
        <v>2373</v>
      </c>
      <c r="F1323" s="48">
        <f>Tableau3!U39</f>
        <v>0</v>
      </c>
      <c r="G1323" s="38" t="str">
        <f t="shared" ca="1" si="217"/>
        <v>2024-12-09-09.06.57.000000</v>
      </c>
      <c r="I1323" s="40"/>
    </row>
    <row r="1324" spans="1:9" x14ac:dyDescent="0.2">
      <c r="A1324" s="42">
        <f t="shared" si="257"/>
        <v>2025</v>
      </c>
      <c r="B1324" s="30" t="s">
        <v>229</v>
      </c>
      <c r="C1324" s="43">
        <f t="shared" ref="C1324:D1324" si="293">C1323</f>
        <v>1</v>
      </c>
      <c r="D1324" s="14" t="str">
        <f t="shared" si="293"/>
        <v>0691775E</v>
      </c>
      <c r="E1324" s="30" t="s">
        <v>2397</v>
      </c>
      <c r="F1324" s="48">
        <f>Tableau3!U40</f>
        <v>0</v>
      </c>
      <c r="G1324" s="38" t="str">
        <f t="shared" ref="G1324:G1408" ca="1" si="294">TEXT(NOW(),"aaaa-mm-jj-hh.mm.ss")&amp;".000000"</f>
        <v>2024-12-09-09.06.57.000000</v>
      </c>
      <c r="I1324" s="40"/>
    </row>
    <row r="1325" spans="1:9" x14ac:dyDescent="0.2">
      <c r="A1325" s="42">
        <f t="shared" si="257"/>
        <v>2025</v>
      </c>
      <c r="B1325" s="30" t="s">
        <v>229</v>
      </c>
      <c r="C1325" s="43">
        <f t="shared" ref="C1325:D1325" si="295">C1324</f>
        <v>1</v>
      </c>
      <c r="D1325" s="14" t="str">
        <f t="shared" si="295"/>
        <v>0691775E</v>
      </c>
      <c r="E1325" s="30" t="s">
        <v>2415</v>
      </c>
      <c r="F1325" s="48">
        <f>Tableau3!U41</f>
        <v>0</v>
      </c>
      <c r="G1325" s="38" t="str">
        <f t="shared" ca="1" si="294"/>
        <v>2024-12-09-09.06.57.000000</v>
      </c>
      <c r="I1325" s="40"/>
    </row>
    <row r="1326" spans="1:9" x14ac:dyDescent="0.2">
      <c r="A1326" s="42">
        <f t="shared" si="257"/>
        <v>2025</v>
      </c>
      <c r="B1326" s="30" t="s">
        <v>229</v>
      </c>
      <c r="C1326" s="43">
        <f t="shared" ref="C1326:D1326" si="296">C1325</f>
        <v>1</v>
      </c>
      <c r="D1326" s="14" t="str">
        <f t="shared" si="296"/>
        <v>0691775E</v>
      </c>
      <c r="E1326" s="30" t="s">
        <v>1077</v>
      </c>
      <c r="F1326" s="48">
        <f>Tableau3!U42</f>
        <v>0</v>
      </c>
      <c r="G1326" s="38" t="str">
        <f t="shared" ca="1" si="294"/>
        <v>2024-12-09-09.06.57.000000</v>
      </c>
      <c r="I1326" s="40"/>
    </row>
    <row r="1327" spans="1:9" x14ac:dyDescent="0.2">
      <c r="A1327" s="42">
        <f t="shared" si="257"/>
        <v>2025</v>
      </c>
      <c r="B1327" s="30" t="s">
        <v>229</v>
      </c>
      <c r="C1327" s="43">
        <f t="shared" ref="C1327:D1327" si="297">C1326</f>
        <v>1</v>
      </c>
      <c r="D1327" s="14" t="str">
        <f t="shared" si="297"/>
        <v>0691775E</v>
      </c>
      <c r="E1327" s="30" t="s">
        <v>1082</v>
      </c>
      <c r="F1327" s="48">
        <f>Tableau3!U43</f>
        <v>0</v>
      </c>
      <c r="G1327" s="38" t="str">
        <f t="shared" ca="1" si="294"/>
        <v>2024-12-09-09.06.57.000000</v>
      </c>
      <c r="I1327" s="40"/>
    </row>
    <row r="1328" spans="1:9" x14ac:dyDescent="0.2">
      <c r="A1328" s="42">
        <f t="shared" si="257"/>
        <v>2025</v>
      </c>
      <c r="B1328" s="30" t="s">
        <v>229</v>
      </c>
      <c r="C1328" s="43">
        <f t="shared" ref="C1328:D1328" si="298">C1327</f>
        <v>1</v>
      </c>
      <c r="D1328" s="14" t="str">
        <f t="shared" si="298"/>
        <v>0691775E</v>
      </c>
      <c r="E1328" s="30" t="s">
        <v>1088</v>
      </c>
      <c r="F1328" s="48">
        <f>Tableau3!U44</f>
        <v>0</v>
      </c>
      <c r="G1328" s="38" t="str">
        <f t="shared" ca="1" si="294"/>
        <v>2024-12-09-09.06.57.000000</v>
      </c>
      <c r="I1328" s="40"/>
    </row>
    <row r="1329" spans="1:9" x14ac:dyDescent="0.2">
      <c r="A1329" s="42">
        <f t="shared" si="257"/>
        <v>2025</v>
      </c>
      <c r="B1329" s="30" t="s">
        <v>229</v>
      </c>
      <c r="C1329" s="43">
        <f t="shared" ref="C1329:D1329" si="299">C1328</f>
        <v>1</v>
      </c>
      <c r="D1329" s="14" t="str">
        <f t="shared" si="299"/>
        <v>0691775E</v>
      </c>
      <c r="E1329" s="30" t="s">
        <v>1094</v>
      </c>
      <c r="F1329" s="48">
        <f>Tableau3!U45</f>
        <v>0</v>
      </c>
      <c r="G1329" s="38" t="str">
        <f t="shared" ca="1" si="294"/>
        <v>2024-12-09-09.06.57.000000</v>
      </c>
      <c r="I1329" s="40"/>
    </row>
    <row r="1330" spans="1:9" x14ac:dyDescent="0.2">
      <c r="A1330" s="42">
        <f t="shared" si="257"/>
        <v>2025</v>
      </c>
      <c r="B1330" s="30" t="s">
        <v>229</v>
      </c>
      <c r="C1330" s="43">
        <f t="shared" ref="C1330:D1330" si="300">C1329</f>
        <v>1</v>
      </c>
      <c r="D1330" s="14" t="str">
        <f t="shared" si="300"/>
        <v>0691775E</v>
      </c>
      <c r="E1330" s="30" t="s">
        <v>2874</v>
      </c>
      <c r="F1330" s="48">
        <f>Tableau3!V13</f>
        <v>0</v>
      </c>
      <c r="G1330" s="38" t="str">
        <f t="shared" ca="1" si="294"/>
        <v>2024-12-09-09.06.57.000000</v>
      </c>
      <c r="I1330" s="48"/>
    </row>
    <row r="1331" spans="1:9" x14ac:dyDescent="0.2">
      <c r="A1331" s="42">
        <f t="shared" si="257"/>
        <v>2025</v>
      </c>
      <c r="B1331" s="30" t="s">
        <v>229</v>
      </c>
      <c r="C1331" s="43">
        <f t="shared" ref="C1331:D1331" si="301">C1330</f>
        <v>1</v>
      </c>
      <c r="D1331" s="14" t="str">
        <f t="shared" si="301"/>
        <v>0691775E</v>
      </c>
      <c r="E1331" s="30" t="s">
        <v>2875</v>
      </c>
      <c r="F1331" s="48">
        <f>Tableau3!V14</f>
        <v>0</v>
      </c>
      <c r="G1331" s="38" t="str">
        <f t="shared" ca="1" si="294"/>
        <v>2024-12-09-09.06.57.000000</v>
      </c>
      <c r="I1331" s="48"/>
    </row>
    <row r="1332" spans="1:9" x14ac:dyDescent="0.2">
      <c r="A1332" s="42">
        <f t="shared" si="257"/>
        <v>2025</v>
      </c>
      <c r="B1332" s="30" t="s">
        <v>229</v>
      </c>
      <c r="C1332" s="43">
        <f t="shared" ref="C1332:D1332" si="302">C1331</f>
        <v>1</v>
      </c>
      <c r="D1332" s="14" t="str">
        <f t="shared" si="302"/>
        <v>0691775E</v>
      </c>
      <c r="E1332" s="30" t="s">
        <v>2876</v>
      </c>
      <c r="F1332" s="48">
        <f>Tableau3!V15</f>
        <v>0</v>
      </c>
      <c r="G1332" s="38" t="str">
        <f t="shared" ca="1" si="294"/>
        <v>2024-12-09-09.06.57.000000</v>
      </c>
      <c r="I1332" s="48"/>
    </row>
    <row r="1333" spans="1:9" x14ac:dyDescent="0.2">
      <c r="A1333" s="42">
        <f t="shared" si="257"/>
        <v>2025</v>
      </c>
      <c r="B1333" s="30" t="s">
        <v>229</v>
      </c>
      <c r="C1333" s="43">
        <f t="shared" ref="C1333:D1333" si="303">C1332</f>
        <v>1</v>
      </c>
      <c r="D1333" s="14" t="str">
        <f t="shared" si="303"/>
        <v>0691775E</v>
      </c>
      <c r="E1333" s="30" t="s">
        <v>2834</v>
      </c>
      <c r="F1333" s="48">
        <f>Tableau3!V16</f>
        <v>0</v>
      </c>
      <c r="G1333" s="38" t="str">
        <f t="shared" ca="1" si="294"/>
        <v>2024-12-09-09.06.57.000000</v>
      </c>
      <c r="I1333" s="48"/>
    </row>
    <row r="1334" spans="1:9" x14ac:dyDescent="0.2">
      <c r="A1334" s="42">
        <f t="shared" si="257"/>
        <v>2025</v>
      </c>
      <c r="B1334" s="30" t="s">
        <v>229</v>
      </c>
      <c r="C1334" s="43">
        <f t="shared" ref="C1334:D1334" si="304">C1333</f>
        <v>1</v>
      </c>
      <c r="D1334" s="14" t="str">
        <f t="shared" si="304"/>
        <v>0691775E</v>
      </c>
      <c r="E1334" s="30" t="s">
        <v>2836</v>
      </c>
      <c r="F1334" s="48">
        <f>Tableau3!V17</f>
        <v>0</v>
      </c>
      <c r="G1334" s="38" t="str">
        <f t="shared" ca="1" si="294"/>
        <v>2024-12-09-09.06.57.000000</v>
      </c>
      <c r="I1334" s="48"/>
    </row>
    <row r="1335" spans="1:9" x14ac:dyDescent="0.2">
      <c r="A1335" s="42">
        <f t="shared" si="257"/>
        <v>2025</v>
      </c>
      <c r="B1335" s="30" t="s">
        <v>229</v>
      </c>
      <c r="C1335" s="43">
        <f t="shared" ref="C1335:D1335" si="305">C1334</f>
        <v>1</v>
      </c>
      <c r="D1335" s="14" t="str">
        <f t="shared" si="305"/>
        <v>0691775E</v>
      </c>
      <c r="E1335" s="30" t="s">
        <v>2838</v>
      </c>
      <c r="F1335" s="48">
        <f>Tableau3!V18</f>
        <v>0</v>
      </c>
      <c r="G1335" s="38" t="str">
        <f t="shared" ca="1" si="294"/>
        <v>2024-12-09-09.06.57.000000</v>
      </c>
      <c r="I1335" s="48"/>
    </row>
    <row r="1336" spans="1:9" x14ac:dyDescent="0.2">
      <c r="A1336" s="42">
        <f t="shared" si="257"/>
        <v>2025</v>
      </c>
      <c r="B1336" s="30" t="s">
        <v>229</v>
      </c>
      <c r="C1336" s="43">
        <f t="shared" ref="C1336:D1336" si="306">C1335</f>
        <v>1</v>
      </c>
      <c r="D1336" s="14" t="str">
        <f t="shared" si="306"/>
        <v>0691775E</v>
      </c>
      <c r="E1336" s="30" t="s">
        <v>2840</v>
      </c>
      <c r="F1336" s="48">
        <f>Tableau3!V19</f>
        <v>0</v>
      </c>
      <c r="G1336" s="38" t="str">
        <f t="shared" ca="1" si="294"/>
        <v>2024-12-09-09.06.57.000000</v>
      </c>
      <c r="I1336" s="48"/>
    </row>
    <row r="1337" spans="1:9" x14ac:dyDescent="0.2">
      <c r="A1337" s="42">
        <f t="shared" si="257"/>
        <v>2025</v>
      </c>
      <c r="B1337" s="30" t="s">
        <v>229</v>
      </c>
      <c r="C1337" s="43">
        <f t="shared" ref="C1337:D1337" si="307">C1336</f>
        <v>1</v>
      </c>
      <c r="D1337" s="14" t="str">
        <f t="shared" si="307"/>
        <v>0691775E</v>
      </c>
      <c r="E1337" s="30" t="s">
        <v>2842</v>
      </c>
      <c r="F1337" s="48">
        <f>Tableau3!V20</f>
        <v>0</v>
      </c>
      <c r="G1337" s="38" t="str">
        <f t="shared" ca="1" si="294"/>
        <v>2024-12-09-09.06.57.000000</v>
      </c>
      <c r="I1337" s="48"/>
    </row>
    <row r="1338" spans="1:9" x14ac:dyDescent="0.2">
      <c r="A1338" s="42">
        <f t="shared" si="257"/>
        <v>2025</v>
      </c>
      <c r="B1338" s="30" t="s">
        <v>229</v>
      </c>
      <c r="C1338" s="43">
        <f t="shared" ref="C1338:D1338" si="308">C1337</f>
        <v>1</v>
      </c>
      <c r="D1338" s="14" t="str">
        <f t="shared" si="308"/>
        <v>0691775E</v>
      </c>
      <c r="E1338" s="30" t="s">
        <v>2844</v>
      </c>
      <c r="F1338" s="48">
        <f>Tableau3!V21</f>
        <v>0</v>
      </c>
      <c r="G1338" s="38" t="str">
        <f t="shared" ca="1" si="294"/>
        <v>2024-12-09-09.06.57.000000</v>
      </c>
      <c r="I1338" s="48"/>
    </row>
    <row r="1339" spans="1:9" x14ac:dyDescent="0.2">
      <c r="A1339" s="42">
        <f t="shared" si="257"/>
        <v>2025</v>
      </c>
      <c r="B1339" s="30" t="s">
        <v>229</v>
      </c>
      <c r="C1339" s="43">
        <f t="shared" ref="C1339:D1339" si="309">C1338</f>
        <v>1</v>
      </c>
      <c r="D1339" s="14" t="str">
        <f t="shared" si="309"/>
        <v>0691775E</v>
      </c>
      <c r="E1339" s="30" t="s">
        <v>2846</v>
      </c>
      <c r="F1339" s="48">
        <f>Tableau3!V22</f>
        <v>0</v>
      </c>
      <c r="G1339" s="38" t="str">
        <f t="shared" ca="1" si="294"/>
        <v>2024-12-09-09.06.57.000000</v>
      </c>
      <c r="I1339" s="48"/>
    </row>
    <row r="1340" spans="1:9" x14ac:dyDescent="0.2">
      <c r="A1340" s="42">
        <f t="shared" si="257"/>
        <v>2025</v>
      </c>
      <c r="B1340" s="30" t="s">
        <v>229</v>
      </c>
      <c r="C1340" s="43">
        <f t="shared" ref="C1340:D1340" si="310">C1339</f>
        <v>1</v>
      </c>
      <c r="D1340" s="14" t="str">
        <f t="shared" si="310"/>
        <v>0691775E</v>
      </c>
      <c r="E1340" s="30" t="s">
        <v>2216</v>
      </c>
      <c r="F1340" s="48">
        <f>Tableau3!V23</f>
        <v>0</v>
      </c>
      <c r="G1340" s="38" t="str">
        <f t="shared" ca="1" si="294"/>
        <v>2024-12-09-09.06.57.000000</v>
      </c>
      <c r="I1340" s="40"/>
    </row>
    <row r="1341" spans="1:9" x14ac:dyDescent="0.2">
      <c r="A1341" s="42">
        <f t="shared" si="257"/>
        <v>2025</v>
      </c>
      <c r="B1341" s="30" t="s">
        <v>229</v>
      </c>
      <c r="C1341" s="43">
        <f t="shared" ref="C1341:D1341" si="311">C1340</f>
        <v>1</v>
      </c>
      <c r="D1341" s="14" t="str">
        <f t="shared" si="311"/>
        <v>0691775E</v>
      </c>
      <c r="E1341" s="30" t="s">
        <v>944</v>
      </c>
      <c r="F1341" s="48">
        <f>Tableau3!V24</f>
        <v>0</v>
      </c>
      <c r="G1341" s="38" t="str">
        <f t="shared" ca="1" si="294"/>
        <v>2024-12-09-09.06.57.000000</v>
      </c>
      <c r="I1341" s="40"/>
    </row>
    <row r="1342" spans="1:9" x14ac:dyDescent="0.2">
      <c r="A1342" s="42">
        <f t="shared" si="257"/>
        <v>2025</v>
      </c>
      <c r="B1342" s="30" t="s">
        <v>229</v>
      </c>
      <c r="C1342" s="43">
        <f t="shared" ref="C1342:D1342" si="312">C1341</f>
        <v>1</v>
      </c>
      <c r="D1342" s="14" t="str">
        <f t="shared" si="312"/>
        <v>0691775E</v>
      </c>
      <c r="E1342" s="30" t="s">
        <v>956</v>
      </c>
      <c r="F1342" s="48">
        <f>Tableau3!V25</f>
        <v>0</v>
      </c>
      <c r="G1342" s="38" t="str">
        <f t="shared" ca="1" si="294"/>
        <v>2024-12-09-09.06.57.000000</v>
      </c>
      <c r="I1342" s="40"/>
    </row>
    <row r="1343" spans="1:9" x14ac:dyDescent="0.2">
      <c r="A1343" s="42">
        <f t="shared" si="257"/>
        <v>2025</v>
      </c>
      <c r="B1343" s="30" t="s">
        <v>229</v>
      </c>
      <c r="C1343" s="43">
        <f t="shared" ref="C1343:D1343" si="313">C1342</f>
        <v>1</v>
      </c>
      <c r="D1343" s="14" t="str">
        <f t="shared" si="313"/>
        <v>0691775E</v>
      </c>
      <c r="E1343" s="30" t="s">
        <v>966</v>
      </c>
      <c r="F1343" s="48">
        <f>Tableau3!V26</f>
        <v>0</v>
      </c>
      <c r="G1343" s="38" t="str">
        <f t="shared" ca="1" si="294"/>
        <v>2024-12-09-09.06.57.000000</v>
      </c>
      <c r="I1343" s="40"/>
    </row>
    <row r="1344" spans="1:9" x14ac:dyDescent="0.2">
      <c r="A1344" s="42">
        <f t="shared" si="257"/>
        <v>2025</v>
      </c>
      <c r="B1344" s="30" t="s">
        <v>229</v>
      </c>
      <c r="C1344" s="43">
        <f t="shared" ref="C1344:D1344" si="314">C1343</f>
        <v>1</v>
      </c>
      <c r="D1344" s="14" t="str">
        <f t="shared" si="314"/>
        <v>0691775E</v>
      </c>
      <c r="E1344" s="30" t="s">
        <v>2851</v>
      </c>
      <c r="F1344" s="48">
        <f>Tableau3!V27</f>
        <v>0</v>
      </c>
      <c r="G1344" s="38" t="str">
        <f t="shared" ca="1" si="294"/>
        <v>2024-12-09-09.06.57.000000</v>
      </c>
      <c r="I1344" s="48"/>
    </row>
    <row r="1345" spans="1:9" x14ac:dyDescent="0.2">
      <c r="A1345" s="42">
        <f t="shared" si="257"/>
        <v>2025</v>
      </c>
      <c r="B1345" s="30" t="s">
        <v>229</v>
      </c>
      <c r="C1345" s="43">
        <f t="shared" ref="C1345:D1345" si="315">C1344</f>
        <v>1</v>
      </c>
      <c r="D1345" s="14" t="str">
        <f t="shared" si="315"/>
        <v>0691775E</v>
      </c>
      <c r="E1345" s="30" t="s">
        <v>2853</v>
      </c>
      <c r="F1345" s="48">
        <f>Tableau3!V28</f>
        <v>0</v>
      </c>
      <c r="G1345" s="38" t="str">
        <f t="shared" ca="1" si="294"/>
        <v>2024-12-09-09.06.57.000000</v>
      </c>
      <c r="I1345" s="48"/>
    </row>
    <row r="1346" spans="1:9" x14ac:dyDescent="0.2">
      <c r="A1346" s="42">
        <f t="shared" si="257"/>
        <v>2025</v>
      </c>
      <c r="B1346" s="30" t="s">
        <v>229</v>
      </c>
      <c r="C1346" s="43">
        <f t="shared" ref="C1346:D1346" si="316">C1345</f>
        <v>1</v>
      </c>
      <c r="D1346" s="14" t="str">
        <f t="shared" si="316"/>
        <v>0691775E</v>
      </c>
      <c r="E1346" s="30" t="s">
        <v>2854</v>
      </c>
      <c r="F1346" s="48">
        <f>Tableau3!V29</f>
        <v>0</v>
      </c>
      <c r="G1346" s="38" t="str">
        <f t="shared" ca="1" si="294"/>
        <v>2024-12-09-09.06.57.000000</v>
      </c>
      <c r="I1346" s="48"/>
    </row>
    <row r="1347" spans="1:9" x14ac:dyDescent="0.2">
      <c r="A1347" s="42">
        <f t="shared" si="257"/>
        <v>2025</v>
      </c>
      <c r="B1347" s="30" t="s">
        <v>229</v>
      </c>
      <c r="C1347" s="43">
        <f t="shared" ref="C1347:D1347" si="317">C1346</f>
        <v>1</v>
      </c>
      <c r="D1347" s="14" t="str">
        <f t="shared" si="317"/>
        <v>0691775E</v>
      </c>
      <c r="E1347" s="30" t="s">
        <v>2264</v>
      </c>
      <c r="F1347" s="48">
        <f>Tableau3!V30</f>
        <v>0</v>
      </c>
      <c r="G1347" s="38" t="str">
        <f t="shared" ca="1" si="294"/>
        <v>2024-12-09-09.06.57.000000</v>
      </c>
      <c r="I1347" s="40"/>
    </row>
    <row r="1348" spans="1:9" x14ac:dyDescent="0.2">
      <c r="A1348" s="42">
        <f t="shared" si="257"/>
        <v>2025</v>
      </c>
      <c r="B1348" s="30" t="s">
        <v>229</v>
      </c>
      <c r="C1348" s="43">
        <f t="shared" ref="C1348:D1348" si="318">C1347</f>
        <v>1</v>
      </c>
      <c r="D1348" s="14" t="str">
        <f t="shared" si="318"/>
        <v>0691775E</v>
      </c>
      <c r="E1348" s="30" t="s">
        <v>2288</v>
      </c>
      <c r="F1348" s="48">
        <f>Tableau3!V31</f>
        <v>0</v>
      </c>
      <c r="G1348" s="38" t="str">
        <f t="shared" ca="1" si="294"/>
        <v>2024-12-09-09.06.57.000000</v>
      </c>
      <c r="I1348" s="40"/>
    </row>
    <row r="1349" spans="1:9" x14ac:dyDescent="0.2">
      <c r="A1349" s="42">
        <f t="shared" si="257"/>
        <v>2025</v>
      </c>
      <c r="B1349" s="30" t="s">
        <v>229</v>
      </c>
      <c r="C1349" s="43">
        <f t="shared" ref="C1349:D1349" si="319">C1348</f>
        <v>1</v>
      </c>
      <c r="D1349" s="14" t="str">
        <f t="shared" si="319"/>
        <v>0691775E</v>
      </c>
      <c r="E1349" s="30" t="s">
        <v>2305</v>
      </c>
      <c r="F1349" s="48">
        <f>Tableau3!V32</f>
        <v>0</v>
      </c>
      <c r="G1349" s="38" t="str">
        <f t="shared" ca="1" si="294"/>
        <v>2024-12-09-09.06.57.000000</v>
      </c>
      <c r="I1349" s="40"/>
    </row>
    <row r="1350" spans="1:9" x14ac:dyDescent="0.2">
      <c r="A1350" s="42">
        <f t="shared" si="257"/>
        <v>2025</v>
      </c>
      <c r="B1350" s="30" t="s">
        <v>229</v>
      </c>
      <c r="C1350" s="43">
        <f t="shared" ref="C1350:D1350" si="320">C1349</f>
        <v>1</v>
      </c>
      <c r="D1350" s="14" t="str">
        <f t="shared" si="320"/>
        <v>0691775E</v>
      </c>
      <c r="E1350" s="30" t="s">
        <v>2855</v>
      </c>
      <c r="F1350" s="48">
        <f>Tableau3!V33</f>
        <v>0</v>
      </c>
      <c r="G1350" s="38" t="str">
        <f t="shared" ca="1" si="294"/>
        <v>2024-12-09-09.06.57.000000</v>
      </c>
      <c r="I1350" s="48"/>
    </row>
    <row r="1351" spans="1:9" x14ac:dyDescent="0.2">
      <c r="A1351" s="42">
        <f t="shared" si="257"/>
        <v>2025</v>
      </c>
      <c r="B1351" s="30" t="s">
        <v>229</v>
      </c>
      <c r="C1351" s="43">
        <f t="shared" ref="C1351:D1351" si="321">C1350</f>
        <v>1</v>
      </c>
      <c r="D1351" s="14" t="str">
        <f t="shared" si="321"/>
        <v>0691775E</v>
      </c>
      <c r="E1351" s="30" t="s">
        <v>1036</v>
      </c>
      <c r="F1351" s="48">
        <f>Tableau3!V34</f>
        <v>0</v>
      </c>
      <c r="G1351" s="38" t="str">
        <f t="shared" ca="1" si="294"/>
        <v>2024-12-09-09.06.57.000000</v>
      </c>
      <c r="I1351" s="40"/>
    </row>
    <row r="1352" spans="1:9" x14ac:dyDescent="0.2">
      <c r="A1352" s="42">
        <f t="shared" si="257"/>
        <v>2025</v>
      </c>
      <c r="B1352" s="30" t="s">
        <v>229</v>
      </c>
      <c r="C1352" s="43">
        <f t="shared" ref="C1352:D1352" si="322">C1351</f>
        <v>1</v>
      </c>
      <c r="D1352" s="14" t="str">
        <f t="shared" si="322"/>
        <v>0691775E</v>
      </c>
      <c r="E1352" s="30" t="s">
        <v>1048</v>
      </c>
      <c r="F1352" s="48">
        <f>Tableau3!V35</f>
        <v>0</v>
      </c>
      <c r="G1352" s="38" t="str">
        <f t="shared" ca="1" si="294"/>
        <v>2024-12-09-09.06.57.000000</v>
      </c>
      <c r="I1352" s="40"/>
    </row>
    <row r="1353" spans="1:9" x14ac:dyDescent="0.2">
      <c r="A1353" s="42">
        <f t="shared" ref="A1353:A1416" si="323">A1352</f>
        <v>2025</v>
      </c>
      <c r="B1353" s="30" t="s">
        <v>229</v>
      </c>
      <c r="C1353" s="43">
        <f t="shared" ref="C1353:D1353" si="324">C1352</f>
        <v>1</v>
      </c>
      <c r="D1353" s="14" t="str">
        <f t="shared" si="324"/>
        <v>0691775E</v>
      </c>
      <c r="E1353" s="30" t="s">
        <v>1062</v>
      </c>
      <c r="F1353" s="48">
        <f>Tableau3!V36</f>
        <v>0</v>
      </c>
      <c r="G1353" s="38" t="str">
        <f t="shared" ca="1" si="294"/>
        <v>2024-12-09-09.06.57.000000</v>
      </c>
      <c r="I1353" s="40"/>
    </row>
    <row r="1354" spans="1:9" x14ac:dyDescent="0.2">
      <c r="A1354" s="42">
        <f t="shared" si="323"/>
        <v>2025</v>
      </c>
      <c r="B1354" s="30" t="s">
        <v>229</v>
      </c>
      <c r="C1354" s="43">
        <f t="shared" ref="C1354:D1354" si="325">C1353</f>
        <v>1</v>
      </c>
      <c r="D1354" s="14" t="str">
        <f t="shared" si="325"/>
        <v>0691775E</v>
      </c>
      <c r="E1354" s="30" t="s">
        <v>2350</v>
      </c>
      <c r="F1354" s="48">
        <f>Tableau3!V38</f>
        <v>0</v>
      </c>
      <c r="G1354" s="38" t="str">
        <f t="shared" ca="1" si="294"/>
        <v>2024-12-09-09.06.57.000000</v>
      </c>
      <c r="I1354" s="40"/>
    </row>
    <row r="1355" spans="1:9" x14ac:dyDescent="0.2">
      <c r="A1355" s="42">
        <f t="shared" si="323"/>
        <v>2025</v>
      </c>
      <c r="B1355" s="30" t="s">
        <v>229</v>
      </c>
      <c r="C1355" s="43">
        <f t="shared" ref="C1355:D1355" si="326">C1354</f>
        <v>1</v>
      </c>
      <c r="D1355" s="14" t="str">
        <f t="shared" si="326"/>
        <v>0691775E</v>
      </c>
      <c r="E1355" s="30" t="s">
        <v>2374</v>
      </c>
      <c r="F1355" s="48">
        <f>Tableau3!V39</f>
        <v>0</v>
      </c>
      <c r="G1355" s="38" t="str">
        <f t="shared" ca="1" si="294"/>
        <v>2024-12-09-09.06.57.000000</v>
      </c>
      <c r="I1355" s="40"/>
    </row>
    <row r="1356" spans="1:9" x14ac:dyDescent="0.2">
      <c r="A1356" s="42">
        <f t="shared" si="323"/>
        <v>2025</v>
      </c>
      <c r="B1356" s="30" t="s">
        <v>229</v>
      </c>
      <c r="C1356" s="43">
        <f t="shared" ref="C1356:D1356" si="327">C1355</f>
        <v>1</v>
      </c>
      <c r="D1356" s="14" t="str">
        <f t="shared" si="327"/>
        <v>0691775E</v>
      </c>
      <c r="E1356" s="30" t="s">
        <v>2398</v>
      </c>
      <c r="F1356" s="48">
        <f>Tableau3!V40</f>
        <v>0</v>
      </c>
      <c r="G1356" s="38" t="str">
        <f t="shared" ca="1" si="294"/>
        <v>2024-12-09-09.06.57.000000</v>
      </c>
      <c r="I1356" s="40"/>
    </row>
    <row r="1357" spans="1:9" x14ac:dyDescent="0.2">
      <c r="A1357" s="42">
        <f t="shared" si="323"/>
        <v>2025</v>
      </c>
      <c r="B1357" s="30" t="s">
        <v>229</v>
      </c>
      <c r="C1357" s="43">
        <f t="shared" ref="C1357:D1357" si="328">C1356</f>
        <v>1</v>
      </c>
      <c r="D1357" s="14" t="str">
        <f t="shared" si="328"/>
        <v>0691775E</v>
      </c>
      <c r="E1357" s="30" t="s">
        <v>2416</v>
      </c>
      <c r="F1357" s="48">
        <f>Tableau3!V41</f>
        <v>0</v>
      </c>
      <c r="G1357" s="38" t="str">
        <f t="shared" ca="1" si="294"/>
        <v>2024-12-09-09.06.57.000000</v>
      </c>
      <c r="I1357" s="40"/>
    </row>
    <row r="1358" spans="1:9" x14ac:dyDescent="0.2">
      <c r="A1358" s="42">
        <f t="shared" si="323"/>
        <v>2025</v>
      </c>
      <c r="B1358" s="30" t="s">
        <v>229</v>
      </c>
      <c r="C1358" s="43">
        <f t="shared" ref="C1358:D1358" si="329">C1357</f>
        <v>1</v>
      </c>
      <c r="D1358" s="14" t="str">
        <f t="shared" si="329"/>
        <v>0691775E</v>
      </c>
      <c r="E1358" s="30" t="s">
        <v>1078</v>
      </c>
      <c r="F1358" s="48">
        <f>Tableau3!V42</f>
        <v>0</v>
      </c>
      <c r="G1358" s="38" t="str">
        <f t="shared" ca="1" si="294"/>
        <v>2024-12-09-09.06.57.000000</v>
      </c>
      <c r="I1358" s="40"/>
    </row>
    <row r="1359" spans="1:9" x14ac:dyDescent="0.2">
      <c r="A1359" s="42">
        <f t="shared" si="323"/>
        <v>2025</v>
      </c>
      <c r="B1359" s="30" t="s">
        <v>229</v>
      </c>
      <c r="C1359" s="43">
        <f t="shared" ref="C1359:D1359" si="330">C1358</f>
        <v>1</v>
      </c>
      <c r="D1359" s="14" t="str">
        <f t="shared" si="330"/>
        <v>0691775E</v>
      </c>
      <c r="E1359" s="30" t="s">
        <v>1083</v>
      </c>
      <c r="F1359" s="48">
        <f>Tableau3!V43</f>
        <v>0</v>
      </c>
      <c r="G1359" s="38" t="str">
        <f t="shared" ca="1" si="294"/>
        <v>2024-12-09-09.06.57.000000</v>
      </c>
      <c r="I1359" s="40"/>
    </row>
    <row r="1360" spans="1:9" x14ac:dyDescent="0.2">
      <c r="A1360" s="42">
        <f t="shared" si="323"/>
        <v>2025</v>
      </c>
      <c r="B1360" s="30" t="s">
        <v>229</v>
      </c>
      <c r="C1360" s="43">
        <f t="shared" ref="C1360:D1360" si="331">C1359</f>
        <v>1</v>
      </c>
      <c r="D1360" s="14" t="str">
        <f t="shared" si="331"/>
        <v>0691775E</v>
      </c>
      <c r="E1360" s="30" t="s">
        <v>1089</v>
      </c>
      <c r="F1360" s="48">
        <f>Tableau3!V44</f>
        <v>0</v>
      </c>
      <c r="G1360" s="38" t="str">
        <f t="shared" ca="1" si="294"/>
        <v>2024-12-09-09.06.57.000000</v>
      </c>
      <c r="I1360" s="40"/>
    </row>
    <row r="1361" spans="1:9" x14ac:dyDescent="0.2">
      <c r="A1361" s="42">
        <f t="shared" si="323"/>
        <v>2025</v>
      </c>
      <c r="B1361" s="30" t="s">
        <v>229</v>
      </c>
      <c r="C1361" s="43">
        <f t="shared" ref="C1361:D1361" si="332">C1360</f>
        <v>1</v>
      </c>
      <c r="D1361" s="14" t="str">
        <f t="shared" si="332"/>
        <v>0691775E</v>
      </c>
      <c r="E1361" s="30" t="s">
        <v>1095</v>
      </c>
      <c r="F1361" s="48">
        <f>Tableau3!V45</f>
        <v>0</v>
      </c>
      <c r="G1361" s="38" t="str">
        <f t="shared" ca="1" si="294"/>
        <v>2024-12-09-09.06.57.000000</v>
      </c>
      <c r="I1361" s="40"/>
    </row>
    <row r="1362" spans="1:9" x14ac:dyDescent="0.2">
      <c r="A1362" s="42">
        <f t="shared" si="323"/>
        <v>2025</v>
      </c>
      <c r="B1362" s="30" t="s">
        <v>229</v>
      </c>
      <c r="C1362" s="43">
        <f t="shared" ref="C1362:D1362" si="333">C1361</f>
        <v>1</v>
      </c>
      <c r="D1362" s="14" t="str">
        <f t="shared" si="333"/>
        <v>0691775E</v>
      </c>
      <c r="E1362" s="30" t="s">
        <v>2136</v>
      </c>
      <c r="F1362" s="48">
        <f>Tableau3!W13</f>
        <v>1371002</v>
      </c>
      <c r="G1362" s="38" t="str">
        <f t="shared" ca="1" si="294"/>
        <v>2024-12-09-09.06.57.000000</v>
      </c>
      <c r="I1362" s="40"/>
    </row>
    <row r="1363" spans="1:9" x14ac:dyDescent="0.2">
      <c r="A1363" s="42">
        <f t="shared" si="323"/>
        <v>2025</v>
      </c>
      <c r="B1363" s="30" t="s">
        <v>229</v>
      </c>
      <c r="C1363" s="43">
        <f t="shared" ref="C1363:D1363" si="334">C1362</f>
        <v>1</v>
      </c>
      <c r="D1363" s="14" t="str">
        <f t="shared" si="334"/>
        <v>0691775E</v>
      </c>
      <c r="E1363" s="30" t="s">
        <v>2170</v>
      </c>
      <c r="F1363" s="48">
        <f>Tableau3!W15</f>
        <v>1371002</v>
      </c>
      <c r="G1363" s="38" t="str">
        <f t="shared" ca="1" si="294"/>
        <v>2024-12-09-09.06.57.000000</v>
      </c>
      <c r="I1363" s="40"/>
    </row>
    <row r="1364" spans="1:9" x14ac:dyDescent="0.2">
      <c r="A1364" s="42">
        <f t="shared" si="323"/>
        <v>2025</v>
      </c>
      <c r="B1364" s="30" t="s">
        <v>229</v>
      </c>
      <c r="C1364" s="43">
        <f t="shared" ref="C1364:D1364" si="335">C1363</f>
        <v>1</v>
      </c>
      <c r="D1364" s="14" t="str">
        <f t="shared" si="335"/>
        <v>0691775E</v>
      </c>
      <c r="E1364" s="30" t="s">
        <v>896</v>
      </c>
      <c r="F1364" s="48">
        <f>Tableau3!W18</f>
        <v>685501</v>
      </c>
      <c r="G1364" s="38" t="str">
        <f t="shared" ca="1" si="294"/>
        <v>2024-12-09-09.06.57.000000</v>
      </c>
      <c r="I1364" s="40"/>
    </row>
    <row r="1365" spans="1:9" x14ac:dyDescent="0.2">
      <c r="A1365" s="42">
        <f t="shared" si="323"/>
        <v>2025</v>
      </c>
      <c r="B1365" s="30" t="s">
        <v>229</v>
      </c>
      <c r="C1365" s="43">
        <f t="shared" ref="C1365:D1365" si="336">C1364</f>
        <v>1</v>
      </c>
      <c r="D1365" s="14" t="str">
        <f t="shared" si="336"/>
        <v>0691775E</v>
      </c>
      <c r="E1365" s="30" t="s">
        <v>906</v>
      </c>
      <c r="F1365" s="48">
        <f>Tableau3!W19</f>
        <v>685501</v>
      </c>
      <c r="G1365" s="38" t="str">
        <f t="shared" ca="1" si="294"/>
        <v>2024-12-09-09.06.57.000000</v>
      </c>
      <c r="I1365" s="40"/>
    </row>
    <row r="1366" spans="1:9" x14ac:dyDescent="0.2">
      <c r="A1366" s="42">
        <f t="shared" si="323"/>
        <v>2025</v>
      </c>
      <c r="B1366" s="30" t="s">
        <v>229</v>
      </c>
      <c r="C1366" s="43">
        <f t="shared" ref="C1366:D1366" si="337">C1365</f>
        <v>1</v>
      </c>
      <c r="D1366" s="14" t="str">
        <f t="shared" si="337"/>
        <v>0691775E</v>
      </c>
      <c r="E1366" s="30" t="s">
        <v>915</v>
      </c>
      <c r="F1366" s="48">
        <f>Tableau3!W20</f>
        <v>0</v>
      </c>
      <c r="G1366" s="38" t="str">
        <f t="shared" ca="1" si="294"/>
        <v>2024-12-09-09.06.57.000000</v>
      </c>
      <c r="I1366" s="40"/>
    </row>
    <row r="1367" spans="1:9" x14ac:dyDescent="0.2">
      <c r="A1367" s="42">
        <f t="shared" si="323"/>
        <v>2025</v>
      </c>
      <c r="B1367" s="30" t="s">
        <v>229</v>
      </c>
      <c r="C1367" s="43">
        <f t="shared" ref="C1367:D1367" si="338">C1366</f>
        <v>1</v>
      </c>
      <c r="D1367" s="14" t="str">
        <f t="shared" si="338"/>
        <v>0691775E</v>
      </c>
      <c r="E1367" s="30" t="s">
        <v>920</v>
      </c>
      <c r="F1367" s="48">
        <f>Tableau3!W21</f>
        <v>1371002</v>
      </c>
      <c r="G1367" s="38" t="str">
        <f t="shared" ca="1" si="294"/>
        <v>2024-12-09-09.06.57.000000</v>
      </c>
      <c r="I1367" s="40"/>
    </row>
    <row r="1368" spans="1:9" x14ac:dyDescent="0.2">
      <c r="A1368" s="42">
        <f t="shared" si="323"/>
        <v>2025</v>
      </c>
      <c r="B1368" s="30" t="s">
        <v>229</v>
      </c>
      <c r="C1368" s="43">
        <f t="shared" ref="C1368:D1368" si="339">C1367</f>
        <v>1</v>
      </c>
      <c r="D1368" s="14" t="str">
        <f t="shared" si="339"/>
        <v>0691775E</v>
      </c>
      <c r="E1368" s="30" t="s">
        <v>2847</v>
      </c>
      <c r="F1368" s="48">
        <f>Tableau3!W22</f>
        <v>0</v>
      </c>
      <c r="G1368" s="38" t="str">
        <f t="shared" ca="1" si="294"/>
        <v>2024-12-09-09.06.57.000000</v>
      </c>
      <c r="I1368" s="48"/>
    </row>
    <row r="1369" spans="1:9" x14ac:dyDescent="0.2">
      <c r="A1369" s="42">
        <f t="shared" si="323"/>
        <v>2025</v>
      </c>
      <c r="B1369" s="30" t="s">
        <v>229</v>
      </c>
      <c r="C1369" s="43">
        <f t="shared" ref="C1369:D1369" si="340">C1368</f>
        <v>1</v>
      </c>
      <c r="D1369" s="14" t="str">
        <f t="shared" si="340"/>
        <v>0691775E</v>
      </c>
      <c r="E1369" s="30" t="s">
        <v>2217</v>
      </c>
      <c r="F1369" s="48">
        <f>Tableau3!W23</f>
        <v>0</v>
      </c>
      <c r="G1369" s="38" t="str">
        <f t="shared" ca="1" si="294"/>
        <v>2024-12-09-09.06.57.000000</v>
      </c>
      <c r="I1369" s="40"/>
    </row>
    <row r="1370" spans="1:9" x14ac:dyDescent="0.2">
      <c r="A1370" s="42">
        <f t="shared" si="323"/>
        <v>2025</v>
      </c>
      <c r="B1370" s="30" t="s">
        <v>229</v>
      </c>
      <c r="C1370" s="43">
        <f t="shared" ref="C1370:D1370" si="341">C1369</f>
        <v>1</v>
      </c>
      <c r="D1370" s="14" t="str">
        <f t="shared" si="341"/>
        <v>0691775E</v>
      </c>
      <c r="E1370" s="30" t="s">
        <v>957</v>
      </c>
      <c r="F1370" s="48">
        <f>Tableau3!W25</f>
        <v>0</v>
      </c>
      <c r="G1370" s="38" t="str">
        <f t="shared" ca="1" si="294"/>
        <v>2024-12-09-09.06.57.000000</v>
      </c>
      <c r="I1370" s="40"/>
    </row>
    <row r="1371" spans="1:9" x14ac:dyDescent="0.2">
      <c r="A1371" s="42">
        <f t="shared" si="323"/>
        <v>2025</v>
      </c>
      <c r="B1371" s="30" t="s">
        <v>229</v>
      </c>
      <c r="C1371" s="43">
        <f t="shared" ref="C1371:D1371" si="342">C1370</f>
        <v>1</v>
      </c>
      <c r="D1371" s="14" t="str">
        <f t="shared" si="342"/>
        <v>0691775E</v>
      </c>
      <c r="E1371" s="30" t="s">
        <v>2850</v>
      </c>
      <c r="F1371" s="48">
        <f>Tableau3!W26</f>
        <v>0</v>
      </c>
      <c r="G1371" s="38" t="str">
        <f t="shared" ca="1" si="294"/>
        <v>2024-12-09-09.06.57.000000</v>
      </c>
      <c r="I1371" s="48"/>
    </row>
    <row r="1372" spans="1:9" x14ac:dyDescent="0.2">
      <c r="A1372" s="42">
        <f t="shared" si="323"/>
        <v>2025</v>
      </c>
      <c r="B1372" s="30" t="s">
        <v>229</v>
      </c>
      <c r="C1372" s="43">
        <f t="shared" ref="C1372:D1372" si="343">C1371</f>
        <v>1</v>
      </c>
      <c r="D1372" s="14" t="str">
        <f t="shared" si="343"/>
        <v>0691775E</v>
      </c>
      <c r="E1372" s="30" t="s">
        <v>2852</v>
      </c>
      <c r="F1372" s="48">
        <f>Tableau3!W27</f>
        <v>0</v>
      </c>
      <c r="G1372" s="38" t="str">
        <f t="shared" ca="1" si="294"/>
        <v>2024-12-09-09.06.57.000000</v>
      </c>
      <c r="I1372" s="48"/>
    </row>
    <row r="1373" spans="1:9" x14ac:dyDescent="0.2">
      <c r="A1373" s="42">
        <f t="shared" si="323"/>
        <v>2025</v>
      </c>
      <c r="B1373" s="30" t="s">
        <v>229</v>
      </c>
      <c r="C1373" s="43">
        <f t="shared" ref="C1373:D1373" si="344">C1372</f>
        <v>1</v>
      </c>
      <c r="D1373" s="14" t="str">
        <f t="shared" si="344"/>
        <v>0691775E</v>
      </c>
      <c r="E1373" s="30" t="s">
        <v>990</v>
      </c>
      <c r="F1373" s="48">
        <f>Tableau3!W28</f>
        <v>0</v>
      </c>
      <c r="G1373" s="38" t="str">
        <f t="shared" ca="1" si="294"/>
        <v>2024-12-09-09.06.57.000000</v>
      </c>
      <c r="I1373" s="40"/>
    </row>
    <row r="1374" spans="1:9" x14ac:dyDescent="0.2">
      <c r="A1374" s="42">
        <f t="shared" si="323"/>
        <v>2025</v>
      </c>
      <c r="B1374" s="30" t="s">
        <v>229</v>
      </c>
      <c r="C1374" s="43">
        <f t="shared" ref="C1374:D1374" si="345">C1373</f>
        <v>1</v>
      </c>
      <c r="D1374" s="14" t="str">
        <f t="shared" si="345"/>
        <v>0691775E</v>
      </c>
      <c r="E1374" s="30" t="s">
        <v>1003</v>
      </c>
      <c r="F1374" s="48">
        <f>Tableau3!W29</f>
        <v>0</v>
      </c>
      <c r="G1374" s="38" t="str">
        <f t="shared" ca="1" si="294"/>
        <v>2024-12-09-09.06.57.000000</v>
      </c>
      <c r="I1374" s="40"/>
    </row>
    <row r="1375" spans="1:9" x14ac:dyDescent="0.2">
      <c r="A1375" s="42">
        <f t="shared" si="323"/>
        <v>2025</v>
      </c>
      <c r="B1375" s="30" t="s">
        <v>229</v>
      </c>
      <c r="C1375" s="43">
        <f t="shared" ref="C1375:D1375" si="346">C1374</f>
        <v>1</v>
      </c>
      <c r="D1375" s="14" t="str">
        <f t="shared" si="346"/>
        <v>0691775E</v>
      </c>
      <c r="E1375" s="30" t="s">
        <v>2265</v>
      </c>
      <c r="F1375" s="48">
        <f>Tableau3!W30</f>
        <v>557998</v>
      </c>
      <c r="G1375" s="38" t="str">
        <f t="shared" ca="1" si="294"/>
        <v>2024-12-09-09.06.57.000000</v>
      </c>
      <c r="I1375" s="40"/>
    </row>
    <row r="1376" spans="1:9" x14ac:dyDescent="0.2">
      <c r="A1376" s="42">
        <f t="shared" si="323"/>
        <v>2025</v>
      </c>
      <c r="B1376" s="30" t="s">
        <v>229</v>
      </c>
      <c r="C1376" s="43">
        <f t="shared" ref="C1376:D1376" si="347">C1375</f>
        <v>1</v>
      </c>
      <c r="D1376" s="14" t="str">
        <f t="shared" si="347"/>
        <v>0691775E</v>
      </c>
      <c r="E1376" s="30" t="s">
        <v>2877</v>
      </c>
      <c r="F1376" s="48">
        <f>Tableau3!W31</f>
        <v>0</v>
      </c>
      <c r="G1376" s="38" t="str">
        <f t="shared" ca="1" si="294"/>
        <v>2024-12-09-09.06.57.000000</v>
      </c>
      <c r="I1376" s="48"/>
    </row>
    <row r="1377" spans="1:9" x14ac:dyDescent="0.2">
      <c r="A1377" s="42">
        <f t="shared" si="323"/>
        <v>2025</v>
      </c>
      <c r="B1377" s="30" t="s">
        <v>229</v>
      </c>
      <c r="C1377" s="43">
        <f t="shared" ref="C1377:D1377" si="348">C1376</f>
        <v>1</v>
      </c>
      <c r="D1377" s="14" t="str">
        <f t="shared" si="348"/>
        <v>0691775E</v>
      </c>
      <c r="E1377" s="30" t="s">
        <v>2306</v>
      </c>
      <c r="F1377" s="48">
        <f>Tableau3!W32</f>
        <v>557998</v>
      </c>
      <c r="G1377" s="38" t="str">
        <f t="shared" ca="1" si="294"/>
        <v>2024-12-09-09.06.57.000000</v>
      </c>
      <c r="I1377" s="40"/>
    </row>
    <row r="1378" spans="1:9" x14ac:dyDescent="0.2">
      <c r="A1378" s="42">
        <f t="shared" si="323"/>
        <v>2025</v>
      </c>
      <c r="B1378" s="30" t="s">
        <v>229</v>
      </c>
      <c r="C1378" s="43">
        <f t="shared" ref="C1378:D1378" si="349">C1377</f>
        <v>1</v>
      </c>
      <c r="D1378" s="14" t="str">
        <f t="shared" si="349"/>
        <v>0691775E</v>
      </c>
      <c r="E1378" s="30" t="s">
        <v>2856</v>
      </c>
      <c r="F1378" s="48">
        <f>Tableau3!W33</f>
        <v>0</v>
      </c>
      <c r="G1378" s="38" t="str">
        <f t="shared" ca="1" si="294"/>
        <v>2024-12-09-09.06.57.000000</v>
      </c>
      <c r="I1378" s="48"/>
    </row>
    <row r="1379" spans="1:9" x14ac:dyDescent="0.2">
      <c r="A1379" s="42">
        <f t="shared" si="323"/>
        <v>2025</v>
      </c>
      <c r="B1379" s="30" t="s">
        <v>229</v>
      </c>
      <c r="C1379" s="43">
        <f t="shared" ref="C1379:D1379" si="350">C1378</f>
        <v>1</v>
      </c>
      <c r="D1379" s="14" t="str">
        <f t="shared" si="350"/>
        <v>0691775E</v>
      </c>
      <c r="E1379" s="30" t="s">
        <v>2857</v>
      </c>
      <c r="F1379" s="48">
        <f>Tableau3!W34</f>
        <v>0</v>
      </c>
      <c r="G1379" s="38" t="str">
        <f t="shared" ca="1" si="294"/>
        <v>2024-12-09-09.06.57.000000</v>
      </c>
      <c r="I1379" s="48"/>
    </row>
    <row r="1380" spans="1:9" x14ac:dyDescent="0.2">
      <c r="A1380" s="42">
        <f t="shared" si="323"/>
        <v>2025</v>
      </c>
      <c r="B1380" s="30" t="s">
        <v>229</v>
      </c>
      <c r="C1380" s="43">
        <f t="shared" ref="C1380:D1380" si="351">C1379</f>
        <v>1</v>
      </c>
      <c r="D1380" s="14" t="str">
        <f t="shared" si="351"/>
        <v>0691775E</v>
      </c>
      <c r="E1380" s="30" t="s">
        <v>1049</v>
      </c>
      <c r="F1380" s="48">
        <f>Tableau3!W35</f>
        <v>55526</v>
      </c>
      <c r="G1380" s="38" t="str">
        <f t="shared" ca="1" si="294"/>
        <v>2024-12-09-09.06.57.000000</v>
      </c>
      <c r="I1380" s="40"/>
    </row>
    <row r="1381" spans="1:9" x14ac:dyDescent="0.2">
      <c r="A1381" s="42">
        <f t="shared" si="323"/>
        <v>2025</v>
      </c>
      <c r="B1381" s="30" t="s">
        <v>229</v>
      </c>
      <c r="C1381" s="43">
        <f t="shared" ref="C1381:D1381" si="352">C1380</f>
        <v>1</v>
      </c>
      <c r="D1381" s="14" t="str">
        <f t="shared" si="352"/>
        <v>0691775E</v>
      </c>
      <c r="E1381" s="30" t="s">
        <v>1063</v>
      </c>
      <c r="F1381" s="48">
        <f>Tableau3!W36</f>
        <v>502472</v>
      </c>
      <c r="G1381" s="38" t="str">
        <f t="shared" ca="1" si="294"/>
        <v>2024-12-09-09.06.57.000000</v>
      </c>
      <c r="I1381" s="40"/>
    </row>
    <row r="1382" spans="1:9" x14ac:dyDescent="0.2">
      <c r="A1382" s="42">
        <f t="shared" si="323"/>
        <v>2025</v>
      </c>
      <c r="B1382" s="30" t="s">
        <v>229</v>
      </c>
      <c r="C1382" s="43">
        <f t="shared" ref="C1382:D1382" si="353">C1381</f>
        <v>1</v>
      </c>
      <c r="D1382" s="14" t="str">
        <f t="shared" si="353"/>
        <v>0691775E</v>
      </c>
      <c r="E1382" s="30" t="s">
        <v>1074</v>
      </c>
      <c r="F1382" s="48">
        <f>Tableau3!W37</f>
        <v>0</v>
      </c>
      <c r="G1382" s="38" t="str">
        <f t="shared" ca="1" si="294"/>
        <v>2024-12-09-09.06.57.000000</v>
      </c>
      <c r="I1382" s="40"/>
    </row>
    <row r="1383" spans="1:9" x14ac:dyDescent="0.2">
      <c r="A1383" s="42">
        <f t="shared" si="323"/>
        <v>2025</v>
      </c>
      <c r="B1383" s="30" t="s">
        <v>229</v>
      </c>
      <c r="C1383" s="43">
        <f t="shared" ref="C1383:D1383" si="354">C1382</f>
        <v>1</v>
      </c>
      <c r="D1383" s="14" t="str">
        <f t="shared" si="354"/>
        <v>0691775E</v>
      </c>
      <c r="E1383" s="30" t="s">
        <v>2351</v>
      </c>
      <c r="F1383" s="48">
        <f>Tableau3!W38</f>
        <v>1929000</v>
      </c>
      <c r="G1383" s="38" t="str">
        <f t="shared" ca="1" si="294"/>
        <v>2024-12-09-09.06.57.000000</v>
      </c>
      <c r="I1383" s="40"/>
    </row>
    <row r="1384" spans="1:9" x14ac:dyDescent="0.2">
      <c r="A1384" s="42">
        <f t="shared" si="323"/>
        <v>2025</v>
      </c>
      <c r="B1384" s="30" t="s">
        <v>229</v>
      </c>
      <c r="C1384" s="43">
        <f t="shared" ref="C1384:D1384" si="355">C1383</f>
        <v>1</v>
      </c>
      <c r="D1384" s="14" t="str">
        <f t="shared" si="355"/>
        <v>0691775E</v>
      </c>
      <c r="E1384" s="30" t="s">
        <v>2375</v>
      </c>
      <c r="F1384" s="48">
        <f>Tableau3!W39</f>
        <v>1929000</v>
      </c>
      <c r="G1384" s="38" t="str">
        <f t="shared" ca="1" si="294"/>
        <v>2024-12-09-09.06.57.000000</v>
      </c>
      <c r="I1384" s="40"/>
    </row>
    <row r="1385" spans="1:9" x14ac:dyDescent="0.2">
      <c r="A1385" s="42">
        <f t="shared" si="323"/>
        <v>2025</v>
      </c>
      <c r="B1385" s="30" t="s">
        <v>229</v>
      </c>
      <c r="C1385" s="43">
        <f t="shared" ref="C1385:D1385" si="356">C1384</f>
        <v>1</v>
      </c>
      <c r="D1385" s="14" t="str">
        <f t="shared" si="356"/>
        <v>0691775E</v>
      </c>
      <c r="E1385" s="30" t="s">
        <v>2878</v>
      </c>
      <c r="F1385" s="48">
        <f>Tableau3!W40</f>
        <v>0</v>
      </c>
      <c r="G1385" s="38" t="str">
        <f t="shared" ca="1" si="294"/>
        <v>2024-12-09-09.06.57.000000</v>
      </c>
      <c r="I1385" s="48"/>
    </row>
    <row r="1386" spans="1:9" x14ac:dyDescent="0.2">
      <c r="A1386" s="42">
        <f t="shared" si="323"/>
        <v>2025</v>
      </c>
      <c r="B1386" s="30" t="s">
        <v>229</v>
      </c>
      <c r="C1386" s="43">
        <f t="shared" ref="C1386:D1386" si="357">C1385</f>
        <v>1</v>
      </c>
      <c r="D1386" s="14" t="str">
        <f t="shared" si="357"/>
        <v>0691775E</v>
      </c>
      <c r="E1386" s="30" t="s">
        <v>2417</v>
      </c>
      <c r="F1386" s="48">
        <f>Tableau3!W41</f>
        <v>1929000</v>
      </c>
      <c r="G1386" s="38" t="str">
        <f t="shared" ca="1" si="294"/>
        <v>2024-12-09-09.06.57.000000</v>
      </c>
      <c r="I1386" s="40"/>
    </row>
    <row r="1387" spans="1:9" x14ac:dyDescent="0.2">
      <c r="A1387" s="42">
        <f t="shared" si="323"/>
        <v>2025</v>
      </c>
      <c r="B1387" s="30" t="s">
        <v>229</v>
      </c>
      <c r="C1387" s="43">
        <f t="shared" ref="C1387:D1387" si="358">C1386</f>
        <v>1</v>
      </c>
      <c r="D1387" s="14" t="str">
        <f t="shared" si="358"/>
        <v>0691775E</v>
      </c>
      <c r="E1387" s="30" t="s">
        <v>1079</v>
      </c>
      <c r="F1387" s="48">
        <f>Tableau3!W42</f>
        <v>0</v>
      </c>
      <c r="G1387" s="38" t="str">
        <f t="shared" ca="1" si="294"/>
        <v>2024-12-09-09.06.57.000000</v>
      </c>
      <c r="I1387" s="40"/>
    </row>
    <row r="1388" spans="1:9" x14ac:dyDescent="0.2">
      <c r="A1388" s="42">
        <f t="shared" si="323"/>
        <v>2025</v>
      </c>
      <c r="B1388" s="30" t="s">
        <v>229</v>
      </c>
      <c r="C1388" s="43">
        <f t="shared" ref="C1388:D1388" si="359">C1387</f>
        <v>1</v>
      </c>
      <c r="D1388" s="14" t="str">
        <f t="shared" si="359"/>
        <v>0691775E</v>
      </c>
      <c r="E1388" s="30" t="s">
        <v>1084</v>
      </c>
      <c r="F1388" s="48">
        <f>Tableau3!W43</f>
        <v>0</v>
      </c>
      <c r="G1388" s="38" t="str">
        <f t="shared" ca="1" si="294"/>
        <v>2024-12-09-09.06.57.000000</v>
      </c>
      <c r="I1388" s="40"/>
    </row>
    <row r="1389" spans="1:9" x14ac:dyDescent="0.2">
      <c r="A1389" s="42">
        <f t="shared" si="323"/>
        <v>2025</v>
      </c>
      <c r="B1389" s="30" t="s">
        <v>229</v>
      </c>
      <c r="C1389" s="43">
        <f t="shared" ref="C1389:D1389" si="360">C1388</f>
        <v>1</v>
      </c>
      <c r="D1389" s="14" t="str">
        <f t="shared" si="360"/>
        <v>0691775E</v>
      </c>
      <c r="E1389" s="30" t="s">
        <v>1090</v>
      </c>
      <c r="F1389" s="48">
        <f>Tableau3!W44</f>
        <v>0</v>
      </c>
      <c r="G1389" s="38" t="str">
        <f t="shared" ca="1" si="294"/>
        <v>2024-12-09-09.06.57.000000</v>
      </c>
      <c r="I1389" s="40"/>
    </row>
    <row r="1390" spans="1:9" x14ac:dyDescent="0.2">
      <c r="A1390" s="42">
        <f t="shared" si="323"/>
        <v>2025</v>
      </c>
      <c r="B1390" s="30" t="s">
        <v>229</v>
      </c>
      <c r="C1390" s="43">
        <f t="shared" ref="C1390:D1390" si="361">C1389</f>
        <v>1</v>
      </c>
      <c r="D1390" s="14" t="str">
        <f t="shared" si="361"/>
        <v>0691775E</v>
      </c>
      <c r="E1390" s="30" t="s">
        <v>1096</v>
      </c>
      <c r="F1390" s="48">
        <f>Tableau3!W45</f>
        <v>0</v>
      </c>
      <c r="G1390" s="38" t="str">
        <f t="shared" ca="1" si="294"/>
        <v>2024-12-09-09.06.57.000000</v>
      </c>
      <c r="I1390" s="40"/>
    </row>
    <row r="1391" spans="1:9" x14ac:dyDescent="0.2">
      <c r="A1391" s="42">
        <f t="shared" si="323"/>
        <v>2025</v>
      </c>
      <c r="B1391" s="30" t="s">
        <v>229</v>
      </c>
      <c r="C1391" s="43">
        <f t="shared" ref="C1391:D1391" si="362">C1390</f>
        <v>1</v>
      </c>
      <c r="D1391" s="14" t="str">
        <f t="shared" si="362"/>
        <v>0691775E</v>
      </c>
      <c r="E1391" s="30" t="s">
        <v>2137</v>
      </c>
      <c r="F1391" s="48">
        <f>Tableau3!X13</f>
        <v>289374</v>
      </c>
      <c r="G1391" s="38" t="str">
        <f t="shared" ca="1" si="294"/>
        <v>2024-12-09-09.06.57.000000</v>
      </c>
      <c r="I1391" s="40"/>
    </row>
    <row r="1392" spans="1:9" x14ac:dyDescent="0.2">
      <c r="A1392" s="42">
        <f t="shared" si="323"/>
        <v>2025</v>
      </c>
      <c r="B1392" s="30" t="s">
        <v>229</v>
      </c>
      <c r="C1392" s="43">
        <f t="shared" ref="C1392:D1392" si="363">C1391</f>
        <v>1</v>
      </c>
      <c r="D1392" s="14" t="str">
        <f t="shared" si="363"/>
        <v>0691775E</v>
      </c>
      <c r="E1392" s="30" t="s">
        <v>2156</v>
      </c>
      <c r="F1392" s="48">
        <f>Tableau3!X14</f>
        <v>0</v>
      </c>
      <c r="G1392" s="38" t="str">
        <f t="shared" ca="1" si="294"/>
        <v>2024-12-09-09.06.57.000000</v>
      </c>
      <c r="I1392" s="40"/>
    </row>
    <row r="1393" spans="1:9" x14ac:dyDescent="0.2">
      <c r="A1393" s="42">
        <f t="shared" si="323"/>
        <v>2025</v>
      </c>
      <c r="B1393" s="30" t="s">
        <v>229</v>
      </c>
      <c r="C1393" s="43">
        <f t="shared" ref="C1393:D1393" si="364">C1392</f>
        <v>1</v>
      </c>
      <c r="D1393" s="14" t="str">
        <f t="shared" si="364"/>
        <v>0691775E</v>
      </c>
      <c r="E1393" s="30" t="s">
        <v>2171</v>
      </c>
      <c r="F1393" s="48">
        <f>Tableau3!X15</f>
        <v>289374</v>
      </c>
      <c r="G1393" s="38" t="str">
        <f t="shared" ca="1" si="294"/>
        <v>2024-12-09-09.06.57.000000</v>
      </c>
      <c r="I1393" s="40"/>
    </row>
    <row r="1394" spans="1:9" x14ac:dyDescent="0.2">
      <c r="A1394" s="42">
        <f t="shared" si="323"/>
        <v>2025</v>
      </c>
      <c r="B1394" s="30" t="s">
        <v>229</v>
      </c>
      <c r="C1394" s="43">
        <f t="shared" ref="C1394:D1394" si="365">C1393</f>
        <v>1</v>
      </c>
      <c r="D1394" s="14" t="str">
        <f t="shared" si="365"/>
        <v>0691775E</v>
      </c>
      <c r="E1394" s="30" t="s">
        <v>873</v>
      </c>
      <c r="F1394" s="48">
        <f>Tableau3!X16</f>
        <v>0</v>
      </c>
      <c r="G1394" s="38" t="str">
        <f t="shared" ca="1" si="294"/>
        <v>2024-12-09-09.06.57.000000</v>
      </c>
      <c r="I1394" s="40"/>
    </row>
    <row r="1395" spans="1:9" x14ac:dyDescent="0.2">
      <c r="A1395" s="42">
        <f t="shared" si="323"/>
        <v>2025</v>
      </c>
      <c r="B1395" s="30" t="s">
        <v>229</v>
      </c>
      <c r="C1395" s="43">
        <f t="shared" ref="C1395:D1395" si="366">C1394</f>
        <v>1</v>
      </c>
      <c r="D1395" s="14" t="str">
        <f t="shared" si="366"/>
        <v>0691775E</v>
      </c>
      <c r="E1395" s="30" t="s">
        <v>887</v>
      </c>
      <c r="F1395" s="48">
        <f>Tableau3!X17</f>
        <v>0</v>
      </c>
      <c r="G1395" s="38" t="str">
        <f t="shared" ca="1" si="294"/>
        <v>2024-12-09-09.06.57.000000</v>
      </c>
      <c r="I1395" s="40"/>
    </row>
    <row r="1396" spans="1:9" x14ac:dyDescent="0.2">
      <c r="A1396" s="42">
        <f t="shared" si="323"/>
        <v>2025</v>
      </c>
      <c r="B1396" s="30" t="s">
        <v>229</v>
      </c>
      <c r="C1396" s="43">
        <f t="shared" ref="C1396:D1396" si="367">C1395</f>
        <v>1</v>
      </c>
      <c r="D1396" s="14" t="str">
        <f t="shared" si="367"/>
        <v>0691775E</v>
      </c>
      <c r="E1396" s="30" t="s">
        <v>897</v>
      </c>
      <c r="F1396" s="48">
        <f>Tableau3!X18</f>
        <v>2360</v>
      </c>
      <c r="G1396" s="38" t="str">
        <f t="shared" ca="1" si="294"/>
        <v>2024-12-09-09.06.57.000000</v>
      </c>
      <c r="I1396" s="40"/>
    </row>
    <row r="1397" spans="1:9" x14ac:dyDescent="0.2">
      <c r="A1397" s="42">
        <f t="shared" si="323"/>
        <v>2025</v>
      </c>
      <c r="B1397" s="30" t="s">
        <v>229</v>
      </c>
      <c r="C1397" s="43">
        <f t="shared" ref="C1397:D1397" si="368">C1396</f>
        <v>1</v>
      </c>
      <c r="D1397" s="14" t="str">
        <f t="shared" si="368"/>
        <v>0691775E</v>
      </c>
      <c r="E1397" s="30" t="s">
        <v>907</v>
      </c>
      <c r="F1397" s="48">
        <f>Tableau3!X19</f>
        <v>287014</v>
      </c>
      <c r="G1397" s="38" t="str">
        <f t="shared" ca="1" si="294"/>
        <v>2024-12-09-09.06.57.000000</v>
      </c>
      <c r="I1397" s="40"/>
    </row>
    <row r="1398" spans="1:9" x14ac:dyDescent="0.2">
      <c r="A1398" s="42">
        <f t="shared" si="323"/>
        <v>2025</v>
      </c>
      <c r="B1398" s="30" t="s">
        <v>229</v>
      </c>
      <c r="C1398" s="43">
        <f t="shared" ref="C1398:D1398" si="369">C1397</f>
        <v>1</v>
      </c>
      <c r="D1398" s="14" t="str">
        <f t="shared" si="369"/>
        <v>0691775E</v>
      </c>
      <c r="E1398" s="30" t="s">
        <v>916</v>
      </c>
      <c r="F1398" s="48">
        <f>Tableau3!X20</f>
        <v>53305</v>
      </c>
      <c r="G1398" s="38" t="str">
        <f t="shared" ca="1" si="294"/>
        <v>2024-12-09-09.06.57.000000</v>
      </c>
      <c r="I1398" s="40"/>
    </row>
    <row r="1399" spans="1:9" x14ac:dyDescent="0.2">
      <c r="A1399" s="42">
        <f t="shared" si="323"/>
        <v>2025</v>
      </c>
      <c r="B1399" s="30" t="s">
        <v>229</v>
      </c>
      <c r="C1399" s="43">
        <f t="shared" ref="C1399:D1399" si="370">C1398</f>
        <v>1</v>
      </c>
      <c r="D1399" s="14" t="str">
        <f t="shared" si="370"/>
        <v>0691775E</v>
      </c>
      <c r="E1399" s="30" t="s">
        <v>921</v>
      </c>
      <c r="F1399" s="48">
        <f>Tableau3!X21</f>
        <v>0</v>
      </c>
      <c r="G1399" s="38" t="str">
        <f t="shared" ca="1" si="294"/>
        <v>2024-12-09-09.06.57.000000</v>
      </c>
      <c r="I1399" s="40"/>
    </row>
    <row r="1400" spans="1:9" x14ac:dyDescent="0.2">
      <c r="A1400" s="42">
        <f t="shared" si="323"/>
        <v>2025</v>
      </c>
      <c r="B1400" s="30" t="s">
        <v>229</v>
      </c>
      <c r="C1400" s="43">
        <f t="shared" ref="C1400:D1400" si="371">C1399</f>
        <v>1</v>
      </c>
      <c r="D1400" s="14" t="str">
        <f t="shared" si="371"/>
        <v>0691775E</v>
      </c>
      <c r="E1400" s="30" t="s">
        <v>931</v>
      </c>
      <c r="F1400" s="48">
        <f>Tableau3!X22</f>
        <v>0</v>
      </c>
      <c r="G1400" s="38" t="str">
        <f t="shared" ca="1" si="294"/>
        <v>2024-12-09-09.06.57.000000</v>
      </c>
      <c r="I1400" s="40"/>
    </row>
    <row r="1401" spans="1:9" x14ac:dyDescent="0.2">
      <c r="A1401" s="42">
        <f t="shared" si="323"/>
        <v>2025</v>
      </c>
      <c r="B1401" s="30" t="s">
        <v>229</v>
      </c>
      <c r="C1401" s="43">
        <f t="shared" ref="C1401:D1401" si="372">C1400</f>
        <v>1</v>
      </c>
      <c r="D1401" s="14" t="str">
        <f t="shared" si="372"/>
        <v>0691775E</v>
      </c>
      <c r="E1401" s="30" t="s">
        <v>2218</v>
      </c>
      <c r="F1401" s="48">
        <f>Tableau3!X23</f>
        <v>0</v>
      </c>
      <c r="G1401" s="38" t="str">
        <f t="shared" ca="1" si="294"/>
        <v>2024-12-09-09.06.57.000000</v>
      </c>
      <c r="I1401" s="40"/>
    </row>
    <row r="1402" spans="1:9" x14ac:dyDescent="0.2">
      <c r="A1402" s="42">
        <f t="shared" si="323"/>
        <v>2025</v>
      </c>
      <c r="B1402" s="30" t="s">
        <v>229</v>
      </c>
      <c r="C1402" s="43">
        <f t="shared" ref="C1402:D1402" si="373">C1401</f>
        <v>1</v>
      </c>
      <c r="D1402" s="14" t="str">
        <f t="shared" si="373"/>
        <v>0691775E</v>
      </c>
      <c r="E1402" s="30" t="s">
        <v>945</v>
      </c>
      <c r="F1402" s="48">
        <f>Tableau3!X24</f>
        <v>0</v>
      </c>
      <c r="G1402" s="38" t="str">
        <f t="shared" ca="1" si="294"/>
        <v>2024-12-09-09.06.57.000000</v>
      </c>
      <c r="I1402" s="40"/>
    </row>
    <row r="1403" spans="1:9" x14ac:dyDescent="0.2">
      <c r="A1403" s="42">
        <f t="shared" si="323"/>
        <v>2025</v>
      </c>
      <c r="B1403" s="30" t="s">
        <v>229</v>
      </c>
      <c r="C1403" s="43">
        <f t="shared" ref="C1403:D1403" si="374">C1402</f>
        <v>1</v>
      </c>
      <c r="D1403" s="14" t="str">
        <f t="shared" si="374"/>
        <v>0691775E</v>
      </c>
      <c r="E1403" s="30" t="s">
        <v>958</v>
      </c>
      <c r="F1403" s="48">
        <f>Tableau3!X25</f>
        <v>0</v>
      </c>
      <c r="G1403" s="38" t="str">
        <f t="shared" ca="1" si="294"/>
        <v>2024-12-09-09.06.57.000000</v>
      </c>
      <c r="I1403" s="40"/>
    </row>
    <row r="1404" spans="1:9" x14ac:dyDescent="0.2">
      <c r="A1404" s="42">
        <f t="shared" si="323"/>
        <v>2025</v>
      </c>
      <c r="B1404" s="30" t="s">
        <v>229</v>
      </c>
      <c r="C1404" s="43">
        <f t="shared" ref="C1404:D1404" si="375">C1403</f>
        <v>1</v>
      </c>
      <c r="D1404" s="14" t="str">
        <f t="shared" si="375"/>
        <v>0691775E</v>
      </c>
      <c r="E1404" s="30" t="s">
        <v>967</v>
      </c>
      <c r="F1404" s="48">
        <f>Tableau3!X26</f>
        <v>0</v>
      </c>
      <c r="G1404" s="38" t="str">
        <f t="shared" ca="1" si="294"/>
        <v>2024-12-09-09.06.57.000000</v>
      </c>
      <c r="I1404" s="40"/>
    </row>
    <row r="1405" spans="1:9" x14ac:dyDescent="0.2">
      <c r="A1405" s="42">
        <f t="shared" si="323"/>
        <v>2025</v>
      </c>
      <c r="B1405" s="30" t="s">
        <v>229</v>
      </c>
      <c r="C1405" s="43">
        <f t="shared" ref="C1405:D1405" si="376">C1404</f>
        <v>1</v>
      </c>
      <c r="D1405" s="14" t="str">
        <f t="shared" si="376"/>
        <v>0691775E</v>
      </c>
      <c r="E1405" s="30" t="s">
        <v>978</v>
      </c>
      <c r="F1405" s="48">
        <f>Tableau3!X27</f>
        <v>0</v>
      </c>
      <c r="G1405" s="38" t="str">
        <f t="shared" ca="1" si="294"/>
        <v>2024-12-09-09.06.57.000000</v>
      </c>
      <c r="I1405" s="40"/>
    </row>
    <row r="1406" spans="1:9" x14ac:dyDescent="0.2">
      <c r="A1406" s="42">
        <f t="shared" si="323"/>
        <v>2025</v>
      </c>
      <c r="B1406" s="30" t="s">
        <v>229</v>
      </c>
      <c r="C1406" s="43">
        <f t="shared" ref="C1406:D1406" si="377">C1405</f>
        <v>1</v>
      </c>
      <c r="D1406" s="14" t="str">
        <f t="shared" si="377"/>
        <v>0691775E</v>
      </c>
      <c r="E1406" s="30" t="s">
        <v>991</v>
      </c>
      <c r="F1406" s="48">
        <f>Tableau3!X28</f>
        <v>0</v>
      </c>
      <c r="G1406" s="38" t="str">
        <f t="shared" ca="1" si="294"/>
        <v>2024-12-09-09.06.57.000000</v>
      </c>
      <c r="I1406" s="40"/>
    </row>
    <row r="1407" spans="1:9" x14ac:dyDescent="0.2">
      <c r="A1407" s="42">
        <f t="shared" si="323"/>
        <v>2025</v>
      </c>
      <c r="B1407" s="30" t="s">
        <v>229</v>
      </c>
      <c r="C1407" s="43">
        <f t="shared" ref="C1407:D1407" si="378">C1406</f>
        <v>1</v>
      </c>
      <c r="D1407" s="14" t="str">
        <f t="shared" si="378"/>
        <v>0691775E</v>
      </c>
      <c r="E1407" s="30" t="s">
        <v>1004</v>
      </c>
      <c r="F1407" s="48">
        <f>Tableau3!X29</f>
        <v>0</v>
      </c>
      <c r="G1407" s="38" t="str">
        <f t="shared" ca="1" si="294"/>
        <v>2024-12-09-09.06.57.000000</v>
      </c>
      <c r="I1407" s="40"/>
    </row>
    <row r="1408" spans="1:9" x14ac:dyDescent="0.2">
      <c r="A1408" s="42">
        <f t="shared" si="323"/>
        <v>2025</v>
      </c>
      <c r="B1408" s="30" t="s">
        <v>229</v>
      </c>
      <c r="C1408" s="43">
        <f t="shared" ref="C1408:D1408" si="379">C1407</f>
        <v>1</v>
      </c>
      <c r="D1408" s="14" t="str">
        <f t="shared" si="379"/>
        <v>0691775E</v>
      </c>
      <c r="E1408" s="30" t="s">
        <v>2266</v>
      </c>
      <c r="F1408" s="48">
        <f>Tableau3!X30</f>
        <v>117776</v>
      </c>
      <c r="G1408" s="38" t="str">
        <f t="shared" ca="1" si="294"/>
        <v>2024-12-09-09.06.57.000000</v>
      </c>
      <c r="I1408" s="40"/>
    </row>
    <row r="1409" spans="1:9" x14ac:dyDescent="0.2">
      <c r="A1409" s="42">
        <f t="shared" si="323"/>
        <v>2025</v>
      </c>
      <c r="B1409" s="30" t="s">
        <v>229</v>
      </c>
      <c r="C1409" s="43">
        <f t="shared" ref="C1409:D1409" si="380">C1408</f>
        <v>1</v>
      </c>
      <c r="D1409" s="14" t="str">
        <f t="shared" si="380"/>
        <v>0691775E</v>
      </c>
      <c r="E1409" s="30" t="s">
        <v>2289</v>
      </c>
      <c r="F1409" s="48">
        <f>Tableau3!X31</f>
        <v>0</v>
      </c>
      <c r="G1409" s="38" t="str">
        <f t="shared" ref="G1409:G1472" ca="1" si="381">TEXT(NOW(),"aaaa-mm-jj-hh.mm.ss")&amp;".000000"</f>
        <v>2024-12-09-09.06.57.000000</v>
      </c>
      <c r="I1409" s="40"/>
    </row>
    <row r="1410" spans="1:9" x14ac:dyDescent="0.2">
      <c r="A1410" s="42">
        <f t="shared" si="323"/>
        <v>2025</v>
      </c>
      <c r="B1410" s="30" t="s">
        <v>229</v>
      </c>
      <c r="C1410" s="43">
        <f t="shared" ref="C1410:D1410" si="382">C1409</f>
        <v>1</v>
      </c>
      <c r="D1410" s="14" t="str">
        <f t="shared" si="382"/>
        <v>0691775E</v>
      </c>
      <c r="E1410" s="30" t="s">
        <v>2307</v>
      </c>
      <c r="F1410" s="48">
        <f>Tableau3!X32</f>
        <v>117776</v>
      </c>
      <c r="G1410" s="38" t="str">
        <f t="shared" ca="1" si="381"/>
        <v>2024-12-09-09.06.57.000000</v>
      </c>
      <c r="I1410" s="40"/>
    </row>
    <row r="1411" spans="1:9" x14ac:dyDescent="0.2">
      <c r="A1411" s="42">
        <f t="shared" si="323"/>
        <v>2025</v>
      </c>
      <c r="B1411" s="30" t="s">
        <v>229</v>
      </c>
      <c r="C1411" s="43">
        <f t="shared" ref="C1411:D1411" si="383">C1410</f>
        <v>1</v>
      </c>
      <c r="D1411" s="14" t="str">
        <f t="shared" si="383"/>
        <v>0691775E</v>
      </c>
      <c r="E1411" s="30" t="s">
        <v>1020</v>
      </c>
      <c r="F1411" s="48">
        <f>Tableau3!X33</f>
        <v>0</v>
      </c>
      <c r="G1411" s="38" t="str">
        <f t="shared" ca="1" si="381"/>
        <v>2024-12-09-09.06.57.000000</v>
      </c>
      <c r="I1411" s="40"/>
    </row>
    <row r="1412" spans="1:9" x14ac:dyDescent="0.2">
      <c r="A1412" s="42">
        <f t="shared" si="323"/>
        <v>2025</v>
      </c>
      <c r="B1412" s="30" t="s">
        <v>229</v>
      </c>
      <c r="C1412" s="43">
        <f t="shared" ref="C1412:D1412" si="384">C1411</f>
        <v>1</v>
      </c>
      <c r="D1412" s="14" t="str">
        <f t="shared" si="384"/>
        <v>0691775E</v>
      </c>
      <c r="E1412" s="30" t="s">
        <v>1037</v>
      </c>
      <c r="F1412" s="48">
        <f>Tableau3!X34</f>
        <v>0</v>
      </c>
      <c r="G1412" s="38" t="str">
        <f t="shared" ca="1" si="381"/>
        <v>2024-12-09-09.06.57.000000</v>
      </c>
      <c r="I1412" s="40"/>
    </row>
    <row r="1413" spans="1:9" x14ac:dyDescent="0.2">
      <c r="A1413" s="42">
        <f t="shared" si="323"/>
        <v>2025</v>
      </c>
      <c r="B1413" s="30" t="s">
        <v>229</v>
      </c>
      <c r="C1413" s="43">
        <f t="shared" ref="C1413:D1413" si="385">C1412</f>
        <v>1</v>
      </c>
      <c r="D1413" s="14" t="str">
        <f t="shared" si="385"/>
        <v>0691775E</v>
      </c>
      <c r="E1413" s="30" t="s">
        <v>1050</v>
      </c>
      <c r="F1413" s="48">
        <f>Tableau3!X35</f>
        <v>11720</v>
      </c>
      <c r="G1413" s="38" t="str">
        <f t="shared" ca="1" si="381"/>
        <v>2024-12-09-09.06.57.000000</v>
      </c>
      <c r="I1413" s="40"/>
    </row>
    <row r="1414" spans="1:9" x14ac:dyDescent="0.2">
      <c r="A1414" s="42">
        <f t="shared" si="323"/>
        <v>2025</v>
      </c>
      <c r="B1414" s="30" t="s">
        <v>229</v>
      </c>
      <c r="C1414" s="43">
        <f t="shared" ref="C1414:D1414" si="386">C1413</f>
        <v>1</v>
      </c>
      <c r="D1414" s="14" t="str">
        <f t="shared" si="386"/>
        <v>0691775E</v>
      </c>
      <c r="E1414" s="30" t="s">
        <v>1064</v>
      </c>
      <c r="F1414" s="48">
        <f>Tableau3!X36</f>
        <v>106056</v>
      </c>
      <c r="G1414" s="38" t="str">
        <f t="shared" ca="1" si="381"/>
        <v>2024-12-09-09.06.57.000000</v>
      </c>
      <c r="I1414" s="40"/>
    </row>
    <row r="1415" spans="1:9" x14ac:dyDescent="0.2">
      <c r="A1415" s="42">
        <f t="shared" si="323"/>
        <v>2025</v>
      </c>
      <c r="B1415" s="30" t="s">
        <v>229</v>
      </c>
      <c r="C1415" s="43">
        <f t="shared" ref="C1415:D1415" si="387">C1414</f>
        <v>1</v>
      </c>
      <c r="D1415" s="14" t="str">
        <f t="shared" si="387"/>
        <v>0691775E</v>
      </c>
      <c r="E1415" s="30" t="s">
        <v>1075</v>
      </c>
      <c r="F1415" s="48">
        <f>Tableau3!X37</f>
        <v>0</v>
      </c>
      <c r="G1415" s="38" t="str">
        <f t="shared" ca="1" si="381"/>
        <v>2024-12-09-09.06.57.000000</v>
      </c>
      <c r="I1415" s="40"/>
    </row>
    <row r="1416" spans="1:9" x14ac:dyDescent="0.2">
      <c r="A1416" s="42">
        <f t="shared" si="323"/>
        <v>2025</v>
      </c>
      <c r="B1416" s="30" t="s">
        <v>229</v>
      </c>
      <c r="C1416" s="43">
        <f t="shared" ref="C1416:D1416" si="388">C1415</f>
        <v>1</v>
      </c>
      <c r="D1416" s="14" t="str">
        <f t="shared" si="388"/>
        <v>0691775E</v>
      </c>
      <c r="E1416" s="30" t="s">
        <v>2352</v>
      </c>
      <c r="F1416" s="48">
        <f>Tableau3!X38</f>
        <v>407150</v>
      </c>
      <c r="G1416" s="38" t="str">
        <f t="shared" ca="1" si="381"/>
        <v>2024-12-09-09.06.57.000000</v>
      </c>
      <c r="I1416" s="40"/>
    </row>
    <row r="1417" spans="1:9" x14ac:dyDescent="0.2">
      <c r="A1417" s="42">
        <f t="shared" ref="A1417:A1480" si="389">A1416</f>
        <v>2025</v>
      </c>
      <c r="B1417" s="30" t="s">
        <v>229</v>
      </c>
      <c r="C1417" s="43">
        <f t="shared" ref="C1417:D1417" si="390">C1416</f>
        <v>1</v>
      </c>
      <c r="D1417" s="14" t="str">
        <f t="shared" si="390"/>
        <v>0691775E</v>
      </c>
      <c r="E1417" s="30" t="s">
        <v>2376</v>
      </c>
      <c r="F1417" s="48">
        <f>Tableau3!X39</f>
        <v>407150</v>
      </c>
      <c r="G1417" s="38" t="str">
        <f t="shared" ca="1" si="381"/>
        <v>2024-12-09-09.06.57.000000</v>
      </c>
      <c r="I1417" s="40"/>
    </row>
    <row r="1418" spans="1:9" x14ac:dyDescent="0.2">
      <c r="A1418" s="42">
        <f t="shared" si="389"/>
        <v>2025</v>
      </c>
      <c r="B1418" s="30" t="s">
        <v>229</v>
      </c>
      <c r="C1418" s="43">
        <f t="shared" ref="C1418:D1418" si="391">C1417</f>
        <v>1</v>
      </c>
      <c r="D1418" s="14" t="str">
        <f t="shared" si="391"/>
        <v>0691775E</v>
      </c>
      <c r="E1418" s="30" t="s">
        <v>2399</v>
      </c>
      <c r="F1418" s="48">
        <f>Tableau3!X40</f>
        <v>0</v>
      </c>
      <c r="G1418" s="38" t="str">
        <f t="shared" ca="1" si="381"/>
        <v>2024-12-09-09.06.57.000000</v>
      </c>
      <c r="I1418" s="40"/>
    </row>
    <row r="1419" spans="1:9" x14ac:dyDescent="0.2">
      <c r="A1419" s="42">
        <f t="shared" si="389"/>
        <v>2025</v>
      </c>
      <c r="B1419" s="30" t="s">
        <v>229</v>
      </c>
      <c r="C1419" s="43">
        <f t="shared" ref="C1419:D1419" si="392">C1418</f>
        <v>1</v>
      </c>
      <c r="D1419" s="14" t="str">
        <f t="shared" si="392"/>
        <v>0691775E</v>
      </c>
      <c r="E1419" s="30" t="s">
        <v>2418</v>
      </c>
      <c r="F1419" s="48">
        <f>Tableau3!X41</f>
        <v>407150</v>
      </c>
      <c r="G1419" s="38" t="str">
        <f t="shared" ca="1" si="381"/>
        <v>2024-12-09-09.06.57.000000</v>
      </c>
      <c r="I1419" s="40"/>
    </row>
    <row r="1420" spans="1:9" x14ac:dyDescent="0.2">
      <c r="A1420" s="42">
        <f t="shared" si="389"/>
        <v>2025</v>
      </c>
      <c r="B1420" s="30" t="s">
        <v>229</v>
      </c>
      <c r="C1420" s="43">
        <f t="shared" ref="C1420:D1420" si="393">C1419</f>
        <v>1</v>
      </c>
      <c r="D1420" s="14" t="str">
        <f t="shared" si="393"/>
        <v>0691775E</v>
      </c>
      <c r="E1420" s="30" t="s">
        <v>1080</v>
      </c>
      <c r="F1420" s="48">
        <f>Tableau3!X42</f>
        <v>0</v>
      </c>
      <c r="G1420" s="38" t="str">
        <f t="shared" ca="1" si="381"/>
        <v>2024-12-09-09.06.57.000000</v>
      </c>
      <c r="I1420" s="40"/>
    </row>
    <row r="1421" spans="1:9" x14ac:dyDescent="0.2">
      <c r="A1421" s="42">
        <f t="shared" si="389"/>
        <v>2025</v>
      </c>
      <c r="B1421" s="30" t="s">
        <v>229</v>
      </c>
      <c r="C1421" s="43">
        <f t="shared" ref="C1421:D1421" si="394">C1420</f>
        <v>1</v>
      </c>
      <c r="D1421" s="14" t="str">
        <f t="shared" si="394"/>
        <v>0691775E</v>
      </c>
      <c r="E1421" s="30" t="s">
        <v>1085</v>
      </c>
      <c r="F1421" s="48">
        <f>Tableau3!X43</f>
        <v>0</v>
      </c>
      <c r="G1421" s="38" t="str">
        <f t="shared" ca="1" si="381"/>
        <v>2024-12-09-09.06.57.000000</v>
      </c>
      <c r="I1421" s="40"/>
    </row>
    <row r="1422" spans="1:9" x14ac:dyDescent="0.2">
      <c r="A1422" s="42">
        <f t="shared" si="389"/>
        <v>2025</v>
      </c>
      <c r="B1422" s="30" t="s">
        <v>229</v>
      </c>
      <c r="C1422" s="43">
        <f t="shared" ref="C1422:D1422" si="395">C1421</f>
        <v>1</v>
      </c>
      <c r="D1422" s="14" t="str">
        <f t="shared" si="395"/>
        <v>0691775E</v>
      </c>
      <c r="E1422" s="30" t="s">
        <v>1091</v>
      </c>
      <c r="F1422" s="48">
        <f>Tableau3!X44</f>
        <v>0</v>
      </c>
      <c r="G1422" s="38" t="str">
        <f t="shared" ca="1" si="381"/>
        <v>2024-12-09-09.06.57.000000</v>
      </c>
      <c r="I1422" s="40"/>
    </row>
    <row r="1423" spans="1:9" x14ac:dyDescent="0.2">
      <c r="A1423" s="42">
        <f t="shared" si="389"/>
        <v>2025</v>
      </c>
      <c r="B1423" s="30" t="s">
        <v>229</v>
      </c>
      <c r="C1423" s="43">
        <f t="shared" ref="C1423:D1423" si="396">C1422</f>
        <v>1</v>
      </c>
      <c r="D1423" s="14" t="str">
        <f t="shared" si="396"/>
        <v>0691775E</v>
      </c>
      <c r="E1423" s="30" t="s">
        <v>1097</v>
      </c>
      <c r="F1423" s="48">
        <f>Tableau3!X45</f>
        <v>0</v>
      </c>
      <c r="G1423" s="38" t="str">
        <f t="shared" ca="1" si="381"/>
        <v>2024-12-09-09.06.57.000000</v>
      </c>
      <c r="I1423" s="40"/>
    </row>
    <row r="1424" spans="1:9" x14ac:dyDescent="0.2">
      <c r="A1424" s="42">
        <f t="shared" si="389"/>
        <v>2025</v>
      </c>
      <c r="B1424" s="30" t="s">
        <v>229</v>
      </c>
      <c r="C1424" s="43">
        <f t="shared" ref="C1424:D1424" si="397">C1423</f>
        <v>1</v>
      </c>
      <c r="D1424" s="14" t="str">
        <f t="shared" si="397"/>
        <v>0691775E</v>
      </c>
      <c r="E1424" s="30" t="s">
        <v>2138</v>
      </c>
      <c r="F1424" s="48">
        <f>Tableau3!Y13</f>
        <v>3674315</v>
      </c>
      <c r="G1424" s="38" t="str">
        <f t="shared" ca="1" si="381"/>
        <v>2024-12-09-09.06.57.000000</v>
      </c>
      <c r="I1424" s="40"/>
    </row>
    <row r="1425" spans="1:9" x14ac:dyDescent="0.2">
      <c r="A1425" s="42">
        <f t="shared" si="389"/>
        <v>2025</v>
      </c>
      <c r="B1425" s="30" t="s">
        <v>229</v>
      </c>
      <c r="C1425" s="43">
        <f t="shared" ref="C1425:D1425" si="398">C1424</f>
        <v>1</v>
      </c>
      <c r="D1425" s="14" t="str">
        <f t="shared" si="398"/>
        <v>0691775E</v>
      </c>
      <c r="E1425" s="30" t="s">
        <v>2157</v>
      </c>
      <c r="F1425" s="48">
        <f>Tableau3!Y14</f>
        <v>679644</v>
      </c>
      <c r="G1425" s="38" t="str">
        <f t="shared" ca="1" si="381"/>
        <v>2024-12-09-09.06.57.000000</v>
      </c>
      <c r="I1425" s="40"/>
    </row>
    <row r="1426" spans="1:9" x14ac:dyDescent="0.2">
      <c r="A1426" s="42">
        <f t="shared" si="389"/>
        <v>2025</v>
      </c>
      <c r="B1426" s="30" t="s">
        <v>229</v>
      </c>
      <c r="C1426" s="43">
        <f t="shared" ref="C1426:D1426" si="399">C1425</f>
        <v>1</v>
      </c>
      <c r="D1426" s="14" t="str">
        <f t="shared" si="399"/>
        <v>0691775E</v>
      </c>
      <c r="E1426" s="30" t="s">
        <v>2172</v>
      </c>
      <c r="F1426" s="48">
        <f>Tableau3!Y15</f>
        <v>2994671</v>
      </c>
      <c r="G1426" s="38" t="str">
        <f t="shared" ca="1" si="381"/>
        <v>2024-12-09-09.06.57.000000</v>
      </c>
      <c r="I1426" s="40"/>
    </row>
    <row r="1427" spans="1:9" x14ac:dyDescent="0.2">
      <c r="A1427" s="42">
        <f t="shared" si="389"/>
        <v>2025</v>
      </c>
      <c r="B1427" s="30" t="s">
        <v>229</v>
      </c>
      <c r="C1427" s="43">
        <f t="shared" ref="C1427:D1427" si="400">C1426</f>
        <v>1</v>
      </c>
      <c r="D1427" s="14" t="str">
        <f t="shared" si="400"/>
        <v>0691775E</v>
      </c>
      <c r="E1427" s="30" t="s">
        <v>2177</v>
      </c>
      <c r="F1427" s="48">
        <f>Tableau3!Y16</f>
        <v>530755</v>
      </c>
      <c r="G1427" s="38" t="str">
        <f t="shared" ca="1" si="381"/>
        <v>2024-12-09-09.06.57.000000</v>
      </c>
      <c r="I1427" s="40"/>
    </row>
    <row r="1428" spans="1:9" x14ac:dyDescent="0.2">
      <c r="A1428" s="42">
        <f t="shared" si="389"/>
        <v>2025</v>
      </c>
      <c r="B1428" s="30" t="s">
        <v>229</v>
      </c>
      <c r="C1428" s="43">
        <f t="shared" ref="C1428:D1428" si="401">C1427</f>
        <v>1</v>
      </c>
      <c r="D1428" s="14" t="str">
        <f t="shared" si="401"/>
        <v>0691775E</v>
      </c>
      <c r="E1428" s="30" t="s">
        <v>2181</v>
      </c>
      <c r="F1428" s="48">
        <f>Tableau3!Y17</f>
        <v>148889</v>
      </c>
      <c r="G1428" s="38" t="str">
        <f t="shared" ca="1" si="381"/>
        <v>2024-12-09-09.06.57.000000</v>
      </c>
      <c r="I1428" s="40"/>
    </row>
    <row r="1429" spans="1:9" x14ac:dyDescent="0.2">
      <c r="A1429" s="42">
        <f t="shared" si="389"/>
        <v>2025</v>
      </c>
      <c r="B1429" s="30" t="s">
        <v>229</v>
      </c>
      <c r="C1429" s="43">
        <f t="shared" ref="C1429:D1429" si="402">C1428</f>
        <v>1</v>
      </c>
      <c r="D1429" s="14" t="str">
        <f t="shared" si="402"/>
        <v>0691775E</v>
      </c>
      <c r="E1429" s="30" t="s">
        <v>2185</v>
      </c>
      <c r="F1429" s="48">
        <f>Tableau3!Y18</f>
        <v>1479172</v>
      </c>
      <c r="G1429" s="38" t="str">
        <f t="shared" ca="1" si="381"/>
        <v>2024-12-09-09.06.57.000000</v>
      </c>
      <c r="I1429" s="40"/>
    </row>
    <row r="1430" spans="1:9" x14ac:dyDescent="0.2">
      <c r="A1430" s="42">
        <f t="shared" si="389"/>
        <v>2025</v>
      </c>
      <c r="B1430" s="30" t="s">
        <v>229</v>
      </c>
      <c r="C1430" s="43">
        <f t="shared" ref="C1430:D1430" si="403">C1429</f>
        <v>1</v>
      </c>
      <c r="D1430" s="14" t="str">
        <f t="shared" si="403"/>
        <v>0691775E</v>
      </c>
      <c r="E1430" s="30" t="s">
        <v>2189</v>
      </c>
      <c r="F1430" s="48">
        <f>Tableau3!Y19</f>
        <v>1515499</v>
      </c>
      <c r="G1430" s="38" t="str">
        <f t="shared" ca="1" si="381"/>
        <v>2024-12-09-09.06.57.000000</v>
      </c>
      <c r="I1430" s="40"/>
    </row>
    <row r="1431" spans="1:9" x14ac:dyDescent="0.2">
      <c r="A1431" s="42">
        <f t="shared" si="389"/>
        <v>2025</v>
      </c>
      <c r="B1431" s="30" t="s">
        <v>229</v>
      </c>
      <c r="C1431" s="43">
        <f t="shared" ref="C1431:D1431" si="404">C1430</f>
        <v>1</v>
      </c>
      <c r="D1431" s="14" t="str">
        <f t="shared" si="404"/>
        <v>0691775E</v>
      </c>
      <c r="E1431" s="30" t="s">
        <v>2193</v>
      </c>
      <c r="F1431" s="48">
        <f>Tableau3!Y20</f>
        <v>53305</v>
      </c>
      <c r="G1431" s="38" t="str">
        <f t="shared" ca="1" si="381"/>
        <v>2024-12-09-09.06.57.000000</v>
      </c>
      <c r="I1431" s="40"/>
    </row>
    <row r="1432" spans="1:9" x14ac:dyDescent="0.2">
      <c r="A1432" s="42">
        <f t="shared" si="389"/>
        <v>2025</v>
      </c>
      <c r="B1432" s="30" t="s">
        <v>229</v>
      </c>
      <c r="C1432" s="43">
        <f t="shared" ref="C1432:D1432" si="405">C1431</f>
        <v>1</v>
      </c>
      <c r="D1432" s="14" t="str">
        <f t="shared" si="405"/>
        <v>0691775E</v>
      </c>
      <c r="E1432" s="30" t="s">
        <v>2197</v>
      </c>
      <c r="F1432" s="48">
        <f>Tableau3!Y21</f>
        <v>1371002</v>
      </c>
      <c r="G1432" s="38" t="str">
        <f t="shared" ca="1" si="381"/>
        <v>2024-12-09-09.06.57.000000</v>
      </c>
      <c r="I1432" s="40"/>
    </row>
    <row r="1433" spans="1:9" x14ac:dyDescent="0.2">
      <c r="A1433" s="42">
        <f t="shared" si="389"/>
        <v>2025</v>
      </c>
      <c r="B1433" s="30" t="s">
        <v>229</v>
      </c>
      <c r="C1433" s="43">
        <f t="shared" ref="C1433:D1433" si="406">C1432</f>
        <v>1</v>
      </c>
      <c r="D1433" s="14" t="str">
        <f t="shared" si="406"/>
        <v>0691775E</v>
      </c>
      <c r="E1433" s="30" t="s">
        <v>2201</v>
      </c>
      <c r="F1433" s="48">
        <f>Tableau3!Y22</f>
        <v>0</v>
      </c>
      <c r="G1433" s="38" t="str">
        <f t="shared" ca="1" si="381"/>
        <v>2024-12-09-09.06.57.000000</v>
      </c>
      <c r="I1433" s="40"/>
    </row>
    <row r="1434" spans="1:9" x14ac:dyDescent="0.2">
      <c r="A1434" s="42">
        <f t="shared" si="389"/>
        <v>2025</v>
      </c>
      <c r="B1434" s="30" t="s">
        <v>229</v>
      </c>
      <c r="C1434" s="43">
        <f t="shared" ref="C1434:D1434" si="407">C1433</f>
        <v>1</v>
      </c>
      <c r="D1434" s="14" t="str">
        <f t="shared" si="407"/>
        <v>0691775E</v>
      </c>
      <c r="E1434" s="30" t="s">
        <v>2219</v>
      </c>
      <c r="F1434" s="48">
        <f>Tableau3!Y23</f>
        <v>91643</v>
      </c>
      <c r="G1434" s="38" t="str">
        <f t="shared" ca="1" si="381"/>
        <v>2024-12-09-09.06.57.000000</v>
      </c>
      <c r="I1434" s="40"/>
    </row>
    <row r="1435" spans="1:9" x14ac:dyDescent="0.2">
      <c r="A1435" s="42">
        <f t="shared" si="389"/>
        <v>2025</v>
      </c>
      <c r="B1435" s="30" t="s">
        <v>229</v>
      </c>
      <c r="C1435" s="43">
        <f t="shared" ref="C1435:D1435" si="408">C1434</f>
        <v>1</v>
      </c>
      <c r="D1435" s="14" t="str">
        <f t="shared" si="408"/>
        <v>0691775E</v>
      </c>
      <c r="E1435" s="30" t="s">
        <v>2224</v>
      </c>
      <c r="F1435" s="48">
        <f>Tableau3!Y24</f>
        <v>91643</v>
      </c>
      <c r="G1435" s="38" t="str">
        <f t="shared" ca="1" si="381"/>
        <v>2024-12-09-09.06.57.000000</v>
      </c>
      <c r="I1435" s="40"/>
    </row>
    <row r="1436" spans="1:9" x14ac:dyDescent="0.2">
      <c r="A1436" s="42">
        <f t="shared" si="389"/>
        <v>2025</v>
      </c>
      <c r="B1436" s="30" t="s">
        <v>229</v>
      </c>
      <c r="C1436" s="43">
        <f t="shared" ref="C1436:D1436" si="409">C1435</f>
        <v>1</v>
      </c>
      <c r="D1436" s="14" t="str">
        <f t="shared" si="409"/>
        <v>0691775E</v>
      </c>
      <c r="E1436" s="30" t="s">
        <v>2228</v>
      </c>
      <c r="F1436" s="48">
        <f>Tableau3!Y25</f>
        <v>0</v>
      </c>
      <c r="G1436" s="38" t="str">
        <f t="shared" ca="1" si="381"/>
        <v>2024-12-09-09.06.57.000000</v>
      </c>
      <c r="I1436" s="40"/>
    </row>
    <row r="1437" spans="1:9" x14ac:dyDescent="0.2">
      <c r="A1437" s="42">
        <f t="shared" si="389"/>
        <v>2025</v>
      </c>
      <c r="B1437" s="30" t="s">
        <v>229</v>
      </c>
      <c r="C1437" s="43">
        <f t="shared" ref="C1437:D1437" si="410">C1436</f>
        <v>1</v>
      </c>
      <c r="D1437" s="14" t="str">
        <f t="shared" si="410"/>
        <v>0691775E</v>
      </c>
      <c r="E1437" s="30" t="s">
        <v>2232</v>
      </c>
      <c r="F1437" s="48">
        <f>Tableau3!Y26</f>
        <v>0</v>
      </c>
      <c r="G1437" s="38" t="str">
        <f t="shared" ca="1" si="381"/>
        <v>2024-12-09-09.06.57.000000</v>
      </c>
      <c r="I1437" s="40"/>
    </row>
    <row r="1438" spans="1:9" x14ac:dyDescent="0.2">
      <c r="A1438" s="42">
        <f t="shared" si="389"/>
        <v>2025</v>
      </c>
      <c r="B1438" s="30" t="s">
        <v>229</v>
      </c>
      <c r="C1438" s="43">
        <f t="shared" ref="C1438:D1438" si="411">C1437</f>
        <v>1</v>
      </c>
      <c r="D1438" s="14" t="str">
        <f t="shared" si="411"/>
        <v>0691775E</v>
      </c>
      <c r="E1438" s="30" t="s">
        <v>2236</v>
      </c>
      <c r="F1438" s="48">
        <f>Tableau3!Y27</f>
        <v>0</v>
      </c>
      <c r="G1438" s="38" t="str">
        <f t="shared" ca="1" si="381"/>
        <v>2024-12-09-09.06.57.000000</v>
      </c>
      <c r="I1438" s="40"/>
    </row>
    <row r="1439" spans="1:9" x14ac:dyDescent="0.2">
      <c r="A1439" s="42">
        <f t="shared" si="389"/>
        <v>2025</v>
      </c>
      <c r="B1439" s="30" t="s">
        <v>229</v>
      </c>
      <c r="C1439" s="43">
        <f t="shared" ref="C1439:D1439" si="412">C1438</f>
        <v>1</v>
      </c>
      <c r="D1439" s="14" t="str">
        <f t="shared" si="412"/>
        <v>0691775E</v>
      </c>
      <c r="E1439" s="30" t="s">
        <v>2240</v>
      </c>
      <c r="F1439" s="48">
        <f>Tableau3!Y28</f>
        <v>-44547</v>
      </c>
      <c r="G1439" s="38" t="str">
        <f t="shared" ca="1" si="381"/>
        <v>2024-12-09-09.06.57.000000</v>
      </c>
      <c r="I1439" s="40"/>
    </row>
    <row r="1440" spans="1:9" x14ac:dyDescent="0.2">
      <c r="A1440" s="42">
        <f t="shared" si="389"/>
        <v>2025</v>
      </c>
      <c r="B1440" s="30" t="s">
        <v>229</v>
      </c>
      <c r="C1440" s="43">
        <f t="shared" ref="C1440:D1440" si="413">C1439</f>
        <v>1</v>
      </c>
      <c r="D1440" s="14" t="str">
        <f t="shared" si="413"/>
        <v>0691775E</v>
      </c>
      <c r="E1440" s="30" t="s">
        <v>2244</v>
      </c>
      <c r="F1440" s="48">
        <f>Tableau3!Y29</f>
        <v>136190</v>
      </c>
      <c r="G1440" s="38" t="str">
        <f t="shared" ca="1" si="381"/>
        <v>2024-12-09-09.06.57.000000</v>
      </c>
      <c r="I1440" s="40"/>
    </row>
    <row r="1441" spans="1:9" x14ac:dyDescent="0.2">
      <c r="A1441" s="42">
        <f t="shared" si="389"/>
        <v>2025</v>
      </c>
      <c r="B1441" s="30" t="s">
        <v>229</v>
      </c>
      <c r="C1441" s="43">
        <f t="shared" ref="C1441:D1441" si="414">C1440</f>
        <v>1</v>
      </c>
      <c r="D1441" s="14" t="str">
        <f t="shared" si="414"/>
        <v>0691775E</v>
      </c>
      <c r="E1441" s="30" t="s">
        <v>2267</v>
      </c>
      <c r="F1441" s="48">
        <f>Tableau3!Y30</f>
        <v>3876073</v>
      </c>
      <c r="G1441" s="38" t="str">
        <f t="shared" ca="1" si="381"/>
        <v>2024-12-09-09.06.57.000000</v>
      </c>
      <c r="I1441" s="40"/>
    </row>
    <row r="1442" spans="1:9" x14ac:dyDescent="0.2">
      <c r="A1442" s="42">
        <f t="shared" si="389"/>
        <v>2025</v>
      </c>
      <c r="B1442" s="30" t="s">
        <v>229</v>
      </c>
      <c r="C1442" s="43">
        <f t="shared" ref="C1442:D1442" si="415">C1441</f>
        <v>1</v>
      </c>
      <c r="D1442" s="14" t="str">
        <f t="shared" si="415"/>
        <v>0691775E</v>
      </c>
      <c r="E1442" s="30" t="s">
        <v>2290</v>
      </c>
      <c r="F1442" s="48">
        <f>Tableau3!Y31</f>
        <v>2657241</v>
      </c>
      <c r="G1442" s="38" t="str">
        <f t="shared" ca="1" si="381"/>
        <v>2024-12-09-09.06.57.000000</v>
      </c>
      <c r="I1442" s="40"/>
    </row>
    <row r="1443" spans="1:9" x14ac:dyDescent="0.2">
      <c r="A1443" s="42">
        <f t="shared" si="389"/>
        <v>2025</v>
      </c>
      <c r="B1443" s="30" t="s">
        <v>229</v>
      </c>
      <c r="C1443" s="43">
        <f t="shared" ref="C1443:D1443" si="416">C1442</f>
        <v>1</v>
      </c>
      <c r="D1443" s="14" t="str">
        <f t="shared" si="416"/>
        <v>0691775E</v>
      </c>
      <c r="E1443" s="30" t="s">
        <v>2308</v>
      </c>
      <c r="F1443" s="48">
        <f>Tableau3!Y32</f>
        <v>1218832</v>
      </c>
      <c r="G1443" s="38" t="str">
        <f t="shared" ca="1" si="381"/>
        <v>2024-12-09-09.06.57.000000</v>
      </c>
      <c r="I1443" s="40"/>
    </row>
    <row r="1444" spans="1:9" x14ac:dyDescent="0.2">
      <c r="A1444" s="42">
        <f t="shared" si="389"/>
        <v>2025</v>
      </c>
      <c r="B1444" s="30" t="s">
        <v>229</v>
      </c>
      <c r="C1444" s="43">
        <f t="shared" ref="C1444:D1444" si="417">C1443</f>
        <v>1</v>
      </c>
      <c r="D1444" s="14" t="str">
        <f t="shared" si="417"/>
        <v>0691775E</v>
      </c>
      <c r="E1444" s="30" t="s">
        <v>2313</v>
      </c>
      <c r="F1444" s="48">
        <f>Tableau3!Y33</f>
        <v>2529281</v>
      </c>
      <c r="G1444" s="38" t="str">
        <f t="shared" ca="1" si="381"/>
        <v>2024-12-09-09.06.57.000000</v>
      </c>
      <c r="I1444" s="40"/>
    </row>
    <row r="1445" spans="1:9" x14ac:dyDescent="0.2">
      <c r="A1445" s="42">
        <f t="shared" si="389"/>
        <v>2025</v>
      </c>
      <c r="B1445" s="30" t="s">
        <v>229</v>
      </c>
      <c r="C1445" s="43">
        <f t="shared" ref="C1445:D1445" si="418">C1444</f>
        <v>1</v>
      </c>
      <c r="D1445" s="14" t="str">
        <f t="shared" si="418"/>
        <v>0691775E</v>
      </c>
      <c r="E1445" s="30" t="s">
        <v>2317</v>
      </c>
      <c r="F1445" s="48">
        <f>Tableau3!Y34</f>
        <v>127960</v>
      </c>
      <c r="G1445" s="38" t="str">
        <f t="shared" ca="1" si="381"/>
        <v>2024-12-09-09.06.57.000000</v>
      </c>
      <c r="I1445" s="40"/>
    </row>
    <row r="1446" spans="1:9" x14ac:dyDescent="0.2">
      <c r="A1446" s="42">
        <f t="shared" si="389"/>
        <v>2025</v>
      </c>
      <c r="B1446" s="30" t="s">
        <v>229</v>
      </c>
      <c r="C1446" s="43">
        <f t="shared" ref="C1446:D1446" si="419">C1445</f>
        <v>1</v>
      </c>
      <c r="D1446" s="14" t="str">
        <f t="shared" si="419"/>
        <v>0691775E</v>
      </c>
      <c r="E1446" s="30" t="s">
        <v>2321</v>
      </c>
      <c r="F1446" s="48">
        <f>Tableau3!Y35</f>
        <v>121285</v>
      </c>
      <c r="G1446" s="38" t="str">
        <f t="shared" ca="1" si="381"/>
        <v>2024-12-09-09.06.57.000000</v>
      </c>
      <c r="I1446" s="40"/>
    </row>
    <row r="1447" spans="1:9" x14ac:dyDescent="0.2">
      <c r="A1447" s="42">
        <f t="shared" si="389"/>
        <v>2025</v>
      </c>
      <c r="B1447" s="30" t="s">
        <v>229</v>
      </c>
      <c r="C1447" s="43">
        <f t="shared" ref="C1447:D1447" si="420">C1446</f>
        <v>1</v>
      </c>
      <c r="D1447" s="14" t="str">
        <f t="shared" si="420"/>
        <v>0691775E</v>
      </c>
      <c r="E1447" s="30" t="s">
        <v>2325</v>
      </c>
      <c r="F1447" s="48">
        <f>Tableau3!Y36</f>
        <v>1097547</v>
      </c>
      <c r="G1447" s="38" t="str">
        <f t="shared" ca="1" si="381"/>
        <v>2024-12-09-09.06.57.000000</v>
      </c>
      <c r="I1447" s="40"/>
    </row>
    <row r="1448" spans="1:9" x14ac:dyDescent="0.2">
      <c r="A1448" s="42">
        <f t="shared" si="389"/>
        <v>2025</v>
      </c>
      <c r="B1448" s="30" t="s">
        <v>229</v>
      </c>
      <c r="C1448" s="43">
        <f t="shared" ref="C1448:D1448" si="421">C1447</f>
        <v>1</v>
      </c>
      <c r="D1448" s="14" t="str">
        <f t="shared" si="421"/>
        <v>0691775E</v>
      </c>
      <c r="E1448" s="30" t="s">
        <v>2330</v>
      </c>
      <c r="F1448" s="48">
        <f>Tableau3!Y37</f>
        <v>0</v>
      </c>
      <c r="G1448" s="38" t="str">
        <f t="shared" ca="1" si="381"/>
        <v>2024-12-09-09.06.57.000000</v>
      </c>
      <c r="I1448" s="40"/>
    </row>
    <row r="1449" spans="1:9" x14ac:dyDescent="0.2">
      <c r="A1449" s="42">
        <f t="shared" si="389"/>
        <v>2025</v>
      </c>
      <c r="B1449" s="30" t="s">
        <v>229</v>
      </c>
      <c r="C1449" s="43">
        <f t="shared" ref="C1449:D1449" si="422">C1448</f>
        <v>1</v>
      </c>
      <c r="D1449" s="14" t="str">
        <f t="shared" si="422"/>
        <v>0691775E</v>
      </c>
      <c r="E1449" s="30" t="s">
        <v>2353</v>
      </c>
      <c r="F1449" s="48">
        <f>Tableau3!Y38</f>
        <v>7642031</v>
      </c>
      <c r="G1449" s="38" t="str">
        <f t="shared" ca="1" si="381"/>
        <v>2024-12-09-09.06.57.000000</v>
      </c>
      <c r="I1449" s="40"/>
    </row>
    <row r="1450" spans="1:9" x14ac:dyDescent="0.2">
      <c r="A1450" s="42">
        <f t="shared" si="389"/>
        <v>2025</v>
      </c>
      <c r="B1450" s="30" t="s">
        <v>229</v>
      </c>
      <c r="C1450" s="43">
        <f t="shared" ref="C1450:D1450" si="423">C1449</f>
        <v>1</v>
      </c>
      <c r="D1450" s="14" t="str">
        <f t="shared" si="423"/>
        <v>0691775E</v>
      </c>
      <c r="E1450" s="30" t="s">
        <v>2377</v>
      </c>
      <c r="F1450" s="48">
        <f>Tableau3!Y39</f>
        <v>7642031</v>
      </c>
      <c r="G1450" s="38" t="str">
        <f t="shared" ca="1" si="381"/>
        <v>2024-12-09-09.06.57.000000</v>
      </c>
      <c r="I1450" s="40"/>
    </row>
    <row r="1451" spans="1:9" x14ac:dyDescent="0.2">
      <c r="A1451" s="42">
        <f t="shared" si="389"/>
        <v>2025</v>
      </c>
      <c r="B1451" s="30" t="s">
        <v>229</v>
      </c>
      <c r="C1451" s="43">
        <f t="shared" ref="C1451:D1451" si="424">C1450</f>
        <v>1</v>
      </c>
      <c r="D1451" s="14" t="str">
        <f t="shared" si="424"/>
        <v>0691775E</v>
      </c>
      <c r="E1451" s="30" t="s">
        <v>2400</v>
      </c>
      <c r="F1451" s="48">
        <f>Tableau3!Y40</f>
        <v>3428528</v>
      </c>
      <c r="G1451" s="38" t="str">
        <f t="shared" ca="1" si="381"/>
        <v>2024-12-09-09.06.57.000000</v>
      </c>
      <c r="I1451" s="40"/>
    </row>
    <row r="1452" spans="1:9" x14ac:dyDescent="0.2">
      <c r="A1452" s="42">
        <f t="shared" si="389"/>
        <v>2025</v>
      </c>
      <c r="B1452" s="30" t="s">
        <v>229</v>
      </c>
      <c r="C1452" s="43">
        <f t="shared" ref="C1452:D1452" si="425">C1451</f>
        <v>1</v>
      </c>
      <c r="D1452" s="14" t="str">
        <f t="shared" si="425"/>
        <v>0691775E</v>
      </c>
      <c r="E1452" s="30" t="s">
        <v>2419</v>
      </c>
      <c r="F1452" s="48">
        <f>Tableau3!Y41</f>
        <v>4213503</v>
      </c>
      <c r="G1452" s="38" t="str">
        <f t="shared" ca="1" si="381"/>
        <v>2024-12-09-09.06.57.000000</v>
      </c>
      <c r="I1452" s="40"/>
    </row>
    <row r="1453" spans="1:9" x14ac:dyDescent="0.2">
      <c r="A1453" s="42">
        <f t="shared" si="389"/>
        <v>2025</v>
      </c>
      <c r="B1453" s="30" t="s">
        <v>229</v>
      </c>
      <c r="C1453" s="43">
        <f t="shared" ref="C1453:D1453" si="426">C1452</f>
        <v>1</v>
      </c>
      <c r="D1453" s="14" t="str">
        <f t="shared" si="426"/>
        <v>0691775E</v>
      </c>
      <c r="E1453" s="30" t="s">
        <v>2139</v>
      </c>
      <c r="F1453" s="48">
        <f>Tableau3!Z13</f>
        <v>72068831</v>
      </c>
      <c r="G1453" s="38" t="str">
        <f t="shared" ca="1" si="381"/>
        <v>2024-12-09-09.06.57.000000</v>
      </c>
      <c r="I1453" s="40"/>
    </row>
    <row r="1454" spans="1:9" x14ac:dyDescent="0.2">
      <c r="A1454" s="42">
        <f t="shared" si="389"/>
        <v>2025</v>
      </c>
      <c r="B1454" s="30" t="s">
        <v>229</v>
      </c>
      <c r="C1454" s="43">
        <f t="shared" ref="C1454:D1454" si="427">C1453</f>
        <v>1</v>
      </c>
      <c r="D1454" s="14" t="str">
        <f t="shared" si="427"/>
        <v>0691775E</v>
      </c>
      <c r="E1454" s="30" t="s">
        <v>2158</v>
      </c>
      <c r="F1454" s="48">
        <f>Tableau3!Z14</f>
        <v>51084149</v>
      </c>
      <c r="G1454" s="38" t="str">
        <f t="shared" ca="1" si="381"/>
        <v>2024-12-09-09.06.57.000000</v>
      </c>
      <c r="I1454" s="40"/>
    </row>
    <row r="1455" spans="1:9" x14ac:dyDescent="0.2">
      <c r="A1455" s="42">
        <f t="shared" si="389"/>
        <v>2025</v>
      </c>
      <c r="B1455" s="30" t="s">
        <v>229</v>
      </c>
      <c r="C1455" s="43">
        <f t="shared" ref="C1455:D1455" si="428">C1454</f>
        <v>1</v>
      </c>
      <c r="D1455" s="14" t="str">
        <f t="shared" si="428"/>
        <v>0691775E</v>
      </c>
      <c r="E1455" s="30" t="s">
        <v>2173</v>
      </c>
      <c r="F1455" s="48">
        <f>Tableau3!Z15</f>
        <v>20984682</v>
      </c>
      <c r="G1455" s="38" t="str">
        <f t="shared" ca="1" si="381"/>
        <v>2024-12-09-09.06.57.000000</v>
      </c>
      <c r="I1455" s="40"/>
    </row>
    <row r="1456" spans="1:9" x14ac:dyDescent="0.2">
      <c r="A1456" s="42">
        <f t="shared" si="389"/>
        <v>2025</v>
      </c>
      <c r="B1456" s="30" t="s">
        <v>229</v>
      </c>
      <c r="C1456" s="43">
        <f t="shared" ref="C1456:D1456" si="429">C1455</f>
        <v>1</v>
      </c>
      <c r="D1456" s="14" t="str">
        <f t="shared" si="429"/>
        <v>0691775E</v>
      </c>
      <c r="E1456" s="30" t="s">
        <v>2178</v>
      </c>
      <c r="F1456" s="48">
        <f>Tableau3!Z16</f>
        <v>35388814</v>
      </c>
      <c r="G1456" s="38" t="str">
        <f t="shared" ca="1" si="381"/>
        <v>2024-12-09-09.06.57.000000</v>
      </c>
      <c r="I1456" s="40"/>
    </row>
    <row r="1457" spans="1:9" x14ac:dyDescent="0.2">
      <c r="A1457" s="42">
        <f t="shared" si="389"/>
        <v>2025</v>
      </c>
      <c r="B1457" s="30" t="s">
        <v>229</v>
      </c>
      <c r="C1457" s="43">
        <f t="shared" ref="C1457:D1457" si="430">C1456</f>
        <v>1</v>
      </c>
      <c r="D1457" s="14" t="str">
        <f t="shared" si="430"/>
        <v>0691775E</v>
      </c>
      <c r="E1457" s="30" t="s">
        <v>2182</v>
      </c>
      <c r="F1457" s="48">
        <f>Tableau3!Z17</f>
        <v>15695335</v>
      </c>
      <c r="G1457" s="38" t="str">
        <f t="shared" ca="1" si="381"/>
        <v>2024-12-09-09.06.57.000000</v>
      </c>
      <c r="I1457" s="40"/>
    </row>
    <row r="1458" spans="1:9" x14ac:dyDescent="0.2">
      <c r="A1458" s="42">
        <f t="shared" si="389"/>
        <v>2025</v>
      </c>
      <c r="B1458" s="30" t="s">
        <v>229</v>
      </c>
      <c r="C1458" s="43">
        <f t="shared" ref="C1458:D1458" si="431">C1457</f>
        <v>1</v>
      </c>
      <c r="D1458" s="14" t="str">
        <f t="shared" si="431"/>
        <v>0691775E</v>
      </c>
      <c r="E1458" s="30" t="s">
        <v>2186</v>
      </c>
      <c r="F1458" s="48">
        <f>Tableau3!Z18</f>
        <v>9716924</v>
      </c>
      <c r="G1458" s="38" t="str">
        <f t="shared" ca="1" si="381"/>
        <v>2024-12-09-09.06.57.000000</v>
      </c>
      <c r="I1458" s="40"/>
    </row>
    <row r="1459" spans="1:9" x14ac:dyDescent="0.2">
      <c r="A1459" s="42">
        <f t="shared" si="389"/>
        <v>2025</v>
      </c>
      <c r="B1459" s="30" t="s">
        <v>229</v>
      </c>
      <c r="C1459" s="43">
        <f t="shared" ref="C1459:D1459" si="432">C1458</f>
        <v>1</v>
      </c>
      <c r="D1459" s="14" t="str">
        <f t="shared" si="432"/>
        <v>0691775E</v>
      </c>
      <c r="E1459" s="30" t="s">
        <v>2190</v>
      </c>
      <c r="F1459" s="48">
        <f>Tableau3!Z19</f>
        <v>10719211</v>
      </c>
      <c r="G1459" s="38" t="str">
        <f t="shared" ca="1" si="381"/>
        <v>2024-12-09-09.06.57.000000</v>
      </c>
      <c r="I1459" s="40"/>
    </row>
    <row r="1460" spans="1:9" x14ac:dyDescent="0.2">
      <c r="A1460" s="42">
        <f t="shared" si="389"/>
        <v>2025</v>
      </c>
      <c r="B1460" s="30" t="s">
        <v>229</v>
      </c>
      <c r="C1460" s="43">
        <f t="shared" ref="C1460:D1460" si="433">C1459</f>
        <v>1</v>
      </c>
      <c r="D1460" s="14" t="str">
        <f t="shared" si="433"/>
        <v>0691775E</v>
      </c>
      <c r="E1460" s="30" t="s">
        <v>2194</v>
      </c>
      <c r="F1460" s="48">
        <f>Tableau3!Z20</f>
        <v>2345303</v>
      </c>
      <c r="G1460" s="38" t="str">
        <f t="shared" ca="1" si="381"/>
        <v>2024-12-09-09.06.57.000000</v>
      </c>
      <c r="I1460" s="40"/>
    </row>
    <row r="1461" spans="1:9" x14ac:dyDescent="0.2">
      <c r="A1461" s="42">
        <f t="shared" si="389"/>
        <v>2025</v>
      </c>
      <c r="B1461" s="30" t="s">
        <v>229</v>
      </c>
      <c r="C1461" s="43">
        <f t="shared" ref="C1461:D1461" si="434">C1460</f>
        <v>1</v>
      </c>
      <c r="D1461" s="14" t="str">
        <f t="shared" si="434"/>
        <v>0691775E</v>
      </c>
      <c r="E1461" s="30" t="s">
        <v>2198</v>
      </c>
      <c r="F1461" s="48">
        <f>Tableau3!Z21</f>
        <v>3323617</v>
      </c>
      <c r="G1461" s="38" t="str">
        <f t="shared" ca="1" si="381"/>
        <v>2024-12-09-09.06.57.000000</v>
      </c>
      <c r="I1461" s="40"/>
    </row>
    <row r="1462" spans="1:9" x14ac:dyDescent="0.2">
      <c r="A1462" s="42">
        <f t="shared" si="389"/>
        <v>2025</v>
      </c>
      <c r="B1462" s="30" t="s">
        <v>229</v>
      </c>
      <c r="C1462" s="43">
        <f t="shared" ref="C1462:D1462" si="435">C1461</f>
        <v>1</v>
      </c>
      <c r="D1462" s="14" t="str">
        <f t="shared" si="435"/>
        <v>0691775E</v>
      </c>
      <c r="E1462" s="30" t="s">
        <v>2202</v>
      </c>
      <c r="F1462" s="48">
        <f>Tableau3!Z22</f>
        <v>548547</v>
      </c>
      <c r="G1462" s="38" t="str">
        <f t="shared" ca="1" si="381"/>
        <v>2024-12-09-09.06.57.000000</v>
      </c>
      <c r="I1462" s="40"/>
    </row>
    <row r="1463" spans="1:9" x14ac:dyDescent="0.2">
      <c r="A1463" s="42">
        <f t="shared" si="389"/>
        <v>2025</v>
      </c>
      <c r="B1463" s="30" t="s">
        <v>229</v>
      </c>
      <c r="C1463" s="43">
        <f t="shared" ref="C1463:D1463" si="436">C1462</f>
        <v>1</v>
      </c>
      <c r="D1463" s="14" t="str">
        <f t="shared" si="436"/>
        <v>0691775E</v>
      </c>
      <c r="E1463" s="30" t="s">
        <v>2220</v>
      </c>
      <c r="F1463" s="48">
        <f>Tableau3!Z23</f>
        <v>15738003</v>
      </c>
      <c r="G1463" s="38" t="str">
        <f t="shared" ca="1" si="381"/>
        <v>2024-12-09-09.06.57.000000</v>
      </c>
      <c r="I1463" s="40"/>
    </row>
    <row r="1464" spans="1:9" x14ac:dyDescent="0.2">
      <c r="A1464" s="42">
        <f t="shared" si="389"/>
        <v>2025</v>
      </c>
      <c r="B1464" s="30" t="s">
        <v>229</v>
      </c>
      <c r="C1464" s="43">
        <f t="shared" ref="C1464:D1464" si="437">C1463</f>
        <v>1</v>
      </c>
      <c r="D1464" s="14" t="str">
        <f t="shared" si="437"/>
        <v>0691775E</v>
      </c>
      <c r="E1464" s="30" t="s">
        <v>2225</v>
      </c>
      <c r="F1464" s="48">
        <f>Tableau3!Z24</f>
        <v>10974279</v>
      </c>
      <c r="G1464" s="38" t="str">
        <f t="shared" ca="1" si="381"/>
        <v>2024-12-09-09.06.57.000000</v>
      </c>
      <c r="I1464" s="40"/>
    </row>
    <row r="1465" spans="1:9" x14ac:dyDescent="0.2">
      <c r="A1465" s="42">
        <f t="shared" si="389"/>
        <v>2025</v>
      </c>
      <c r="B1465" s="30" t="s">
        <v>229</v>
      </c>
      <c r="C1465" s="43">
        <f t="shared" ref="C1465:D1465" si="438">C1464</f>
        <v>1</v>
      </c>
      <c r="D1465" s="14" t="str">
        <f t="shared" si="438"/>
        <v>0691775E</v>
      </c>
      <c r="E1465" s="30" t="s">
        <v>2229</v>
      </c>
      <c r="F1465" s="48">
        <f>Tableau3!Z25</f>
        <v>4763724</v>
      </c>
      <c r="G1465" s="38" t="str">
        <f t="shared" ca="1" si="381"/>
        <v>2024-12-09-09.06.57.000000</v>
      </c>
      <c r="I1465" s="40"/>
    </row>
    <row r="1466" spans="1:9" x14ac:dyDescent="0.2">
      <c r="A1466" s="42">
        <f t="shared" si="389"/>
        <v>2025</v>
      </c>
      <c r="B1466" s="30" t="s">
        <v>229</v>
      </c>
      <c r="C1466" s="43">
        <f t="shared" ref="C1466:D1466" si="439">C1465</f>
        <v>1</v>
      </c>
      <c r="D1466" s="14" t="str">
        <f t="shared" si="439"/>
        <v>0691775E</v>
      </c>
      <c r="E1466" s="30" t="s">
        <v>2233</v>
      </c>
      <c r="F1466" s="48">
        <f>Tableau3!Z26</f>
        <v>6389342</v>
      </c>
      <c r="G1466" s="38" t="str">
        <f t="shared" ca="1" si="381"/>
        <v>2024-12-09-09.06.57.000000</v>
      </c>
      <c r="I1466" s="40"/>
    </row>
    <row r="1467" spans="1:9" x14ac:dyDescent="0.2">
      <c r="A1467" s="42">
        <f t="shared" si="389"/>
        <v>2025</v>
      </c>
      <c r="B1467" s="30" t="s">
        <v>229</v>
      </c>
      <c r="C1467" s="43">
        <f t="shared" ref="C1467:D1467" si="440">C1466</f>
        <v>1</v>
      </c>
      <c r="D1467" s="14" t="str">
        <f t="shared" si="440"/>
        <v>0691775E</v>
      </c>
      <c r="E1467" s="30" t="s">
        <v>2237</v>
      </c>
      <c r="F1467" s="48">
        <f>Tableau3!Z27</f>
        <v>2112860</v>
      </c>
      <c r="G1467" s="38" t="str">
        <f t="shared" ca="1" si="381"/>
        <v>2024-12-09-09.06.57.000000</v>
      </c>
      <c r="I1467" s="40"/>
    </row>
    <row r="1468" spans="1:9" x14ac:dyDescent="0.2">
      <c r="A1468" s="42">
        <f t="shared" si="389"/>
        <v>2025</v>
      </c>
      <c r="B1468" s="30" t="s">
        <v>229</v>
      </c>
      <c r="C1468" s="43">
        <f t="shared" ref="C1468:D1468" si="441">C1467</f>
        <v>1</v>
      </c>
      <c r="D1468" s="14" t="str">
        <f t="shared" si="441"/>
        <v>0691775E</v>
      </c>
      <c r="E1468" s="30" t="s">
        <v>2241</v>
      </c>
      <c r="F1468" s="48">
        <f>Tableau3!Z28</f>
        <v>3377580</v>
      </c>
      <c r="G1468" s="38" t="str">
        <f t="shared" ca="1" si="381"/>
        <v>2024-12-09-09.06.57.000000</v>
      </c>
      <c r="I1468" s="40"/>
    </row>
    <row r="1469" spans="1:9" x14ac:dyDescent="0.2">
      <c r="A1469" s="42">
        <f t="shared" si="389"/>
        <v>2025</v>
      </c>
      <c r="B1469" s="30" t="s">
        <v>229</v>
      </c>
      <c r="C1469" s="43">
        <f t="shared" ref="C1469:D1469" si="442">C1468</f>
        <v>1</v>
      </c>
      <c r="D1469" s="14" t="str">
        <f t="shared" si="442"/>
        <v>0691775E</v>
      </c>
      <c r="E1469" s="30" t="s">
        <v>2245</v>
      </c>
      <c r="F1469" s="48">
        <f>Tableau3!Z29</f>
        <v>3858221</v>
      </c>
      <c r="G1469" s="38" t="str">
        <f t="shared" ca="1" si="381"/>
        <v>2024-12-09-09.06.57.000000</v>
      </c>
      <c r="I1469" s="40"/>
    </row>
    <row r="1470" spans="1:9" x14ac:dyDescent="0.2">
      <c r="A1470" s="42">
        <f t="shared" si="389"/>
        <v>2025</v>
      </c>
      <c r="B1470" s="30" t="s">
        <v>229</v>
      </c>
      <c r="C1470" s="43">
        <f t="shared" ref="C1470:D1470" si="443">C1469</f>
        <v>1</v>
      </c>
      <c r="D1470" s="14" t="str">
        <f t="shared" si="443"/>
        <v>0691775E</v>
      </c>
      <c r="E1470" s="30" t="s">
        <v>2268</v>
      </c>
      <c r="F1470" s="48">
        <f>Tableau3!Z30</f>
        <v>59834444</v>
      </c>
      <c r="G1470" s="38" t="str">
        <f t="shared" ca="1" si="381"/>
        <v>2024-12-09-09.06.57.000000</v>
      </c>
      <c r="I1470" s="40"/>
    </row>
    <row r="1471" spans="1:9" x14ac:dyDescent="0.2">
      <c r="A1471" s="42">
        <f t="shared" si="389"/>
        <v>2025</v>
      </c>
      <c r="B1471" s="30" t="s">
        <v>229</v>
      </c>
      <c r="C1471" s="43">
        <f t="shared" ref="C1471:D1471" si="444">C1470</f>
        <v>1</v>
      </c>
      <c r="D1471" s="14" t="str">
        <f t="shared" si="444"/>
        <v>0691775E</v>
      </c>
      <c r="E1471" s="30" t="s">
        <v>2291</v>
      </c>
      <c r="F1471" s="48">
        <f>Tableau3!Z31</f>
        <v>49794378</v>
      </c>
      <c r="G1471" s="38" t="str">
        <f t="shared" ca="1" si="381"/>
        <v>2024-12-09-09.06.57.000000</v>
      </c>
      <c r="I1471" s="40"/>
    </row>
    <row r="1472" spans="1:9" x14ac:dyDescent="0.2">
      <c r="A1472" s="42">
        <f t="shared" si="389"/>
        <v>2025</v>
      </c>
      <c r="B1472" s="30" t="s">
        <v>229</v>
      </c>
      <c r="C1472" s="43">
        <f t="shared" ref="C1472:D1472" si="445">C1471</f>
        <v>1</v>
      </c>
      <c r="D1472" s="14" t="str">
        <f t="shared" si="445"/>
        <v>0691775E</v>
      </c>
      <c r="E1472" s="30" t="s">
        <v>2309</v>
      </c>
      <c r="F1472" s="48">
        <f>Tableau3!Z32</f>
        <v>10040066</v>
      </c>
      <c r="G1472" s="38" t="str">
        <f t="shared" ca="1" si="381"/>
        <v>2024-12-09-09.06.57.000000</v>
      </c>
      <c r="I1472" s="40"/>
    </row>
    <row r="1473" spans="1:9" x14ac:dyDescent="0.2">
      <c r="A1473" s="42">
        <f t="shared" si="389"/>
        <v>2025</v>
      </c>
      <c r="B1473" s="30" t="s">
        <v>229</v>
      </c>
      <c r="C1473" s="43">
        <f t="shared" ref="C1473:D1473" si="446">C1472</f>
        <v>1</v>
      </c>
      <c r="D1473" s="14" t="str">
        <f t="shared" si="446"/>
        <v>0691775E</v>
      </c>
      <c r="E1473" s="30" t="s">
        <v>2314</v>
      </c>
      <c r="F1473" s="48">
        <f>Tableau3!Z33</f>
        <v>40128320</v>
      </c>
      <c r="G1473" s="38" t="str">
        <f t="shared" ref="G1473:G1536" ca="1" si="447">TEXT(NOW(),"aaaa-mm-jj-hh.mm.ss")&amp;".000000"</f>
        <v>2024-12-09-09.06.57.000000</v>
      </c>
      <c r="I1473" s="40"/>
    </row>
    <row r="1474" spans="1:9" x14ac:dyDescent="0.2">
      <c r="A1474" s="42">
        <f t="shared" si="389"/>
        <v>2025</v>
      </c>
      <c r="B1474" s="30" t="s">
        <v>229</v>
      </c>
      <c r="C1474" s="43">
        <f t="shared" ref="C1474:D1474" si="448">C1473</f>
        <v>1</v>
      </c>
      <c r="D1474" s="14" t="str">
        <f t="shared" si="448"/>
        <v>0691775E</v>
      </c>
      <c r="E1474" s="30" t="s">
        <v>2318</v>
      </c>
      <c r="F1474" s="48">
        <f>Tableau3!Z34</f>
        <v>9666058</v>
      </c>
      <c r="G1474" s="38" t="str">
        <f t="shared" ca="1" si="447"/>
        <v>2024-12-09-09.06.57.000000</v>
      </c>
      <c r="I1474" s="40"/>
    </row>
    <row r="1475" spans="1:9" x14ac:dyDescent="0.2">
      <c r="A1475" s="42">
        <f t="shared" si="389"/>
        <v>2025</v>
      </c>
      <c r="B1475" s="30" t="s">
        <v>229</v>
      </c>
      <c r="C1475" s="43">
        <f t="shared" ref="C1475:D1475" si="449">C1474</f>
        <v>1</v>
      </c>
      <c r="D1475" s="14" t="str">
        <f t="shared" si="449"/>
        <v>0691775E</v>
      </c>
      <c r="E1475" s="30" t="s">
        <v>2322</v>
      </c>
      <c r="F1475" s="48">
        <f>Tableau3!Z35</f>
        <v>1013807</v>
      </c>
      <c r="G1475" s="38" t="str">
        <f t="shared" ca="1" si="447"/>
        <v>2024-12-09-09.06.57.000000</v>
      </c>
      <c r="I1475" s="40"/>
    </row>
    <row r="1476" spans="1:9" x14ac:dyDescent="0.2">
      <c r="A1476" s="42">
        <f t="shared" si="389"/>
        <v>2025</v>
      </c>
      <c r="B1476" s="30" t="s">
        <v>229</v>
      </c>
      <c r="C1476" s="43">
        <f t="shared" ref="C1476:D1476" si="450">C1475</f>
        <v>1</v>
      </c>
      <c r="D1476" s="14" t="str">
        <f t="shared" si="450"/>
        <v>0691775E</v>
      </c>
      <c r="E1476" s="30" t="s">
        <v>2326</v>
      </c>
      <c r="F1476" s="48">
        <f>Tableau3!Z36</f>
        <v>9026259</v>
      </c>
      <c r="G1476" s="38" t="str">
        <f t="shared" ca="1" si="447"/>
        <v>2024-12-09-09.06.57.000000</v>
      </c>
      <c r="I1476" s="40"/>
    </row>
    <row r="1477" spans="1:9" x14ac:dyDescent="0.2">
      <c r="A1477" s="42">
        <f t="shared" si="389"/>
        <v>2025</v>
      </c>
      <c r="B1477" s="30" t="s">
        <v>229</v>
      </c>
      <c r="C1477" s="43">
        <f t="shared" ref="C1477:D1477" si="451">C1476</f>
        <v>1</v>
      </c>
      <c r="D1477" s="14" t="str">
        <f t="shared" si="451"/>
        <v>0691775E</v>
      </c>
      <c r="E1477" s="30" t="s">
        <v>2331</v>
      </c>
      <c r="F1477" s="48">
        <f>Tableau3!Z37</f>
        <v>1040347</v>
      </c>
      <c r="G1477" s="38" t="str">
        <f t="shared" ca="1" si="447"/>
        <v>2024-12-09-09.06.57.000000</v>
      </c>
      <c r="I1477" s="40"/>
    </row>
    <row r="1478" spans="1:9" x14ac:dyDescent="0.2">
      <c r="A1478" s="42">
        <f t="shared" si="389"/>
        <v>2025</v>
      </c>
      <c r="B1478" s="30" t="s">
        <v>229</v>
      </c>
      <c r="C1478" s="43">
        <f t="shared" ref="C1478:D1478" si="452">C1477</f>
        <v>1</v>
      </c>
      <c r="D1478" s="14" t="str">
        <f t="shared" si="452"/>
        <v>0691775E</v>
      </c>
      <c r="E1478" s="30" t="s">
        <v>2354</v>
      </c>
      <c r="F1478" s="48">
        <f>Tableau3!Z38</f>
        <v>148681625</v>
      </c>
      <c r="G1478" s="38" t="str">
        <f t="shared" ca="1" si="447"/>
        <v>2024-12-09-09.06.57.000000</v>
      </c>
      <c r="I1478" s="40"/>
    </row>
    <row r="1479" spans="1:9" x14ac:dyDescent="0.2">
      <c r="A1479" s="42">
        <f t="shared" si="389"/>
        <v>2025</v>
      </c>
      <c r="B1479" s="30" t="s">
        <v>229</v>
      </c>
      <c r="C1479" s="43">
        <f t="shared" ref="C1479:D1479" si="453">C1478</f>
        <v>1</v>
      </c>
      <c r="D1479" s="14" t="str">
        <f t="shared" si="453"/>
        <v>0691775E</v>
      </c>
      <c r="E1479" s="30" t="s">
        <v>2378</v>
      </c>
      <c r="F1479" s="48">
        <f>Tableau3!Z39</f>
        <v>147641278</v>
      </c>
      <c r="G1479" s="38" t="str">
        <f t="shared" ca="1" si="447"/>
        <v>2024-12-09-09.06.57.000000</v>
      </c>
      <c r="I1479" s="40"/>
    </row>
    <row r="1480" spans="1:9" x14ac:dyDescent="0.2">
      <c r="A1480" s="42">
        <f t="shared" si="389"/>
        <v>2025</v>
      </c>
      <c r="B1480" s="30" t="s">
        <v>229</v>
      </c>
      <c r="C1480" s="43">
        <f t="shared" ref="C1480:D1480" si="454">C1479</f>
        <v>1</v>
      </c>
      <c r="D1480" s="14" t="str">
        <f t="shared" si="454"/>
        <v>0691775E</v>
      </c>
      <c r="E1480" s="30" t="s">
        <v>2401</v>
      </c>
      <c r="F1480" s="48">
        <f>Tableau3!Z40</f>
        <v>111852806</v>
      </c>
      <c r="G1480" s="38" t="str">
        <f t="shared" ca="1" si="447"/>
        <v>2024-12-09-09.06.57.000000</v>
      </c>
      <c r="I1480" s="40"/>
    </row>
    <row r="1481" spans="1:9" x14ac:dyDescent="0.2">
      <c r="A1481" s="42">
        <f t="shared" ref="A1481:A1539" si="455">A1480</f>
        <v>2025</v>
      </c>
      <c r="B1481" s="30" t="s">
        <v>229</v>
      </c>
      <c r="C1481" s="43">
        <f t="shared" ref="C1481:D1481" si="456">C1480</f>
        <v>1</v>
      </c>
      <c r="D1481" s="14" t="str">
        <f t="shared" si="456"/>
        <v>0691775E</v>
      </c>
      <c r="E1481" s="30" t="s">
        <v>2420</v>
      </c>
      <c r="F1481" s="48">
        <f>Tableau3!Z41</f>
        <v>35788472</v>
      </c>
      <c r="G1481" s="38" t="str">
        <f t="shared" ca="1" si="447"/>
        <v>2024-12-09-09.06.57.000000</v>
      </c>
      <c r="I1481" s="40"/>
    </row>
    <row r="1482" spans="1:9" x14ac:dyDescent="0.2">
      <c r="A1482" s="42">
        <f t="shared" si="455"/>
        <v>2025</v>
      </c>
      <c r="B1482" s="30" t="s">
        <v>229</v>
      </c>
      <c r="C1482" s="43">
        <f t="shared" ref="C1482:D1482" si="457">C1481</f>
        <v>1</v>
      </c>
      <c r="D1482" s="14" t="str">
        <f t="shared" si="457"/>
        <v>0691775E</v>
      </c>
      <c r="E1482" s="30" t="s">
        <v>2140</v>
      </c>
      <c r="F1482" s="48">
        <f>Tableau3!AA13</f>
        <v>68649081</v>
      </c>
      <c r="G1482" s="38" t="str">
        <f t="shared" ca="1" si="447"/>
        <v>2024-12-09-09.06.57.000000</v>
      </c>
      <c r="I1482" s="40"/>
    </row>
    <row r="1483" spans="1:9" x14ac:dyDescent="0.2">
      <c r="A1483" s="42">
        <f t="shared" si="455"/>
        <v>2025</v>
      </c>
      <c r="B1483" s="30" t="s">
        <v>229</v>
      </c>
      <c r="C1483" s="43">
        <f t="shared" ref="C1483:D1483" si="458">C1482</f>
        <v>1</v>
      </c>
      <c r="D1483" s="14" t="str">
        <f t="shared" si="458"/>
        <v>0691775E</v>
      </c>
      <c r="E1483" s="30" t="s">
        <v>2159</v>
      </c>
      <c r="F1483" s="48">
        <f>Tableau3!AA14</f>
        <v>50526395</v>
      </c>
      <c r="G1483" s="38" t="str">
        <f t="shared" ca="1" si="447"/>
        <v>2024-12-09-09.06.57.000000</v>
      </c>
      <c r="I1483" s="40"/>
    </row>
    <row r="1484" spans="1:9" x14ac:dyDescent="0.2">
      <c r="A1484" s="42">
        <f t="shared" si="455"/>
        <v>2025</v>
      </c>
      <c r="B1484" s="30" t="s">
        <v>229</v>
      </c>
      <c r="C1484" s="43">
        <f t="shared" ref="C1484:D1484" si="459">C1483</f>
        <v>1</v>
      </c>
      <c r="D1484" s="14" t="str">
        <f t="shared" si="459"/>
        <v>0691775E</v>
      </c>
      <c r="E1484" s="30" t="s">
        <v>2174</v>
      </c>
      <c r="F1484" s="48">
        <f>Tableau3!AA15</f>
        <v>18122686</v>
      </c>
      <c r="G1484" s="38" t="str">
        <f t="shared" ca="1" si="447"/>
        <v>2024-12-09-09.06.57.000000</v>
      </c>
      <c r="I1484" s="40"/>
    </row>
    <row r="1485" spans="1:9" x14ac:dyDescent="0.2">
      <c r="A1485" s="42">
        <f t="shared" si="455"/>
        <v>2025</v>
      </c>
      <c r="B1485" s="30" t="s">
        <v>229</v>
      </c>
      <c r="C1485" s="43">
        <f t="shared" ref="C1485:D1485" si="460">C1484</f>
        <v>1</v>
      </c>
      <c r="D1485" s="14" t="str">
        <f t="shared" si="460"/>
        <v>0691775E</v>
      </c>
      <c r="E1485" s="30" t="s">
        <v>234</v>
      </c>
      <c r="F1485" s="48">
        <f>Tableau3!AA16</f>
        <v>34978527</v>
      </c>
      <c r="G1485" s="38" t="str">
        <f t="shared" ca="1" si="447"/>
        <v>2024-12-09-09.06.57.000000</v>
      </c>
      <c r="I1485" s="40"/>
    </row>
    <row r="1486" spans="1:9" x14ac:dyDescent="0.2">
      <c r="A1486" s="42">
        <f t="shared" si="455"/>
        <v>2025</v>
      </c>
      <c r="B1486" s="30" t="s">
        <v>229</v>
      </c>
      <c r="C1486" s="43">
        <f t="shared" ref="C1486:D1486" si="461">C1485</f>
        <v>1</v>
      </c>
      <c r="D1486" s="14" t="str">
        <f t="shared" si="461"/>
        <v>0691775E</v>
      </c>
      <c r="E1486" s="30" t="s">
        <v>235</v>
      </c>
      <c r="F1486" s="48">
        <f>Tableau3!AA17</f>
        <v>15547868</v>
      </c>
      <c r="G1486" s="38" t="str">
        <f t="shared" ca="1" si="447"/>
        <v>2024-12-09-09.06.57.000000</v>
      </c>
      <c r="I1486" s="40"/>
    </row>
    <row r="1487" spans="1:9" x14ac:dyDescent="0.2">
      <c r="A1487" s="42">
        <f t="shared" si="455"/>
        <v>2025</v>
      </c>
      <c r="B1487" s="30" t="s">
        <v>229</v>
      </c>
      <c r="C1487" s="43">
        <f t="shared" ref="C1487:D1487" si="462">C1486</f>
        <v>1</v>
      </c>
      <c r="D1487" s="14" t="str">
        <f t="shared" si="462"/>
        <v>0691775E</v>
      </c>
      <c r="E1487" s="30" t="s">
        <v>236</v>
      </c>
      <c r="F1487" s="48">
        <f>Tableau3!AA18</f>
        <v>8269732</v>
      </c>
      <c r="G1487" s="38" t="str">
        <f t="shared" ca="1" si="447"/>
        <v>2024-12-09-09.06.57.000000</v>
      </c>
      <c r="I1487" s="40"/>
    </row>
    <row r="1488" spans="1:9" x14ac:dyDescent="0.2">
      <c r="A1488" s="42">
        <f t="shared" si="455"/>
        <v>2025</v>
      </c>
      <c r="B1488" s="30" t="s">
        <v>229</v>
      </c>
      <c r="C1488" s="43">
        <f t="shared" ref="C1488:D1488" si="463">C1487</f>
        <v>1</v>
      </c>
      <c r="D1488" s="14" t="str">
        <f t="shared" si="463"/>
        <v>0691775E</v>
      </c>
      <c r="E1488" s="30" t="s">
        <v>237</v>
      </c>
      <c r="F1488" s="48">
        <f>Tableau3!AA19</f>
        <v>9302494</v>
      </c>
      <c r="G1488" s="38" t="str">
        <f t="shared" ca="1" si="447"/>
        <v>2024-12-09-09.06.57.000000</v>
      </c>
      <c r="I1488" s="40"/>
    </row>
    <row r="1489" spans="1:9" x14ac:dyDescent="0.2">
      <c r="A1489" s="42">
        <f t="shared" si="455"/>
        <v>2025</v>
      </c>
      <c r="B1489" s="30" t="s">
        <v>229</v>
      </c>
      <c r="C1489" s="43">
        <f t="shared" ref="C1489:D1489" si="464">C1488</f>
        <v>1</v>
      </c>
      <c r="D1489" s="14" t="str">
        <f t="shared" si="464"/>
        <v>0691775E</v>
      </c>
      <c r="E1489" s="30" t="s">
        <v>239</v>
      </c>
      <c r="F1489" s="48">
        <f>Tableau3!AA20</f>
        <v>2299899</v>
      </c>
      <c r="G1489" s="38" t="str">
        <f t="shared" ca="1" si="447"/>
        <v>2024-12-09-09.06.57.000000</v>
      </c>
      <c r="I1489" s="40"/>
    </row>
    <row r="1490" spans="1:9" x14ac:dyDescent="0.2">
      <c r="A1490" s="42">
        <f t="shared" si="455"/>
        <v>2025</v>
      </c>
      <c r="B1490" s="30" t="s">
        <v>229</v>
      </c>
      <c r="C1490" s="43">
        <f t="shared" ref="C1490:D1490" si="465">C1489</f>
        <v>1</v>
      </c>
      <c r="D1490" s="14" t="str">
        <f t="shared" si="465"/>
        <v>0691775E</v>
      </c>
      <c r="E1490" s="30" t="s">
        <v>241</v>
      </c>
      <c r="F1490" s="48">
        <f>Tableau3!AA21</f>
        <v>1937614</v>
      </c>
      <c r="G1490" s="38" t="str">
        <f t="shared" ca="1" si="447"/>
        <v>2024-12-09-09.06.57.000000</v>
      </c>
      <c r="I1490" s="40"/>
    </row>
    <row r="1491" spans="1:9" x14ac:dyDescent="0.2">
      <c r="A1491" s="42">
        <f t="shared" si="455"/>
        <v>2025</v>
      </c>
      <c r="B1491" s="30" t="s">
        <v>229</v>
      </c>
      <c r="C1491" s="43">
        <f t="shared" ref="C1491:D1491" si="466">C1490</f>
        <v>1</v>
      </c>
      <c r="D1491" s="14" t="str">
        <f t="shared" si="466"/>
        <v>0691775E</v>
      </c>
      <c r="E1491" s="30" t="s">
        <v>932</v>
      </c>
      <c r="F1491" s="48">
        <f>Tableau3!AA22</f>
        <v>550460</v>
      </c>
      <c r="G1491" s="38" t="str">
        <f t="shared" ca="1" si="447"/>
        <v>2024-12-09-09.06.57.000000</v>
      </c>
      <c r="I1491" s="40"/>
    </row>
    <row r="1492" spans="1:9" x14ac:dyDescent="0.2">
      <c r="A1492" s="42">
        <f t="shared" si="455"/>
        <v>2025</v>
      </c>
      <c r="B1492" s="30" t="s">
        <v>229</v>
      </c>
      <c r="C1492" s="43">
        <f t="shared" ref="C1492:D1492" si="467">C1491</f>
        <v>1</v>
      </c>
      <c r="D1492" s="14" t="str">
        <f t="shared" si="467"/>
        <v>0691775E</v>
      </c>
      <c r="E1492" s="30" t="s">
        <v>2221</v>
      </c>
      <c r="F1492" s="48">
        <f>Tableau3!AA23</f>
        <v>15697871</v>
      </c>
      <c r="G1492" s="38" t="str">
        <f t="shared" ca="1" si="447"/>
        <v>2024-12-09-09.06.57.000000</v>
      </c>
      <c r="I1492" s="40"/>
    </row>
    <row r="1493" spans="1:9" x14ac:dyDescent="0.2">
      <c r="A1493" s="42">
        <f t="shared" si="455"/>
        <v>2025</v>
      </c>
      <c r="B1493" s="30" t="s">
        <v>229</v>
      </c>
      <c r="C1493" s="43">
        <f t="shared" ref="C1493:D1493" si="468">C1492</f>
        <v>1</v>
      </c>
      <c r="D1493" s="14" t="str">
        <f t="shared" si="468"/>
        <v>0691775E</v>
      </c>
      <c r="E1493" s="30" t="s">
        <v>242</v>
      </c>
      <c r="F1493" s="48">
        <f>Tableau3!AA24</f>
        <v>10920861</v>
      </c>
      <c r="G1493" s="38" t="str">
        <f t="shared" ca="1" si="447"/>
        <v>2024-12-09-09.06.57.000000</v>
      </c>
      <c r="I1493" s="40"/>
    </row>
    <row r="1494" spans="1:9" x14ac:dyDescent="0.2">
      <c r="A1494" s="42">
        <f t="shared" si="455"/>
        <v>2025</v>
      </c>
      <c r="B1494" s="30" t="s">
        <v>229</v>
      </c>
      <c r="C1494" s="43">
        <f t="shared" ref="C1494:D1494" si="469">C1493</f>
        <v>1</v>
      </c>
      <c r="D1494" s="14" t="str">
        <f t="shared" si="469"/>
        <v>0691775E</v>
      </c>
      <c r="E1494" s="30" t="s">
        <v>243</v>
      </c>
      <c r="F1494" s="48">
        <f>Tableau3!AA25</f>
        <v>4777010</v>
      </c>
      <c r="G1494" s="38" t="str">
        <f t="shared" ca="1" si="447"/>
        <v>2024-12-09-09.06.57.000000</v>
      </c>
      <c r="I1494" s="40"/>
    </row>
    <row r="1495" spans="1:9" x14ac:dyDescent="0.2">
      <c r="A1495" s="42">
        <f t="shared" si="455"/>
        <v>2025</v>
      </c>
      <c r="B1495" s="30" t="s">
        <v>229</v>
      </c>
      <c r="C1495" s="43">
        <f t="shared" ref="C1495:D1495" si="470">C1494</f>
        <v>1</v>
      </c>
      <c r="D1495" s="14" t="str">
        <f t="shared" si="470"/>
        <v>0691775E</v>
      </c>
      <c r="E1495" s="30" t="s">
        <v>244</v>
      </c>
      <c r="F1495" s="48">
        <f>Tableau3!AA26</f>
        <v>6411610</v>
      </c>
      <c r="G1495" s="38" t="str">
        <f t="shared" ca="1" si="447"/>
        <v>2024-12-09-09.06.57.000000</v>
      </c>
      <c r="I1495" s="40"/>
    </row>
    <row r="1496" spans="1:9" x14ac:dyDescent="0.2">
      <c r="A1496" s="42">
        <f t="shared" si="455"/>
        <v>2025</v>
      </c>
      <c r="B1496" s="30" t="s">
        <v>229</v>
      </c>
      <c r="C1496" s="43">
        <f t="shared" ref="C1496:D1496" si="471">C1495</f>
        <v>1</v>
      </c>
      <c r="D1496" s="14" t="str">
        <f t="shared" si="471"/>
        <v>0691775E</v>
      </c>
      <c r="E1496" s="30" t="s">
        <v>245</v>
      </c>
      <c r="F1496" s="48">
        <f>Tableau3!AA27</f>
        <v>2117332</v>
      </c>
      <c r="G1496" s="38" t="str">
        <f t="shared" ca="1" si="447"/>
        <v>2024-12-09-09.06.57.000000</v>
      </c>
      <c r="I1496" s="40"/>
    </row>
    <row r="1497" spans="1:9" x14ac:dyDescent="0.2">
      <c r="A1497" s="42">
        <f t="shared" si="455"/>
        <v>2025</v>
      </c>
      <c r="B1497" s="30" t="s">
        <v>229</v>
      </c>
      <c r="C1497" s="43">
        <f t="shared" ref="C1497:D1497" si="472">C1496</f>
        <v>1</v>
      </c>
      <c r="D1497" s="14" t="str">
        <f t="shared" si="472"/>
        <v>0691775E</v>
      </c>
      <c r="E1497" s="30" t="s">
        <v>246</v>
      </c>
      <c r="F1497" s="48">
        <f>Tableau3!AA28</f>
        <v>3434764</v>
      </c>
      <c r="G1497" s="38" t="str">
        <f t="shared" ca="1" si="447"/>
        <v>2024-12-09-09.06.57.000000</v>
      </c>
      <c r="I1497" s="40"/>
    </row>
    <row r="1498" spans="1:9" x14ac:dyDescent="0.2">
      <c r="A1498" s="42">
        <f t="shared" si="455"/>
        <v>2025</v>
      </c>
      <c r="B1498" s="30" t="s">
        <v>229</v>
      </c>
      <c r="C1498" s="43">
        <f t="shared" ref="C1498:D1498" si="473">C1497</f>
        <v>1</v>
      </c>
      <c r="D1498" s="14" t="str">
        <f t="shared" si="473"/>
        <v>0691775E</v>
      </c>
      <c r="E1498" s="30" t="s">
        <v>247</v>
      </c>
      <c r="F1498" s="48">
        <f>Tableau3!AA29</f>
        <v>3734165</v>
      </c>
      <c r="G1498" s="38" t="str">
        <f t="shared" ca="1" si="447"/>
        <v>2024-12-09-09.06.57.000000</v>
      </c>
      <c r="I1498" s="40"/>
    </row>
    <row r="1499" spans="1:9" x14ac:dyDescent="0.2">
      <c r="A1499" s="42">
        <f t="shared" si="455"/>
        <v>2025</v>
      </c>
      <c r="B1499" s="30" t="s">
        <v>229</v>
      </c>
      <c r="C1499" s="43">
        <f t="shared" ref="C1499:D1499" si="474">C1498</f>
        <v>1</v>
      </c>
      <c r="D1499" s="14" t="str">
        <f t="shared" si="474"/>
        <v>0691775E</v>
      </c>
      <c r="E1499" s="30" t="s">
        <v>2269</v>
      </c>
      <c r="F1499" s="48">
        <f>Tableau3!AA30</f>
        <v>56131086</v>
      </c>
      <c r="G1499" s="38" t="str">
        <f t="shared" ca="1" si="447"/>
        <v>2024-12-09-09.06.57.000000</v>
      </c>
      <c r="I1499" s="40"/>
    </row>
    <row r="1500" spans="1:9" x14ac:dyDescent="0.2">
      <c r="A1500" s="42">
        <f t="shared" si="455"/>
        <v>2025</v>
      </c>
      <c r="B1500" s="30" t="s">
        <v>229</v>
      </c>
      <c r="C1500" s="43">
        <f t="shared" ref="C1500:D1500" si="475">C1499</f>
        <v>1</v>
      </c>
      <c r="D1500" s="14" t="str">
        <f t="shared" si="475"/>
        <v>0691775E</v>
      </c>
      <c r="E1500" s="30" t="s">
        <v>2292</v>
      </c>
      <c r="F1500" s="48">
        <f>Tableau3!AA31</f>
        <v>47251937</v>
      </c>
      <c r="G1500" s="38" t="str">
        <f t="shared" ca="1" si="447"/>
        <v>2024-12-09-09.06.57.000000</v>
      </c>
      <c r="I1500" s="40"/>
    </row>
    <row r="1501" spans="1:9" x14ac:dyDescent="0.2">
      <c r="A1501" s="42">
        <f t="shared" si="455"/>
        <v>2025</v>
      </c>
      <c r="B1501" s="30" t="s">
        <v>229</v>
      </c>
      <c r="C1501" s="43">
        <f t="shared" ref="C1501:D1501" si="476">C1500</f>
        <v>1</v>
      </c>
      <c r="D1501" s="14" t="str">
        <f t="shared" si="476"/>
        <v>0691775E</v>
      </c>
      <c r="E1501" s="30" t="s">
        <v>2310</v>
      </c>
      <c r="F1501" s="48">
        <f>Tableau3!AA32</f>
        <v>8879149</v>
      </c>
      <c r="G1501" s="38" t="str">
        <f t="shared" ca="1" si="447"/>
        <v>2024-12-09-09.06.57.000000</v>
      </c>
      <c r="I1501" s="40"/>
    </row>
    <row r="1502" spans="1:9" x14ac:dyDescent="0.2">
      <c r="A1502" s="42">
        <f t="shared" si="455"/>
        <v>2025</v>
      </c>
      <c r="B1502" s="30" t="s">
        <v>229</v>
      </c>
      <c r="C1502" s="43">
        <f t="shared" ref="C1502:D1502" si="477">C1501</f>
        <v>1</v>
      </c>
      <c r="D1502" s="14" t="str">
        <f t="shared" si="477"/>
        <v>0691775E</v>
      </c>
      <c r="E1502" s="30" t="s">
        <v>248</v>
      </c>
      <c r="F1502" s="48">
        <f>Tableau3!AA33</f>
        <v>37690044</v>
      </c>
      <c r="G1502" s="38" t="str">
        <f t="shared" ca="1" si="447"/>
        <v>2024-12-09-09.06.57.000000</v>
      </c>
      <c r="I1502" s="40"/>
    </row>
    <row r="1503" spans="1:9" x14ac:dyDescent="0.2">
      <c r="A1503" s="42">
        <f t="shared" si="455"/>
        <v>2025</v>
      </c>
      <c r="B1503" s="30" t="s">
        <v>229</v>
      </c>
      <c r="C1503" s="43">
        <f t="shared" ref="C1503:D1503" si="478">C1502</f>
        <v>1</v>
      </c>
      <c r="D1503" s="14" t="str">
        <f t="shared" si="478"/>
        <v>0691775E</v>
      </c>
      <c r="E1503" s="30" t="s">
        <v>249</v>
      </c>
      <c r="F1503" s="48">
        <f>Tableau3!AA34</f>
        <v>9561893</v>
      </c>
      <c r="G1503" s="38" t="str">
        <f t="shared" ca="1" si="447"/>
        <v>2024-12-09-09.06.57.000000</v>
      </c>
      <c r="I1503" s="40"/>
    </row>
    <row r="1504" spans="1:9" x14ac:dyDescent="0.2">
      <c r="A1504" s="42">
        <f t="shared" si="455"/>
        <v>2025</v>
      </c>
      <c r="B1504" s="30" t="s">
        <v>229</v>
      </c>
      <c r="C1504" s="43">
        <f t="shared" ref="C1504:D1504" si="479">C1503</f>
        <v>1</v>
      </c>
      <c r="D1504" s="14" t="str">
        <f t="shared" si="479"/>
        <v>0691775E</v>
      </c>
      <c r="E1504" s="30" t="s">
        <v>1051</v>
      </c>
      <c r="F1504" s="48">
        <f>Tableau3!AA35</f>
        <v>898335</v>
      </c>
      <c r="G1504" s="38" t="str">
        <f t="shared" ca="1" si="447"/>
        <v>2024-12-09-09.06.57.000000</v>
      </c>
      <c r="I1504" s="40"/>
    </row>
    <row r="1505" spans="1:9" x14ac:dyDescent="0.2">
      <c r="A1505" s="42">
        <f t="shared" si="455"/>
        <v>2025</v>
      </c>
      <c r="B1505" s="30" t="s">
        <v>229</v>
      </c>
      <c r="C1505" s="43">
        <f t="shared" ref="C1505:D1505" si="480">C1504</f>
        <v>1</v>
      </c>
      <c r="D1505" s="14" t="str">
        <f t="shared" si="480"/>
        <v>0691775E</v>
      </c>
      <c r="E1505" s="30" t="s">
        <v>250</v>
      </c>
      <c r="F1505" s="48">
        <f>Tableau3!AA36</f>
        <v>7980814</v>
      </c>
      <c r="G1505" s="38" t="str">
        <f t="shared" ca="1" si="447"/>
        <v>2024-12-09-09.06.57.000000</v>
      </c>
      <c r="I1505" s="40"/>
    </row>
    <row r="1506" spans="1:9" x14ac:dyDescent="0.2">
      <c r="A1506" s="42">
        <f t="shared" si="455"/>
        <v>2025</v>
      </c>
      <c r="B1506" s="30" t="s">
        <v>229</v>
      </c>
      <c r="C1506" s="43">
        <f t="shared" ref="C1506:D1506" si="481">C1505</f>
        <v>1</v>
      </c>
      <c r="D1506" s="14" t="str">
        <f t="shared" si="481"/>
        <v>0691775E</v>
      </c>
      <c r="E1506" s="30" t="s">
        <v>251</v>
      </c>
      <c r="F1506" s="48">
        <f>Tableau3!AA37</f>
        <v>1026185</v>
      </c>
      <c r="G1506" s="38" t="str">
        <f t="shared" ca="1" si="447"/>
        <v>2024-12-09-09.06.57.000000</v>
      </c>
      <c r="I1506" s="40"/>
    </row>
    <row r="1507" spans="1:9" x14ac:dyDescent="0.2">
      <c r="A1507" s="42">
        <f t="shared" si="455"/>
        <v>2025</v>
      </c>
      <c r="B1507" s="30" t="s">
        <v>229</v>
      </c>
      <c r="C1507" s="43">
        <f t="shared" ref="C1507:D1507" si="482">C1506</f>
        <v>1</v>
      </c>
      <c r="D1507" s="14" t="str">
        <f t="shared" si="482"/>
        <v>0691775E</v>
      </c>
      <c r="E1507" s="30" t="s">
        <v>2355</v>
      </c>
      <c r="F1507" s="48">
        <f>Tableau3!AA38</f>
        <v>141504223</v>
      </c>
      <c r="G1507" s="38" t="str">
        <f t="shared" ca="1" si="447"/>
        <v>2024-12-09-09.06.57.000000</v>
      </c>
      <c r="I1507" s="40"/>
    </row>
    <row r="1508" spans="1:9" x14ac:dyDescent="0.2">
      <c r="A1508" s="42">
        <f t="shared" si="455"/>
        <v>2025</v>
      </c>
      <c r="B1508" s="30" t="s">
        <v>229</v>
      </c>
      <c r="C1508" s="43">
        <f t="shared" ref="C1508:D1508" si="483">C1507</f>
        <v>1</v>
      </c>
      <c r="D1508" s="14" t="str">
        <f t="shared" si="483"/>
        <v>0691775E</v>
      </c>
      <c r="E1508" s="30" t="s">
        <v>2379</v>
      </c>
      <c r="F1508" s="48">
        <f>Tableau3!AA39</f>
        <v>140478038</v>
      </c>
      <c r="G1508" s="38" t="str">
        <f t="shared" ca="1" si="447"/>
        <v>2024-12-09-09.06.57.000000</v>
      </c>
      <c r="I1508" s="40"/>
    </row>
    <row r="1509" spans="1:9" x14ac:dyDescent="0.2">
      <c r="A1509" s="42">
        <f t="shared" si="455"/>
        <v>2025</v>
      </c>
      <c r="B1509" s="30" t="s">
        <v>229</v>
      </c>
      <c r="C1509" s="43">
        <f t="shared" ref="C1509:D1509" si="484">C1508</f>
        <v>1</v>
      </c>
      <c r="D1509" s="14" t="str">
        <f t="shared" si="484"/>
        <v>0691775E</v>
      </c>
      <c r="E1509" s="30" t="s">
        <v>2402</v>
      </c>
      <c r="F1509" s="48">
        <f>Tableau3!AA40</f>
        <v>108699193</v>
      </c>
      <c r="G1509" s="38" t="str">
        <f t="shared" ca="1" si="447"/>
        <v>2024-12-09-09.06.57.000000</v>
      </c>
      <c r="I1509" s="40"/>
    </row>
    <row r="1510" spans="1:9" x14ac:dyDescent="0.2">
      <c r="A1510" s="42">
        <f t="shared" si="455"/>
        <v>2025</v>
      </c>
      <c r="B1510" s="30" t="s">
        <v>229</v>
      </c>
      <c r="C1510" s="43">
        <f t="shared" ref="C1510:D1510" si="485">C1509</f>
        <v>1</v>
      </c>
      <c r="D1510" s="14" t="str">
        <f t="shared" si="485"/>
        <v>0691775E</v>
      </c>
      <c r="E1510" s="30" t="s">
        <v>2421</v>
      </c>
      <c r="F1510" s="48">
        <f>Tableau3!AA41</f>
        <v>31778845</v>
      </c>
      <c r="G1510" s="38" t="str">
        <f t="shared" ca="1" si="447"/>
        <v>2024-12-09-09.06.57.000000</v>
      </c>
      <c r="I1510" s="40"/>
    </row>
    <row r="1511" spans="1:9" x14ac:dyDescent="0.2">
      <c r="A1511" s="42">
        <f t="shared" si="455"/>
        <v>2025</v>
      </c>
      <c r="B1511" s="30" t="s">
        <v>229</v>
      </c>
      <c r="C1511" s="43">
        <f t="shared" ref="C1511:D1511" si="486">C1510</f>
        <v>1</v>
      </c>
      <c r="D1511" s="14" t="str">
        <f t="shared" si="486"/>
        <v>0691775E</v>
      </c>
      <c r="E1511" s="30" t="s">
        <v>2141</v>
      </c>
      <c r="F1511" s="48">
        <f>Tableau3!AB13</f>
        <v>3419750</v>
      </c>
      <c r="G1511" s="38" t="str">
        <f t="shared" ca="1" si="447"/>
        <v>2024-12-09-09.06.57.000000</v>
      </c>
      <c r="I1511" s="40"/>
    </row>
    <row r="1512" spans="1:9" x14ac:dyDescent="0.2">
      <c r="A1512" s="42">
        <f t="shared" si="455"/>
        <v>2025</v>
      </c>
      <c r="B1512" s="30" t="s">
        <v>229</v>
      </c>
      <c r="C1512" s="43">
        <f t="shared" ref="C1512:D1512" si="487">C1511</f>
        <v>1</v>
      </c>
      <c r="D1512" s="14" t="str">
        <f t="shared" si="487"/>
        <v>0691775E</v>
      </c>
      <c r="E1512" s="30" t="s">
        <v>2160</v>
      </c>
      <c r="F1512" s="48">
        <f>Tableau3!AB14</f>
        <v>557754</v>
      </c>
      <c r="G1512" s="38" t="str">
        <f t="shared" ca="1" si="447"/>
        <v>2024-12-09-09.06.57.000000</v>
      </c>
      <c r="I1512" s="40"/>
    </row>
    <row r="1513" spans="1:9" x14ac:dyDescent="0.2">
      <c r="A1513" s="42">
        <f t="shared" si="455"/>
        <v>2025</v>
      </c>
      <c r="B1513" s="30" t="s">
        <v>229</v>
      </c>
      <c r="C1513" s="43">
        <f t="shared" ref="C1513:D1513" si="488">C1512</f>
        <v>1</v>
      </c>
      <c r="D1513" s="14" t="str">
        <f t="shared" si="488"/>
        <v>0691775E</v>
      </c>
      <c r="E1513" s="30" t="s">
        <v>2175</v>
      </c>
      <c r="F1513" s="48">
        <f>Tableau3!AB15</f>
        <v>2861996</v>
      </c>
      <c r="G1513" s="38" t="str">
        <f t="shared" ca="1" si="447"/>
        <v>2024-12-09-09.06.57.000000</v>
      </c>
      <c r="I1513" s="40"/>
    </row>
    <row r="1514" spans="1:9" x14ac:dyDescent="0.2">
      <c r="A1514" s="42">
        <f t="shared" si="455"/>
        <v>2025</v>
      </c>
      <c r="B1514" s="30" t="s">
        <v>229</v>
      </c>
      <c r="C1514" s="43">
        <f t="shared" ref="C1514:D1514" si="489">C1513</f>
        <v>1</v>
      </c>
      <c r="D1514" s="14" t="str">
        <f t="shared" si="489"/>
        <v>0691775E</v>
      </c>
      <c r="E1514" s="30" t="s">
        <v>2179</v>
      </c>
      <c r="F1514" s="48">
        <f>Tableau3!AB16</f>
        <v>410287</v>
      </c>
      <c r="G1514" s="38" t="str">
        <f t="shared" ca="1" si="447"/>
        <v>2024-12-09-09.06.57.000000</v>
      </c>
      <c r="I1514" s="40"/>
    </row>
    <row r="1515" spans="1:9" x14ac:dyDescent="0.2">
      <c r="A1515" s="42">
        <f t="shared" si="455"/>
        <v>2025</v>
      </c>
      <c r="B1515" s="30" t="s">
        <v>229</v>
      </c>
      <c r="C1515" s="43">
        <f t="shared" ref="C1515:D1515" si="490">C1514</f>
        <v>1</v>
      </c>
      <c r="D1515" s="14" t="str">
        <f t="shared" si="490"/>
        <v>0691775E</v>
      </c>
      <c r="E1515" s="30" t="s">
        <v>2183</v>
      </c>
      <c r="F1515" s="48">
        <f>Tableau3!AB17</f>
        <v>147467</v>
      </c>
      <c r="G1515" s="38" t="str">
        <f t="shared" ca="1" si="447"/>
        <v>2024-12-09-09.06.57.000000</v>
      </c>
      <c r="I1515" s="40"/>
    </row>
    <row r="1516" spans="1:9" x14ac:dyDescent="0.2">
      <c r="A1516" s="42">
        <f t="shared" si="455"/>
        <v>2025</v>
      </c>
      <c r="B1516" s="30" t="s">
        <v>229</v>
      </c>
      <c r="C1516" s="43">
        <f t="shared" ref="C1516:D1516" si="491">C1515</f>
        <v>1</v>
      </c>
      <c r="D1516" s="14" t="str">
        <f t="shared" si="491"/>
        <v>0691775E</v>
      </c>
      <c r="E1516" s="30" t="s">
        <v>2187</v>
      </c>
      <c r="F1516" s="48">
        <f>Tableau3!AB18</f>
        <v>1447192</v>
      </c>
      <c r="G1516" s="38" t="str">
        <f t="shared" ca="1" si="447"/>
        <v>2024-12-09-09.06.57.000000</v>
      </c>
      <c r="I1516" s="40"/>
    </row>
    <row r="1517" spans="1:9" x14ac:dyDescent="0.2">
      <c r="A1517" s="42">
        <f t="shared" si="455"/>
        <v>2025</v>
      </c>
      <c r="B1517" s="30" t="s">
        <v>229</v>
      </c>
      <c r="C1517" s="43">
        <f t="shared" ref="C1517:D1517" si="492">C1516</f>
        <v>1</v>
      </c>
      <c r="D1517" s="14" t="str">
        <f t="shared" si="492"/>
        <v>0691775E</v>
      </c>
      <c r="E1517" s="30" t="s">
        <v>2191</v>
      </c>
      <c r="F1517" s="48">
        <f>Tableau3!AB19</f>
        <v>1416717</v>
      </c>
      <c r="G1517" s="38" t="str">
        <f t="shared" ca="1" si="447"/>
        <v>2024-12-09-09.06.57.000000</v>
      </c>
      <c r="I1517" s="40"/>
    </row>
    <row r="1518" spans="1:9" x14ac:dyDescent="0.2">
      <c r="A1518" s="42">
        <f t="shared" si="455"/>
        <v>2025</v>
      </c>
      <c r="B1518" s="30" t="s">
        <v>229</v>
      </c>
      <c r="C1518" s="43">
        <f t="shared" ref="C1518:D1518" si="493">C1517</f>
        <v>1</v>
      </c>
      <c r="D1518" s="14" t="str">
        <f t="shared" si="493"/>
        <v>0691775E</v>
      </c>
      <c r="E1518" s="30" t="s">
        <v>2195</v>
      </c>
      <c r="F1518" s="48">
        <f>Tableau3!AB20</f>
        <v>45404</v>
      </c>
      <c r="G1518" s="38" t="str">
        <f t="shared" ca="1" si="447"/>
        <v>2024-12-09-09.06.57.000000</v>
      </c>
      <c r="I1518" s="40"/>
    </row>
    <row r="1519" spans="1:9" x14ac:dyDescent="0.2">
      <c r="A1519" s="42">
        <f t="shared" si="455"/>
        <v>2025</v>
      </c>
      <c r="B1519" s="30" t="s">
        <v>229</v>
      </c>
      <c r="C1519" s="43">
        <f t="shared" ref="C1519:D1519" si="494">C1518</f>
        <v>1</v>
      </c>
      <c r="D1519" s="14" t="str">
        <f t="shared" si="494"/>
        <v>0691775E</v>
      </c>
      <c r="E1519" s="30" t="s">
        <v>2199</v>
      </c>
      <c r="F1519" s="48">
        <f>Tableau3!AB21</f>
        <v>1386003</v>
      </c>
      <c r="G1519" s="38" t="str">
        <f t="shared" ca="1" si="447"/>
        <v>2024-12-09-09.06.57.000000</v>
      </c>
      <c r="I1519" s="40"/>
    </row>
    <row r="1520" spans="1:9" x14ac:dyDescent="0.2">
      <c r="A1520" s="42">
        <f t="shared" si="455"/>
        <v>2025</v>
      </c>
      <c r="B1520" s="30" t="s">
        <v>229</v>
      </c>
      <c r="C1520" s="43">
        <f t="shared" ref="C1520:D1520" si="495">C1519</f>
        <v>1</v>
      </c>
      <c r="D1520" s="14" t="str">
        <f t="shared" si="495"/>
        <v>0691775E</v>
      </c>
      <c r="E1520" s="30" t="s">
        <v>2203</v>
      </c>
      <c r="F1520" s="48">
        <f>Tableau3!AB22</f>
        <v>-1913</v>
      </c>
      <c r="G1520" s="38" t="str">
        <f t="shared" ca="1" si="447"/>
        <v>2024-12-09-09.06.57.000000</v>
      </c>
      <c r="I1520" s="40"/>
    </row>
    <row r="1521" spans="1:9" x14ac:dyDescent="0.2">
      <c r="A1521" s="42">
        <f t="shared" si="455"/>
        <v>2025</v>
      </c>
      <c r="B1521" s="30" t="s">
        <v>229</v>
      </c>
      <c r="C1521" s="43">
        <f t="shared" ref="C1521:D1521" si="496">C1520</f>
        <v>1</v>
      </c>
      <c r="D1521" s="14" t="str">
        <f t="shared" si="496"/>
        <v>0691775E</v>
      </c>
      <c r="E1521" s="30" t="s">
        <v>2222</v>
      </c>
      <c r="F1521" s="48">
        <f>Tableau3!AB23</f>
        <v>40132</v>
      </c>
      <c r="G1521" s="38" t="str">
        <f t="shared" ca="1" si="447"/>
        <v>2024-12-09-09.06.57.000000</v>
      </c>
      <c r="I1521" s="40"/>
    </row>
    <row r="1522" spans="1:9" x14ac:dyDescent="0.2">
      <c r="A1522" s="42">
        <f t="shared" si="455"/>
        <v>2025</v>
      </c>
      <c r="B1522" s="30" t="s">
        <v>229</v>
      </c>
      <c r="C1522" s="43">
        <f t="shared" ref="C1522:D1522" si="497">C1521</f>
        <v>1</v>
      </c>
      <c r="D1522" s="14" t="str">
        <f t="shared" si="497"/>
        <v>0691775E</v>
      </c>
      <c r="E1522" s="30" t="s">
        <v>2226</v>
      </c>
      <c r="F1522" s="48">
        <f>Tableau3!AB24</f>
        <v>53418</v>
      </c>
      <c r="G1522" s="38" t="str">
        <f t="shared" ca="1" si="447"/>
        <v>2024-12-09-09.06.57.000000</v>
      </c>
      <c r="I1522" s="40"/>
    </row>
    <row r="1523" spans="1:9" x14ac:dyDescent="0.2">
      <c r="A1523" s="42">
        <f t="shared" si="455"/>
        <v>2025</v>
      </c>
      <c r="B1523" s="30" t="s">
        <v>229</v>
      </c>
      <c r="C1523" s="43">
        <f t="shared" ref="C1523:D1523" si="498">C1522</f>
        <v>1</v>
      </c>
      <c r="D1523" s="14" t="str">
        <f t="shared" si="498"/>
        <v>0691775E</v>
      </c>
      <c r="E1523" s="30" t="s">
        <v>2230</v>
      </c>
      <c r="F1523" s="48">
        <f>Tableau3!AB25</f>
        <v>-13286</v>
      </c>
      <c r="G1523" s="38" t="str">
        <f t="shared" ca="1" si="447"/>
        <v>2024-12-09-09.06.57.000000</v>
      </c>
      <c r="I1523" s="40"/>
    </row>
    <row r="1524" spans="1:9" x14ac:dyDescent="0.2">
      <c r="A1524" s="42">
        <f t="shared" si="455"/>
        <v>2025</v>
      </c>
      <c r="B1524" s="30" t="s">
        <v>229</v>
      </c>
      <c r="C1524" s="43">
        <f t="shared" ref="C1524:D1524" si="499">C1523</f>
        <v>1</v>
      </c>
      <c r="D1524" s="14" t="str">
        <f t="shared" si="499"/>
        <v>0691775E</v>
      </c>
      <c r="E1524" s="30" t="s">
        <v>2234</v>
      </c>
      <c r="F1524" s="48">
        <f>Tableau3!AB26</f>
        <v>-22268</v>
      </c>
      <c r="G1524" s="38" t="str">
        <f t="shared" ca="1" si="447"/>
        <v>2024-12-09-09.06.57.000000</v>
      </c>
      <c r="I1524" s="40"/>
    </row>
    <row r="1525" spans="1:9" x14ac:dyDescent="0.2">
      <c r="A1525" s="42">
        <f t="shared" si="455"/>
        <v>2025</v>
      </c>
      <c r="B1525" s="30" t="s">
        <v>229</v>
      </c>
      <c r="C1525" s="43">
        <f t="shared" ref="C1525:D1525" si="500">C1524</f>
        <v>1</v>
      </c>
      <c r="D1525" s="14" t="str">
        <f t="shared" si="500"/>
        <v>0691775E</v>
      </c>
      <c r="E1525" s="30" t="s">
        <v>2238</v>
      </c>
      <c r="F1525" s="48">
        <f>Tableau3!AB27</f>
        <v>-4472</v>
      </c>
      <c r="G1525" s="38" t="str">
        <f t="shared" ca="1" si="447"/>
        <v>2024-12-09-09.06.57.000000</v>
      </c>
      <c r="I1525" s="40"/>
    </row>
    <row r="1526" spans="1:9" x14ac:dyDescent="0.2">
      <c r="A1526" s="42">
        <f t="shared" si="455"/>
        <v>2025</v>
      </c>
      <c r="B1526" s="30" t="s">
        <v>229</v>
      </c>
      <c r="C1526" s="43">
        <f t="shared" ref="C1526:D1526" si="501">C1525</f>
        <v>1</v>
      </c>
      <c r="D1526" s="14" t="str">
        <f t="shared" si="501"/>
        <v>0691775E</v>
      </c>
      <c r="E1526" s="30" t="s">
        <v>2242</v>
      </c>
      <c r="F1526" s="48">
        <f>Tableau3!AB28</f>
        <v>-57184</v>
      </c>
      <c r="G1526" s="38" t="str">
        <f t="shared" ca="1" si="447"/>
        <v>2024-12-09-09.06.57.000000</v>
      </c>
      <c r="I1526" s="40"/>
    </row>
    <row r="1527" spans="1:9" x14ac:dyDescent="0.2">
      <c r="A1527" s="42">
        <f t="shared" si="455"/>
        <v>2025</v>
      </c>
      <c r="B1527" s="30" t="s">
        <v>229</v>
      </c>
      <c r="C1527" s="43">
        <f t="shared" ref="C1527:D1527" si="502">C1526</f>
        <v>1</v>
      </c>
      <c r="D1527" s="14" t="str">
        <f t="shared" si="502"/>
        <v>0691775E</v>
      </c>
      <c r="E1527" s="30" t="s">
        <v>2246</v>
      </c>
      <c r="F1527" s="48">
        <f>Tableau3!AB29</f>
        <v>124056</v>
      </c>
      <c r="G1527" s="38" t="str">
        <f t="shared" ca="1" si="447"/>
        <v>2024-12-09-09.06.57.000000</v>
      </c>
      <c r="I1527" s="40"/>
    </row>
    <row r="1528" spans="1:9" x14ac:dyDescent="0.2">
      <c r="A1528" s="42">
        <f t="shared" si="455"/>
        <v>2025</v>
      </c>
      <c r="B1528" s="30" t="s">
        <v>229</v>
      </c>
      <c r="C1528" s="43">
        <f t="shared" ref="C1528:D1528" si="503">C1527</f>
        <v>1</v>
      </c>
      <c r="D1528" s="14" t="str">
        <f t="shared" si="503"/>
        <v>0691775E</v>
      </c>
      <c r="E1528" s="30" t="s">
        <v>2270</v>
      </c>
      <c r="F1528" s="48">
        <f>Tableau3!AB30</f>
        <v>3703358</v>
      </c>
      <c r="G1528" s="38" t="str">
        <f t="shared" ca="1" si="447"/>
        <v>2024-12-09-09.06.57.000000</v>
      </c>
      <c r="I1528" s="40"/>
    </row>
    <row r="1529" spans="1:9" x14ac:dyDescent="0.2">
      <c r="A1529" s="42">
        <f t="shared" si="455"/>
        <v>2025</v>
      </c>
      <c r="B1529" s="30" t="s">
        <v>229</v>
      </c>
      <c r="C1529" s="43">
        <f t="shared" ref="C1529:D1529" si="504">C1528</f>
        <v>1</v>
      </c>
      <c r="D1529" s="14" t="str">
        <f t="shared" si="504"/>
        <v>0691775E</v>
      </c>
      <c r="E1529" s="30" t="s">
        <v>2293</v>
      </c>
      <c r="F1529" s="48">
        <f>Tableau3!AB31</f>
        <v>2542441</v>
      </c>
      <c r="G1529" s="38" t="str">
        <f t="shared" ca="1" si="447"/>
        <v>2024-12-09-09.06.57.000000</v>
      </c>
      <c r="I1529" s="40"/>
    </row>
    <row r="1530" spans="1:9" x14ac:dyDescent="0.2">
      <c r="A1530" s="42">
        <f t="shared" si="455"/>
        <v>2025</v>
      </c>
      <c r="B1530" s="30" t="s">
        <v>229</v>
      </c>
      <c r="C1530" s="43">
        <f t="shared" ref="C1530:D1530" si="505">C1529</f>
        <v>1</v>
      </c>
      <c r="D1530" s="14" t="str">
        <f t="shared" si="505"/>
        <v>0691775E</v>
      </c>
      <c r="E1530" s="30" t="s">
        <v>2311</v>
      </c>
      <c r="F1530" s="48">
        <f>Tableau3!AB32</f>
        <v>1160917</v>
      </c>
      <c r="G1530" s="38" t="str">
        <f t="shared" ca="1" si="447"/>
        <v>2024-12-09-09.06.57.000000</v>
      </c>
      <c r="I1530" s="40"/>
    </row>
    <row r="1531" spans="1:9" x14ac:dyDescent="0.2">
      <c r="A1531" s="42">
        <f t="shared" si="455"/>
        <v>2025</v>
      </c>
      <c r="B1531" s="30" t="s">
        <v>229</v>
      </c>
      <c r="C1531" s="43">
        <f t="shared" ref="C1531:D1531" si="506">C1530</f>
        <v>1</v>
      </c>
      <c r="D1531" s="14" t="str">
        <f t="shared" si="506"/>
        <v>0691775E</v>
      </c>
      <c r="E1531" s="30" t="s">
        <v>2315</v>
      </c>
      <c r="F1531" s="48">
        <f>Tableau3!AB33</f>
        <v>2438276</v>
      </c>
      <c r="G1531" s="38" t="str">
        <f t="shared" ca="1" si="447"/>
        <v>2024-12-09-09.06.57.000000</v>
      </c>
      <c r="I1531" s="40"/>
    </row>
    <row r="1532" spans="1:9" x14ac:dyDescent="0.2">
      <c r="A1532" s="42">
        <f t="shared" si="455"/>
        <v>2025</v>
      </c>
      <c r="B1532" s="30" t="s">
        <v>229</v>
      </c>
      <c r="C1532" s="43">
        <f t="shared" ref="C1532:D1532" si="507">C1531</f>
        <v>1</v>
      </c>
      <c r="D1532" s="14" t="str">
        <f t="shared" si="507"/>
        <v>0691775E</v>
      </c>
      <c r="E1532" s="30" t="s">
        <v>2319</v>
      </c>
      <c r="F1532" s="48">
        <f>Tableau3!AB34</f>
        <v>104165</v>
      </c>
      <c r="G1532" s="38" t="str">
        <f t="shared" ca="1" si="447"/>
        <v>2024-12-09-09.06.57.000000</v>
      </c>
      <c r="I1532" s="40"/>
    </row>
    <row r="1533" spans="1:9" x14ac:dyDescent="0.2">
      <c r="A1533" s="42">
        <f t="shared" si="455"/>
        <v>2025</v>
      </c>
      <c r="B1533" s="30" t="s">
        <v>229</v>
      </c>
      <c r="C1533" s="43">
        <f t="shared" ref="C1533:D1533" si="508">C1532</f>
        <v>1</v>
      </c>
      <c r="D1533" s="14" t="str">
        <f t="shared" si="508"/>
        <v>0691775E</v>
      </c>
      <c r="E1533" s="30" t="s">
        <v>2323</v>
      </c>
      <c r="F1533" s="48">
        <f>Tableau3!AB35</f>
        <v>115472</v>
      </c>
      <c r="G1533" s="38" t="str">
        <f t="shared" ca="1" si="447"/>
        <v>2024-12-09-09.06.57.000000</v>
      </c>
      <c r="I1533" s="40"/>
    </row>
    <row r="1534" spans="1:9" x14ac:dyDescent="0.2">
      <c r="A1534" s="42">
        <f t="shared" si="455"/>
        <v>2025</v>
      </c>
      <c r="B1534" s="30" t="s">
        <v>229</v>
      </c>
      <c r="C1534" s="43">
        <f t="shared" ref="C1534:D1534" si="509">C1533</f>
        <v>1</v>
      </c>
      <c r="D1534" s="14" t="str">
        <f t="shared" si="509"/>
        <v>0691775E</v>
      </c>
      <c r="E1534" s="30" t="s">
        <v>2327</v>
      </c>
      <c r="F1534" s="48">
        <f>Tableau3!AB36</f>
        <v>1045445</v>
      </c>
      <c r="G1534" s="38" t="str">
        <f t="shared" ca="1" si="447"/>
        <v>2024-12-09-09.06.57.000000</v>
      </c>
      <c r="I1534" s="40"/>
    </row>
    <row r="1535" spans="1:9" x14ac:dyDescent="0.2">
      <c r="A1535" s="42">
        <f t="shared" si="455"/>
        <v>2025</v>
      </c>
      <c r="B1535" s="30" t="s">
        <v>229</v>
      </c>
      <c r="C1535" s="43">
        <f t="shared" ref="C1535:D1535" si="510">C1534</f>
        <v>1</v>
      </c>
      <c r="D1535" s="14" t="str">
        <f t="shared" si="510"/>
        <v>0691775E</v>
      </c>
      <c r="E1535" s="30" t="s">
        <v>2332</v>
      </c>
      <c r="F1535" s="48">
        <f>Tableau3!AB37</f>
        <v>14162</v>
      </c>
      <c r="G1535" s="38" t="str">
        <f t="shared" ca="1" si="447"/>
        <v>2024-12-09-09.06.57.000000</v>
      </c>
      <c r="I1535" s="40"/>
    </row>
    <row r="1536" spans="1:9" x14ac:dyDescent="0.2">
      <c r="A1536" s="42">
        <f t="shared" si="455"/>
        <v>2025</v>
      </c>
      <c r="B1536" s="30" t="s">
        <v>229</v>
      </c>
      <c r="C1536" s="43">
        <f t="shared" ref="C1536:D1536" si="511">C1535</f>
        <v>1</v>
      </c>
      <c r="D1536" s="14" t="str">
        <f t="shared" si="511"/>
        <v>0691775E</v>
      </c>
      <c r="E1536" s="30" t="s">
        <v>2356</v>
      </c>
      <c r="F1536" s="48">
        <f>Tableau3!AB38</f>
        <v>7177402</v>
      </c>
      <c r="G1536" s="38" t="str">
        <f t="shared" ca="1" si="447"/>
        <v>2024-12-09-09.06.57.000000</v>
      </c>
      <c r="I1536" s="40"/>
    </row>
    <row r="1537" spans="1:9" x14ac:dyDescent="0.2">
      <c r="A1537" s="42">
        <f t="shared" si="455"/>
        <v>2025</v>
      </c>
      <c r="B1537" s="30" t="s">
        <v>229</v>
      </c>
      <c r="C1537" s="43">
        <f t="shared" ref="C1537:D1537" si="512">C1536</f>
        <v>1</v>
      </c>
      <c r="D1537" s="14" t="str">
        <f t="shared" si="512"/>
        <v>0691775E</v>
      </c>
      <c r="E1537" s="30" t="s">
        <v>2380</v>
      </c>
      <c r="F1537" s="48">
        <f>Tableau3!AB39</f>
        <v>7163240</v>
      </c>
      <c r="G1537" s="38" t="str">
        <f t="shared" ref="G1537:G1539" ca="1" si="513">TEXT(NOW(),"aaaa-mm-jj-hh.mm.ss")&amp;".000000"</f>
        <v>2024-12-09-09.06.57.000000</v>
      </c>
      <c r="I1537" s="40"/>
    </row>
    <row r="1538" spans="1:9" x14ac:dyDescent="0.2">
      <c r="A1538" s="42">
        <f t="shared" si="455"/>
        <v>2025</v>
      </c>
      <c r="B1538" s="30" t="s">
        <v>229</v>
      </c>
      <c r="C1538" s="43">
        <f t="shared" ref="C1538:D1538" si="514">C1537</f>
        <v>1</v>
      </c>
      <c r="D1538" s="14" t="str">
        <f t="shared" si="514"/>
        <v>0691775E</v>
      </c>
      <c r="E1538" s="30" t="s">
        <v>2403</v>
      </c>
      <c r="F1538" s="48">
        <f>Tableau3!AB40</f>
        <v>3153613</v>
      </c>
      <c r="G1538" s="38" t="str">
        <f t="shared" ca="1" si="513"/>
        <v>2024-12-09-09.06.57.000000</v>
      </c>
      <c r="I1538" s="40"/>
    </row>
    <row r="1539" spans="1:9" x14ac:dyDescent="0.2">
      <c r="A1539" s="42">
        <f t="shared" si="455"/>
        <v>2025</v>
      </c>
      <c r="B1539" s="30" t="s">
        <v>229</v>
      </c>
      <c r="C1539" s="43">
        <f t="shared" ref="C1539:D1539" si="515">C1538</f>
        <v>1</v>
      </c>
      <c r="D1539" s="14" t="str">
        <f t="shared" si="515"/>
        <v>0691775E</v>
      </c>
      <c r="E1539" s="30" t="s">
        <v>2422</v>
      </c>
      <c r="F1539" s="48">
        <f>Tableau3!AB41</f>
        <v>4009627</v>
      </c>
      <c r="G1539" s="38" t="str">
        <f t="shared" ca="1" si="513"/>
        <v>2024-12-09-09.06.57.000000</v>
      </c>
      <c r="I1539" s="40"/>
    </row>
    <row r="1540" spans="1:9" x14ac:dyDescent="0.2">
      <c r="D1540" s="14"/>
      <c r="I1540" s="40"/>
    </row>
    <row r="1541" spans="1:9" x14ac:dyDescent="0.2">
      <c r="D1541" s="14"/>
      <c r="I1541" s="40"/>
    </row>
    <row r="1542" spans="1:9" x14ac:dyDescent="0.2">
      <c r="D1542" s="14"/>
      <c r="I1542" s="40"/>
    </row>
    <row r="1543" spans="1:9" x14ac:dyDescent="0.2">
      <c r="D1543" s="14"/>
      <c r="I1543" s="40"/>
    </row>
    <row r="1544" spans="1:9" x14ac:dyDescent="0.2">
      <c r="I1544" s="40"/>
    </row>
    <row r="1545" spans="1:9" x14ac:dyDescent="0.2">
      <c r="I1545" s="39"/>
    </row>
    <row r="1546" spans="1:9" x14ac:dyDescent="0.2">
      <c r="I1546" s="39"/>
    </row>
    <row r="1547" spans="1:9" x14ac:dyDescent="0.2">
      <c r="I1547" s="39"/>
    </row>
    <row r="1548" spans="1:9" x14ac:dyDescent="0.2">
      <c r="I1548" s="39"/>
    </row>
    <row r="1549" spans="1:9" x14ac:dyDescent="0.2">
      <c r="I1549" s="39"/>
    </row>
    <row r="1550" spans="1:9" x14ac:dyDescent="0.2">
      <c r="I1550" s="39"/>
    </row>
    <row r="1551" spans="1:9" x14ac:dyDescent="0.2">
      <c r="I1551" s="39"/>
    </row>
    <row r="1552" spans="1:9" x14ac:dyDescent="0.2">
      <c r="I1552" s="39"/>
    </row>
    <row r="1553" spans="9:9" x14ac:dyDescent="0.2">
      <c r="I1553" s="39"/>
    </row>
    <row r="1554" spans="9:9" x14ac:dyDescent="0.2">
      <c r="I1554" s="3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1"/>
  <sheetViews>
    <sheetView workbookViewId="0"/>
  </sheetViews>
  <sheetFormatPr baseColWidth="10" defaultColWidth="11.42578125" defaultRowHeight="12.75" x14ac:dyDescent="0.2"/>
  <cols>
    <col min="1" max="1" width="11.42578125" style="30" bestFit="1" customWidth="1"/>
    <col min="2" max="2" width="9" style="30" bestFit="1" customWidth="1"/>
    <col min="3" max="3" width="9.140625" style="30" bestFit="1" customWidth="1"/>
    <col min="4" max="4" width="11.42578125" style="30"/>
    <col min="5" max="5" width="15.5703125" style="30" bestFit="1" customWidth="1"/>
    <col min="6" max="6" width="15.28515625" style="30" bestFit="1" customWidth="1"/>
    <col min="7" max="8" width="15" style="30" bestFit="1" customWidth="1"/>
    <col min="9" max="9" width="14.85546875" style="30" bestFit="1" customWidth="1"/>
    <col min="10" max="10" width="8.5703125" style="30" bestFit="1" customWidth="1"/>
    <col min="11" max="11" width="8.28515625" style="30" bestFit="1" customWidth="1"/>
    <col min="12" max="12" width="11.28515625" style="30" bestFit="1" customWidth="1"/>
    <col min="13" max="13" width="11" style="30" bestFit="1" customWidth="1"/>
    <col min="14" max="16384" width="11.42578125" style="30"/>
  </cols>
  <sheetData>
    <row r="1" spans="1:29" x14ac:dyDescent="0.2">
      <c r="A1" s="31" t="s">
        <v>1331</v>
      </c>
      <c r="B1" s="31" t="s">
        <v>1346</v>
      </c>
      <c r="C1" s="31" t="s">
        <v>1332</v>
      </c>
      <c r="D1" s="31" t="s">
        <v>1347</v>
      </c>
      <c r="E1" s="31" t="s">
        <v>1348</v>
      </c>
      <c r="F1" s="31" t="s">
        <v>1349</v>
      </c>
      <c r="G1" s="31" t="s">
        <v>1350</v>
      </c>
      <c r="H1" s="31" t="s">
        <v>1351</v>
      </c>
      <c r="I1" s="31" t="s">
        <v>1352</v>
      </c>
      <c r="J1" s="31" t="s">
        <v>1353</v>
      </c>
      <c r="K1" s="31" t="s">
        <v>1354</v>
      </c>
      <c r="L1" s="31" t="s">
        <v>1355</v>
      </c>
      <c r="M1" s="31" t="s">
        <v>1356</v>
      </c>
      <c r="N1" s="31" t="s">
        <v>1357</v>
      </c>
      <c r="O1" s="31" t="s">
        <v>1358</v>
      </c>
      <c r="P1" s="31" t="s">
        <v>1359</v>
      </c>
      <c r="Q1" s="31" t="s">
        <v>1360</v>
      </c>
      <c r="R1" s="31" t="s">
        <v>1361</v>
      </c>
      <c r="S1" s="31" t="s">
        <v>1362</v>
      </c>
      <c r="T1" s="31" t="s">
        <v>1363</v>
      </c>
      <c r="U1" s="31" t="s">
        <v>1364</v>
      </c>
      <c r="V1" s="31" t="s">
        <v>1365</v>
      </c>
      <c r="W1" s="31" t="s">
        <v>1366</v>
      </c>
      <c r="X1" s="31" t="s">
        <v>1367</v>
      </c>
      <c r="Y1" s="31" t="s">
        <v>1368</v>
      </c>
      <c r="Z1" s="31" t="s">
        <v>1369</v>
      </c>
      <c r="AA1" s="31" t="s">
        <v>1370</v>
      </c>
      <c r="AB1" s="31" t="s">
        <v>1371</v>
      </c>
      <c r="AC1" s="31" t="s">
        <v>1372</v>
      </c>
    </row>
    <row r="2" spans="1:29" x14ac:dyDescent="0.2">
      <c r="A2" s="32">
        <f>Paramétrage!B3</f>
        <v>2025</v>
      </c>
      <c r="B2" s="147">
        <v>1</v>
      </c>
      <c r="C2" s="148">
        <f>Paramétrage!B4</f>
        <v>1</v>
      </c>
      <c r="D2" s="32" t="str">
        <f>Paramétrage!B7</f>
        <v>0691775E</v>
      </c>
      <c r="E2" s="34">
        <v>1</v>
      </c>
      <c r="F2" s="49">
        <f>Tableau1!G21</f>
        <v>665.5</v>
      </c>
      <c r="G2" s="49">
        <f>Tableau1!H21</f>
        <v>660.5</v>
      </c>
      <c r="H2" s="49">
        <f>Tableau1!I21</f>
        <v>3</v>
      </c>
      <c r="I2" s="49">
        <f>Tableau1!J21</f>
        <v>3</v>
      </c>
      <c r="J2" s="49">
        <f>Tableau1!K21</f>
        <v>3</v>
      </c>
      <c r="K2" s="49">
        <f>Tableau1!L21</f>
        <v>673.09999999999991</v>
      </c>
      <c r="L2" s="49">
        <f>Tableau1!M21</f>
        <v>673.09999999999991</v>
      </c>
      <c r="M2" s="49">
        <f>Tableau1!N21</f>
        <v>6</v>
      </c>
      <c r="N2" s="49">
        <f>Tableau1!O21</f>
        <v>32</v>
      </c>
      <c r="O2" s="49">
        <f>Tableau1!P21</f>
        <v>7</v>
      </c>
      <c r="P2" s="49">
        <f>Tableau1!Q21</f>
        <v>647.09999999999991</v>
      </c>
      <c r="Q2" s="49">
        <f>Tableau1!R21</f>
        <v>670.21</v>
      </c>
      <c r="R2" s="49">
        <f>Tableau1!S21</f>
        <v>34</v>
      </c>
      <c r="S2" s="49">
        <f>Tableau1!T21</f>
        <v>35</v>
      </c>
      <c r="T2" s="49">
        <f>Tableau1!U21</f>
        <v>8</v>
      </c>
      <c r="U2" s="49">
        <f>Tableau1!V21</f>
        <v>672.09999999999991</v>
      </c>
      <c r="V2" s="49">
        <f>Tableau1!W21</f>
        <v>670.68</v>
      </c>
      <c r="W2" s="34">
        <v>0</v>
      </c>
      <c r="X2" s="34">
        <v>0</v>
      </c>
      <c r="Y2" s="34">
        <v>0</v>
      </c>
      <c r="Z2" s="34">
        <v>0</v>
      </c>
      <c r="AA2" s="34">
        <v>0</v>
      </c>
      <c r="AB2" s="34">
        <v>0</v>
      </c>
      <c r="AC2" s="34">
        <v>0</v>
      </c>
    </row>
    <row r="3" spans="1:29" x14ac:dyDescent="0.2">
      <c r="A3" s="32">
        <f>A2</f>
        <v>2025</v>
      </c>
      <c r="B3" s="147">
        <v>1</v>
      </c>
      <c r="C3" s="33">
        <f>C2</f>
        <v>1</v>
      </c>
      <c r="D3" s="14" t="str">
        <f>D2</f>
        <v>0691775E</v>
      </c>
      <c r="E3" s="34">
        <v>2</v>
      </c>
      <c r="F3" s="49">
        <f>Tableau1!G22</f>
        <v>673.09999999999991</v>
      </c>
      <c r="G3" s="49">
        <f>Tableau1!H22</f>
        <v>664.1</v>
      </c>
      <c r="H3" s="49">
        <f>Tableau1!I22</f>
        <v>0</v>
      </c>
      <c r="I3" s="49">
        <f>Tableau1!J22</f>
        <v>0</v>
      </c>
      <c r="J3" s="49">
        <f>Tableau1!K22</f>
        <v>0</v>
      </c>
      <c r="K3" s="49">
        <f>Tableau1!L22</f>
        <v>0</v>
      </c>
      <c r="L3" s="49">
        <f>Tableau1!M22</f>
        <v>0</v>
      </c>
      <c r="M3" s="49">
        <f>Tableau1!N22</f>
        <v>0</v>
      </c>
      <c r="N3" s="49">
        <f>Tableau1!O22</f>
        <v>0</v>
      </c>
      <c r="O3" s="49">
        <f>Tableau1!P22</f>
        <v>0</v>
      </c>
      <c r="P3" s="49">
        <f>Tableau1!Q22</f>
        <v>0</v>
      </c>
      <c r="Q3" s="49">
        <f>Tableau1!R22</f>
        <v>0</v>
      </c>
      <c r="R3" s="49">
        <f>Tableau1!S22</f>
        <v>0</v>
      </c>
      <c r="S3" s="49">
        <f>Tableau1!T22</f>
        <v>0</v>
      </c>
      <c r="T3" s="49">
        <f>Tableau1!U22</f>
        <v>0</v>
      </c>
      <c r="U3" s="49">
        <f>Tableau1!V22</f>
        <v>0</v>
      </c>
      <c r="V3" s="49">
        <f>Tableau1!W22</f>
        <v>0</v>
      </c>
      <c r="W3" s="34">
        <v>0</v>
      </c>
      <c r="X3" s="34">
        <v>0</v>
      </c>
      <c r="Y3" s="34">
        <v>0</v>
      </c>
      <c r="Z3" s="34">
        <v>0</v>
      </c>
      <c r="AA3" s="34">
        <v>0</v>
      </c>
      <c r="AB3" s="34">
        <v>0</v>
      </c>
      <c r="AC3" s="34">
        <v>0</v>
      </c>
    </row>
    <row r="4" spans="1:29" x14ac:dyDescent="0.2">
      <c r="A4" s="32">
        <f t="shared" ref="A4:A68" si="0">A3</f>
        <v>2025</v>
      </c>
      <c r="B4" s="147">
        <v>1</v>
      </c>
      <c r="C4" s="33">
        <f t="shared" ref="C4:D19" si="1">C3</f>
        <v>1</v>
      </c>
      <c r="D4" s="14" t="str">
        <f t="shared" si="1"/>
        <v>0691775E</v>
      </c>
      <c r="E4" s="34">
        <v>3</v>
      </c>
      <c r="F4" s="49">
        <f>Tableau1!G23</f>
        <v>0</v>
      </c>
      <c r="G4" s="49">
        <f>Tableau1!H23</f>
        <v>0</v>
      </c>
      <c r="H4" s="49">
        <f>Tableau1!I23</f>
        <v>0</v>
      </c>
      <c r="I4" s="49">
        <f>Tableau1!J23</f>
        <v>0</v>
      </c>
      <c r="J4" s="49">
        <f>Tableau1!K23</f>
        <v>0</v>
      </c>
      <c r="K4" s="49">
        <f>Tableau1!L23</f>
        <v>0</v>
      </c>
      <c r="L4" s="49">
        <f>Tableau1!M23</f>
        <v>0</v>
      </c>
      <c r="M4" s="49">
        <f>Tableau1!N23</f>
        <v>0</v>
      </c>
      <c r="N4" s="49">
        <f>Tableau1!O23</f>
        <v>0</v>
      </c>
      <c r="O4" s="49">
        <f>Tableau1!P23</f>
        <v>0</v>
      </c>
      <c r="P4" s="49">
        <f>Tableau1!Q23</f>
        <v>0</v>
      </c>
      <c r="Q4" s="49">
        <f>Tableau1!R23</f>
        <v>0</v>
      </c>
      <c r="R4" s="49">
        <f>Tableau1!S23</f>
        <v>0</v>
      </c>
      <c r="S4" s="49">
        <f>Tableau1!T23</f>
        <v>0</v>
      </c>
      <c r="T4" s="49">
        <f>Tableau1!U23</f>
        <v>0</v>
      </c>
      <c r="U4" s="49">
        <f>Tableau1!V23</f>
        <v>0</v>
      </c>
      <c r="V4" s="49">
        <f>Tableau1!W23</f>
        <v>0</v>
      </c>
      <c r="W4" s="34">
        <v>0</v>
      </c>
      <c r="X4" s="34">
        <v>0</v>
      </c>
      <c r="Y4" s="34">
        <v>0</v>
      </c>
      <c r="Z4" s="34">
        <v>0</v>
      </c>
      <c r="AA4" s="34">
        <v>0</v>
      </c>
      <c r="AB4" s="34">
        <v>0</v>
      </c>
      <c r="AC4" s="34">
        <v>0</v>
      </c>
    </row>
    <row r="5" spans="1:29" x14ac:dyDescent="0.2">
      <c r="A5" s="32">
        <f t="shared" si="0"/>
        <v>2025</v>
      </c>
      <c r="B5" s="147">
        <v>1</v>
      </c>
      <c r="C5" s="33">
        <f t="shared" si="1"/>
        <v>1</v>
      </c>
      <c r="D5" s="14" t="str">
        <f t="shared" si="1"/>
        <v>0691775E</v>
      </c>
      <c r="E5" s="34">
        <v>4</v>
      </c>
      <c r="F5" s="49">
        <f>Tableau1!G24</f>
        <v>540</v>
      </c>
      <c r="G5" s="49">
        <f>Tableau1!H24</f>
        <v>536.25</v>
      </c>
      <c r="H5" s="49">
        <f>Tableau1!I24</f>
        <v>20</v>
      </c>
      <c r="I5" s="49">
        <f>Tableau1!J24</f>
        <v>20</v>
      </c>
      <c r="J5" s="49">
        <f>Tableau1!K24</f>
        <v>5</v>
      </c>
      <c r="K5" s="49">
        <f>Tableau1!L24</f>
        <v>546.4000000000002</v>
      </c>
      <c r="L5" s="49">
        <f>Tableau1!M24</f>
        <v>546.4000000000002</v>
      </c>
      <c r="M5" s="49">
        <f>Tableau1!N24</f>
        <v>35</v>
      </c>
      <c r="N5" s="49">
        <f>Tableau1!O24</f>
        <v>55</v>
      </c>
      <c r="O5" s="49">
        <f>Tableau1!P24</f>
        <v>7</v>
      </c>
      <c r="P5" s="49">
        <f>Tableau1!Q24</f>
        <v>526.4000000000002</v>
      </c>
      <c r="Q5" s="49">
        <f>Tableau1!R24</f>
        <v>539.07000000000005</v>
      </c>
      <c r="R5" s="49">
        <f>Tableau1!S24</f>
        <v>60</v>
      </c>
      <c r="S5" s="49">
        <f>Tableau1!T24</f>
        <v>62</v>
      </c>
      <c r="T5" s="49">
        <f>Tableau1!U24</f>
        <v>8</v>
      </c>
      <c r="U5" s="49">
        <f>Tableau1!V24</f>
        <v>544.4000000000002</v>
      </c>
      <c r="V5" s="49">
        <f>Tableau1!W24</f>
        <v>540.32000000000005</v>
      </c>
      <c r="W5" s="34">
        <v>0</v>
      </c>
      <c r="X5" s="34">
        <v>0</v>
      </c>
      <c r="Y5" s="34">
        <v>0</v>
      </c>
      <c r="Z5" s="34">
        <v>0</v>
      </c>
      <c r="AA5" s="34">
        <v>0</v>
      </c>
      <c r="AB5" s="34">
        <v>0</v>
      </c>
      <c r="AC5" s="34">
        <v>0</v>
      </c>
    </row>
    <row r="6" spans="1:29" x14ac:dyDescent="0.2">
      <c r="A6" s="32">
        <f t="shared" si="0"/>
        <v>2025</v>
      </c>
      <c r="B6" s="147">
        <v>1</v>
      </c>
      <c r="C6" s="33">
        <f t="shared" si="1"/>
        <v>1</v>
      </c>
      <c r="D6" s="14" t="str">
        <f t="shared" si="1"/>
        <v>0691775E</v>
      </c>
      <c r="E6" s="34">
        <v>5</v>
      </c>
      <c r="F6" s="49">
        <f>Tableau1!G25</f>
        <v>546.4000000000002</v>
      </c>
      <c r="G6" s="49">
        <f>Tableau1!H25</f>
        <v>541.86</v>
      </c>
      <c r="H6" s="49">
        <f>Tableau1!I25</f>
        <v>0</v>
      </c>
      <c r="I6" s="49">
        <f>Tableau1!J25</f>
        <v>0</v>
      </c>
      <c r="J6" s="49">
        <f>Tableau1!K25</f>
        <v>0</v>
      </c>
      <c r="K6" s="49">
        <f>Tableau1!L25</f>
        <v>0</v>
      </c>
      <c r="L6" s="49">
        <f>Tableau1!M25</f>
        <v>0</v>
      </c>
      <c r="M6" s="49">
        <f>Tableau1!N25</f>
        <v>0</v>
      </c>
      <c r="N6" s="49">
        <f>Tableau1!O25</f>
        <v>0</v>
      </c>
      <c r="O6" s="49">
        <f>Tableau1!P25</f>
        <v>0</v>
      </c>
      <c r="P6" s="49">
        <f>Tableau1!Q25</f>
        <v>0</v>
      </c>
      <c r="Q6" s="49">
        <f>Tableau1!R25</f>
        <v>0</v>
      </c>
      <c r="R6" s="49">
        <f>Tableau1!S25</f>
        <v>0</v>
      </c>
      <c r="S6" s="49">
        <f>Tableau1!T25</f>
        <v>0</v>
      </c>
      <c r="T6" s="49">
        <f>Tableau1!U25</f>
        <v>0</v>
      </c>
      <c r="U6" s="49">
        <f>Tableau1!V25</f>
        <v>0</v>
      </c>
      <c r="V6" s="49">
        <f>Tableau1!W25</f>
        <v>0</v>
      </c>
      <c r="W6" s="34">
        <v>0</v>
      </c>
      <c r="X6" s="34">
        <v>0</v>
      </c>
      <c r="Y6" s="34">
        <v>0</v>
      </c>
      <c r="Z6" s="34">
        <v>0</v>
      </c>
      <c r="AA6" s="34">
        <v>0</v>
      </c>
      <c r="AB6" s="34">
        <v>0</v>
      </c>
      <c r="AC6" s="34">
        <v>0</v>
      </c>
    </row>
    <row r="7" spans="1:29" x14ac:dyDescent="0.2">
      <c r="A7" s="32">
        <f t="shared" si="0"/>
        <v>2025</v>
      </c>
      <c r="B7" s="147">
        <v>1</v>
      </c>
      <c r="C7" s="33">
        <f t="shared" si="1"/>
        <v>1</v>
      </c>
      <c r="D7" s="14" t="str">
        <f t="shared" si="1"/>
        <v>0691775E</v>
      </c>
      <c r="E7" s="34">
        <v>6</v>
      </c>
      <c r="F7" s="49">
        <f>Tableau1!G26</f>
        <v>0</v>
      </c>
      <c r="G7" s="49">
        <f>Tableau1!H26</f>
        <v>0</v>
      </c>
      <c r="H7" s="49">
        <f>Tableau1!I26</f>
        <v>0</v>
      </c>
      <c r="I7" s="49">
        <f>Tableau1!J26</f>
        <v>0</v>
      </c>
      <c r="J7" s="49">
        <f>Tableau1!K26</f>
        <v>0</v>
      </c>
      <c r="K7" s="49">
        <f>Tableau1!L26</f>
        <v>0</v>
      </c>
      <c r="L7" s="49">
        <f>Tableau1!M26</f>
        <v>0</v>
      </c>
      <c r="M7" s="49">
        <f>Tableau1!N26</f>
        <v>0</v>
      </c>
      <c r="N7" s="49">
        <f>Tableau1!O26</f>
        <v>0</v>
      </c>
      <c r="O7" s="49">
        <f>Tableau1!P26</f>
        <v>0</v>
      </c>
      <c r="P7" s="49">
        <f>Tableau1!Q26</f>
        <v>0</v>
      </c>
      <c r="Q7" s="49">
        <f>Tableau1!R26</f>
        <v>0</v>
      </c>
      <c r="R7" s="49">
        <f>Tableau1!S26</f>
        <v>0</v>
      </c>
      <c r="S7" s="49">
        <f>Tableau1!T26</f>
        <v>0</v>
      </c>
      <c r="T7" s="49">
        <f>Tableau1!U26</f>
        <v>0</v>
      </c>
      <c r="U7" s="49">
        <f>Tableau1!V26</f>
        <v>0</v>
      </c>
      <c r="V7" s="49">
        <f>Tableau1!W26</f>
        <v>0</v>
      </c>
      <c r="W7" s="34">
        <v>0</v>
      </c>
      <c r="X7" s="34">
        <v>0</v>
      </c>
      <c r="Y7" s="34">
        <v>0</v>
      </c>
      <c r="Z7" s="34">
        <v>0</v>
      </c>
      <c r="AA7" s="34">
        <v>0</v>
      </c>
      <c r="AB7" s="34">
        <v>0</v>
      </c>
      <c r="AC7" s="34">
        <v>0</v>
      </c>
    </row>
    <row r="8" spans="1:29" x14ac:dyDescent="0.2">
      <c r="A8" s="32">
        <f t="shared" si="0"/>
        <v>2025</v>
      </c>
      <c r="B8" s="147">
        <v>1</v>
      </c>
      <c r="C8" s="33">
        <f t="shared" si="1"/>
        <v>1</v>
      </c>
      <c r="D8" s="14" t="str">
        <f t="shared" si="1"/>
        <v>0691775E</v>
      </c>
      <c r="E8" s="34">
        <v>7</v>
      </c>
      <c r="F8" s="49">
        <f>Tableau1!G27</f>
        <v>1205.5</v>
      </c>
      <c r="G8" s="49">
        <f>Tableau1!H27</f>
        <v>1196.75</v>
      </c>
      <c r="H8" s="49">
        <f>Tableau1!I27</f>
        <v>23</v>
      </c>
      <c r="I8" s="49">
        <f>Tableau1!J27</f>
        <v>23</v>
      </c>
      <c r="J8" s="49">
        <f>Tableau1!K27</f>
        <v>8</v>
      </c>
      <c r="K8" s="49">
        <f>Tableau1!L27</f>
        <v>1219.5</v>
      </c>
      <c r="L8" s="49">
        <f>Tableau1!M27</f>
        <v>1219.5</v>
      </c>
      <c r="M8" s="49">
        <f>Tableau1!N27</f>
        <v>41</v>
      </c>
      <c r="N8" s="49">
        <f>Tableau1!O27</f>
        <v>87</v>
      </c>
      <c r="O8" s="49">
        <f>Tableau1!P27</f>
        <v>14</v>
      </c>
      <c r="P8" s="49">
        <f>Tableau1!Q27</f>
        <v>1173.5</v>
      </c>
      <c r="Q8" s="49">
        <f>Tableau1!R27</f>
        <v>1209.2800000000002</v>
      </c>
      <c r="R8" s="49">
        <f>Tableau1!S27</f>
        <v>94</v>
      </c>
      <c r="S8" s="49">
        <f>Tableau1!T27</f>
        <v>97</v>
      </c>
      <c r="T8" s="49">
        <f>Tableau1!U27</f>
        <v>16</v>
      </c>
      <c r="U8" s="49">
        <f>Tableau1!V27</f>
        <v>1216.5</v>
      </c>
      <c r="V8" s="49">
        <f>Tableau1!W27</f>
        <v>1211</v>
      </c>
      <c r="W8" s="34">
        <v>0</v>
      </c>
      <c r="X8" s="34">
        <v>0</v>
      </c>
      <c r="Y8" s="34">
        <v>0</v>
      </c>
      <c r="Z8" s="34">
        <v>0</v>
      </c>
      <c r="AA8" s="34">
        <v>0</v>
      </c>
      <c r="AB8" s="34">
        <v>0</v>
      </c>
      <c r="AC8" s="34">
        <v>0</v>
      </c>
    </row>
    <row r="9" spans="1:29" x14ac:dyDescent="0.2">
      <c r="A9" s="32">
        <f t="shared" si="0"/>
        <v>2025</v>
      </c>
      <c r="B9" s="147">
        <v>1</v>
      </c>
      <c r="C9" s="33">
        <f t="shared" si="1"/>
        <v>1</v>
      </c>
      <c r="D9" s="14" t="str">
        <f t="shared" si="1"/>
        <v>0691775E</v>
      </c>
      <c r="E9" s="34">
        <v>8</v>
      </c>
      <c r="F9" s="49">
        <f>Tableau1!G28</f>
        <v>1219.5</v>
      </c>
      <c r="G9" s="49">
        <f>Tableau1!H28</f>
        <v>1205.96</v>
      </c>
      <c r="H9" s="49">
        <f>Tableau1!I28</f>
        <v>0</v>
      </c>
      <c r="I9" s="49">
        <f>Tableau1!J28</f>
        <v>0</v>
      </c>
      <c r="J9" s="49">
        <f>Tableau1!K28</f>
        <v>0</v>
      </c>
      <c r="K9" s="49">
        <f>Tableau1!L28</f>
        <v>0</v>
      </c>
      <c r="L9" s="49">
        <f>Tableau1!M28</f>
        <v>0</v>
      </c>
      <c r="M9" s="49">
        <f>Tableau1!N28</f>
        <v>0</v>
      </c>
      <c r="N9" s="49">
        <f>Tableau1!O28</f>
        <v>0</v>
      </c>
      <c r="O9" s="49">
        <f>Tableau1!P28</f>
        <v>0</v>
      </c>
      <c r="P9" s="49">
        <f>Tableau1!Q28</f>
        <v>0</v>
      </c>
      <c r="Q9" s="49">
        <f>Tableau1!R28</f>
        <v>0</v>
      </c>
      <c r="R9" s="49">
        <f>Tableau1!S28</f>
        <v>0</v>
      </c>
      <c r="S9" s="49">
        <f>Tableau1!T28</f>
        <v>0</v>
      </c>
      <c r="T9" s="49">
        <f>Tableau1!U28</f>
        <v>0</v>
      </c>
      <c r="U9" s="49">
        <f>Tableau1!V28</f>
        <v>0</v>
      </c>
      <c r="V9" s="49">
        <f>Tableau1!W28</f>
        <v>0</v>
      </c>
      <c r="W9" s="34">
        <v>0</v>
      </c>
      <c r="X9" s="34">
        <v>0</v>
      </c>
      <c r="Y9" s="34">
        <v>0</v>
      </c>
      <c r="Z9" s="34">
        <v>0</v>
      </c>
      <c r="AA9" s="34">
        <v>0</v>
      </c>
      <c r="AB9" s="34">
        <v>0</v>
      </c>
      <c r="AC9" s="34">
        <v>0</v>
      </c>
    </row>
    <row r="10" spans="1:29" x14ac:dyDescent="0.2">
      <c r="A10" s="32">
        <f t="shared" si="0"/>
        <v>2025</v>
      </c>
      <c r="B10" s="147">
        <v>1</v>
      </c>
      <c r="C10" s="33">
        <f t="shared" si="1"/>
        <v>1</v>
      </c>
      <c r="D10" s="14" t="str">
        <f t="shared" si="1"/>
        <v>0691775E</v>
      </c>
      <c r="E10" s="34">
        <v>9</v>
      </c>
      <c r="F10" s="49">
        <f>Tableau1!G29</f>
        <v>0</v>
      </c>
      <c r="G10" s="49">
        <f>Tableau1!H29</f>
        <v>0</v>
      </c>
      <c r="H10" s="49">
        <f>Tableau1!I29</f>
        <v>0</v>
      </c>
      <c r="I10" s="49">
        <f>Tableau1!J29</f>
        <v>0</v>
      </c>
      <c r="J10" s="49">
        <f>Tableau1!K29</f>
        <v>0</v>
      </c>
      <c r="K10" s="49">
        <f>Tableau1!L29</f>
        <v>0</v>
      </c>
      <c r="L10" s="49">
        <f>Tableau1!M29</f>
        <v>0</v>
      </c>
      <c r="M10" s="49">
        <f>Tableau1!N29</f>
        <v>0</v>
      </c>
      <c r="N10" s="49">
        <f>Tableau1!O29</f>
        <v>0</v>
      </c>
      <c r="O10" s="49">
        <f>Tableau1!P29</f>
        <v>0</v>
      </c>
      <c r="P10" s="49">
        <f>Tableau1!Q29</f>
        <v>0</v>
      </c>
      <c r="Q10" s="49">
        <f>Tableau1!R29</f>
        <v>0</v>
      </c>
      <c r="R10" s="49">
        <f>Tableau1!S29</f>
        <v>0</v>
      </c>
      <c r="S10" s="49">
        <f>Tableau1!T29</f>
        <v>0</v>
      </c>
      <c r="T10" s="49">
        <f>Tableau1!U29</f>
        <v>0</v>
      </c>
      <c r="U10" s="49">
        <f>Tableau1!V29</f>
        <v>0</v>
      </c>
      <c r="V10" s="49">
        <f>Tableau1!W29</f>
        <v>0</v>
      </c>
      <c r="W10" s="34">
        <v>0</v>
      </c>
      <c r="X10" s="34">
        <v>0</v>
      </c>
      <c r="Y10" s="34">
        <v>0</v>
      </c>
      <c r="Z10" s="34">
        <v>0</v>
      </c>
      <c r="AA10" s="34">
        <v>0</v>
      </c>
      <c r="AB10" s="34">
        <v>0</v>
      </c>
      <c r="AC10" s="34">
        <v>0</v>
      </c>
    </row>
    <row r="11" spans="1:29" x14ac:dyDescent="0.2">
      <c r="A11" s="32">
        <f t="shared" si="0"/>
        <v>2025</v>
      </c>
      <c r="B11" s="147">
        <v>1</v>
      </c>
      <c r="C11" s="33">
        <f t="shared" si="1"/>
        <v>1</v>
      </c>
      <c r="D11" s="14" t="str">
        <f t="shared" si="1"/>
        <v>0691775E</v>
      </c>
      <c r="E11" s="34">
        <v>10</v>
      </c>
      <c r="F11" s="49">
        <f>Tableau1!G30</f>
        <v>265.5</v>
      </c>
      <c r="G11" s="49">
        <f>Tableau1!H30</f>
        <v>251.92</v>
      </c>
      <c r="H11" s="49">
        <f>Tableau1!I30</f>
        <v>0</v>
      </c>
      <c r="I11" s="49">
        <f>Tableau1!J30</f>
        <v>0</v>
      </c>
      <c r="J11" s="49">
        <f>Tableau1!K30</f>
        <v>0</v>
      </c>
      <c r="K11" s="49">
        <f>Tableau1!L30</f>
        <v>0</v>
      </c>
      <c r="L11" s="49">
        <f>Tableau1!M30</f>
        <v>269</v>
      </c>
      <c r="M11" s="49">
        <f>Tableau1!N30</f>
        <v>0</v>
      </c>
      <c r="N11" s="49">
        <f>Tableau1!O30</f>
        <v>0</v>
      </c>
      <c r="O11" s="49">
        <f>Tableau1!P30</f>
        <v>0</v>
      </c>
      <c r="P11" s="49">
        <f>Tableau1!Q30</f>
        <v>0</v>
      </c>
      <c r="Q11" s="49">
        <f>Tableau1!R30</f>
        <v>260.11</v>
      </c>
      <c r="R11" s="49">
        <f>Tableau1!S30</f>
        <v>0</v>
      </c>
      <c r="S11" s="49">
        <f>Tableau1!T30</f>
        <v>0</v>
      </c>
      <c r="T11" s="49">
        <f>Tableau1!U30</f>
        <v>0</v>
      </c>
      <c r="U11" s="49">
        <f>Tableau1!V30</f>
        <v>264</v>
      </c>
      <c r="V11" s="49">
        <f>Tableau1!W30</f>
        <v>258.17</v>
      </c>
      <c r="W11" s="34">
        <v>0</v>
      </c>
      <c r="X11" s="34">
        <v>0</v>
      </c>
      <c r="Y11" s="34">
        <v>0</v>
      </c>
      <c r="Z11" s="34">
        <v>0</v>
      </c>
      <c r="AA11" s="34">
        <v>0</v>
      </c>
      <c r="AB11" s="34">
        <v>0</v>
      </c>
      <c r="AC11" s="34">
        <v>0</v>
      </c>
    </row>
    <row r="12" spans="1:29" x14ac:dyDescent="0.2">
      <c r="A12" s="32">
        <f t="shared" si="0"/>
        <v>2025</v>
      </c>
      <c r="B12" s="147">
        <v>1</v>
      </c>
      <c r="C12" s="33">
        <f t="shared" si="1"/>
        <v>1</v>
      </c>
      <c r="D12" s="14" t="str">
        <f t="shared" si="1"/>
        <v>0691775E</v>
      </c>
      <c r="E12" s="34">
        <v>11</v>
      </c>
      <c r="F12" s="49">
        <f>Tableau1!G31</f>
        <v>269</v>
      </c>
      <c r="G12" s="49">
        <f>Tableau1!H31</f>
        <v>245.13</v>
      </c>
      <c r="H12" s="49">
        <f>Tableau1!I31</f>
        <v>0</v>
      </c>
      <c r="I12" s="49">
        <f>Tableau1!J31</f>
        <v>0</v>
      </c>
      <c r="J12" s="49">
        <f>Tableau1!K31</f>
        <v>0</v>
      </c>
      <c r="K12" s="49">
        <f>Tableau1!L31</f>
        <v>0</v>
      </c>
      <c r="L12" s="49">
        <f>Tableau1!M31</f>
        <v>0</v>
      </c>
      <c r="M12" s="49">
        <f>Tableau1!N31</f>
        <v>0</v>
      </c>
      <c r="N12" s="49">
        <f>Tableau1!O31</f>
        <v>0</v>
      </c>
      <c r="O12" s="49">
        <f>Tableau1!P31</f>
        <v>0</v>
      </c>
      <c r="P12" s="49">
        <f>Tableau1!Q31</f>
        <v>0</v>
      </c>
      <c r="Q12" s="49">
        <f>Tableau1!R31</f>
        <v>0</v>
      </c>
      <c r="R12" s="49">
        <f>Tableau1!S31</f>
        <v>0</v>
      </c>
      <c r="S12" s="49">
        <f>Tableau1!T31</f>
        <v>0</v>
      </c>
      <c r="T12" s="49">
        <f>Tableau1!U31</f>
        <v>0</v>
      </c>
      <c r="U12" s="49">
        <f>Tableau1!V31</f>
        <v>0</v>
      </c>
      <c r="V12" s="49">
        <f>Tableau1!W31</f>
        <v>0</v>
      </c>
      <c r="W12" s="34">
        <v>0</v>
      </c>
      <c r="X12" s="34">
        <v>0</v>
      </c>
      <c r="Y12" s="34">
        <v>0</v>
      </c>
      <c r="Z12" s="34">
        <v>0</v>
      </c>
      <c r="AA12" s="34">
        <v>0</v>
      </c>
      <c r="AB12" s="34">
        <v>0</v>
      </c>
      <c r="AC12" s="34">
        <v>0</v>
      </c>
    </row>
    <row r="13" spans="1:29" x14ac:dyDescent="0.2">
      <c r="A13" s="32">
        <f t="shared" si="0"/>
        <v>2025</v>
      </c>
      <c r="B13" s="147">
        <v>1</v>
      </c>
      <c r="C13" s="33">
        <f t="shared" si="1"/>
        <v>1</v>
      </c>
      <c r="D13" s="14" t="str">
        <f t="shared" si="1"/>
        <v>0691775E</v>
      </c>
      <c r="E13" s="34">
        <v>12</v>
      </c>
      <c r="F13" s="49">
        <f>Tableau1!G32</f>
        <v>0</v>
      </c>
      <c r="G13" s="49">
        <f>Tableau1!H32</f>
        <v>0</v>
      </c>
      <c r="H13" s="49">
        <f>Tableau1!I32</f>
        <v>0</v>
      </c>
      <c r="I13" s="49">
        <f>Tableau1!J32</f>
        <v>0</v>
      </c>
      <c r="J13" s="49">
        <f>Tableau1!K32</f>
        <v>0</v>
      </c>
      <c r="K13" s="49">
        <f>Tableau1!L32</f>
        <v>0</v>
      </c>
      <c r="L13" s="49">
        <f>Tableau1!M32</f>
        <v>0</v>
      </c>
      <c r="M13" s="49">
        <f>Tableau1!N32</f>
        <v>0</v>
      </c>
      <c r="N13" s="49">
        <f>Tableau1!O32</f>
        <v>0</v>
      </c>
      <c r="O13" s="49">
        <f>Tableau1!P32</f>
        <v>0</v>
      </c>
      <c r="P13" s="49">
        <f>Tableau1!Q32</f>
        <v>0</v>
      </c>
      <c r="Q13" s="49">
        <f>Tableau1!R32</f>
        <v>0</v>
      </c>
      <c r="R13" s="49">
        <f>Tableau1!S32</f>
        <v>0</v>
      </c>
      <c r="S13" s="49">
        <f>Tableau1!T32</f>
        <v>0</v>
      </c>
      <c r="T13" s="49">
        <f>Tableau1!U32</f>
        <v>0</v>
      </c>
      <c r="U13" s="49">
        <f>Tableau1!V32</f>
        <v>0</v>
      </c>
      <c r="V13" s="49">
        <f>Tableau1!W32</f>
        <v>0</v>
      </c>
      <c r="W13" s="34">
        <v>0</v>
      </c>
      <c r="X13" s="34">
        <v>0</v>
      </c>
      <c r="Y13" s="34">
        <v>0</v>
      </c>
      <c r="Z13" s="34">
        <v>0</v>
      </c>
      <c r="AA13" s="34">
        <v>0</v>
      </c>
      <c r="AB13" s="34">
        <v>0</v>
      </c>
      <c r="AC13" s="34">
        <v>0</v>
      </c>
    </row>
    <row r="14" spans="1:29" x14ac:dyDescent="0.2">
      <c r="A14" s="32">
        <f t="shared" si="0"/>
        <v>2025</v>
      </c>
      <c r="B14" s="147">
        <v>1</v>
      </c>
      <c r="C14" s="33">
        <f t="shared" si="1"/>
        <v>1</v>
      </c>
      <c r="D14" s="14" t="str">
        <f t="shared" si="1"/>
        <v>0691775E</v>
      </c>
      <c r="E14" s="34">
        <v>13</v>
      </c>
      <c r="F14" s="49">
        <f>Tableau1!G33</f>
        <v>188</v>
      </c>
      <c r="G14" s="49">
        <f>Tableau1!H33</f>
        <v>181.08</v>
      </c>
      <c r="H14" s="49">
        <f>Tableau1!I33</f>
        <v>0</v>
      </c>
      <c r="I14" s="49">
        <f>Tableau1!J33</f>
        <v>0</v>
      </c>
      <c r="J14" s="49">
        <f>Tableau1!K33</f>
        <v>0</v>
      </c>
      <c r="K14" s="49">
        <f>Tableau1!L33</f>
        <v>0</v>
      </c>
      <c r="L14" s="49">
        <f>Tableau1!M33</f>
        <v>186</v>
      </c>
      <c r="M14" s="49">
        <f>Tableau1!N33</f>
        <v>0</v>
      </c>
      <c r="N14" s="49">
        <f>Tableau1!O33</f>
        <v>0</v>
      </c>
      <c r="O14" s="49">
        <f>Tableau1!P33</f>
        <v>0</v>
      </c>
      <c r="P14" s="49">
        <f>Tableau1!Q33</f>
        <v>0</v>
      </c>
      <c r="Q14" s="49">
        <f>Tableau1!R33</f>
        <v>178.78</v>
      </c>
      <c r="R14" s="49">
        <f>Tableau1!S33</f>
        <v>0</v>
      </c>
      <c r="S14" s="49">
        <f>Tableau1!T33</f>
        <v>0</v>
      </c>
      <c r="T14" s="49">
        <f>Tableau1!U33</f>
        <v>0</v>
      </c>
      <c r="U14" s="49">
        <f>Tableau1!V33</f>
        <v>186</v>
      </c>
      <c r="V14" s="49">
        <f>Tableau1!W33</f>
        <v>180.58</v>
      </c>
      <c r="W14" s="34">
        <v>0</v>
      </c>
      <c r="X14" s="34">
        <v>0</v>
      </c>
      <c r="Y14" s="34">
        <v>0</v>
      </c>
      <c r="Z14" s="34">
        <v>0</v>
      </c>
      <c r="AA14" s="34">
        <v>0</v>
      </c>
      <c r="AB14" s="34">
        <v>0</v>
      </c>
      <c r="AC14" s="34">
        <v>0</v>
      </c>
    </row>
    <row r="15" spans="1:29" x14ac:dyDescent="0.2">
      <c r="A15" s="32">
        <f t="shared" si="0"/>
        <v>2025</v>
      </c>
      <c r="B15" s="147">
        <v>1</v>
      </c>
      <c r="C15" s="33">
        <f t="shared" si="1"/>
        <v>1</v>
      </c>
      <c r="D15" s="14" t="str">
        <f t="shared" si="1"/>
        <v>0691775E</v>
      </c>
      <c r="E15" s="34">
        <v>14</v>
      </c>
      <c r="F15" s="49">
        <f>Tableau1!G34</f>
        <v>186</v>
      </c>
      <c r="G15" s="49">
        <f>Tableau1!H34</f>
        <v>175.05</v>
      </c>
      <c r="H15" s="49">
        <f>Tableau1!I34</f>
        <v>0</v>
      </c>
      <c r="I15" s="49">
        <f>Tableau1!J34</f>
        <v>0</v>
      </c>
      <c r="J15" s="49">
        <f>Tableau1!K34</f>
        <v>0</v>
      </c>
      <c r="K15" s="49">
        <f>Tableau1!L34</f>
        <v>0</v>
      </c>
      <c r="L15" s="49">
        <f>Tableau1!M34</f>
        <v>0</v>
      </c>
      <c r="M15" s="49">
        <f>Tableau1!N34</f>
        <v>0</v>
      </c>
      <c r="N15" s="49">
        <f>Tableau1!O34</f>
        <v>0</v>
      </c>
      <c r="O15" s="49">
        <f>Tableau1!P34</f>
        <v>0</v>
      </c>
      <c r="P15" s="49">
        <f>Tableau1!Q34</f>
        <v>0</v>
      </c>
      <c r="Q15" s="49">
        <f>Tableau1!R34</f>
        <v>0</v>
      </c>
      <c r="R15" s="49">
        <f>Tableau1!S34</f>
        <v>0</v>
      </c>
      <c r="S15" s="49">
        <f>Tableau1!T34</f>
        <v>0</v>
      </c>
      <c r="T15" s="49">
        <f>Tableau1!U34</f>
        <v>0</v>
      </c>
      <c r="U15" s="49">
        <f>Tableau1!V34</f>
        <v>0</v>
      </c>
      <c r="V15" s="49">
        <f>Tableau1!W34</f>
        <v>0</v>
      </c>
      <c r="W15" s="34">
        <v>0</v>
      </c>
      <c r="X15" s="34">
        <v>0</v>
      </c>
      <c r="Y15" s="34">
        <v>0</v>
      </c>
      <c r="Z15" s="34">
        <v>0</v>
      </c>
      <c r="AA15" s="34">
        <v>0</v>
      </c>
      <c r="AB15" s="34">
        <v>0</v>
      </c>
      <c r="AC15" s="34">
        <v>0</v>
      </c>
    </row>
    <row r="16" spans="1:29" x14ac:dyDescent="0.2">
      <c r="A16" s="32">
        <f t="shared" si="0"/>
        <v>2025</v>
      </c>
      <c r="B16" s="147">
        <v>1</v>
      </c>
      <c r="C16" s="33">
        <f t="shared" si="1"/>
        <v>1</v>
      </c>
      <c r="D16" s="14" t="str">
        <f t="shared" si="1"/>
        <v>0691775E</v>
      </c>
      <c r="E16" s="34">
        <v>15</v>
      </c>
      <c r="F16" s="49">
        <f>Tableau1!G35</f>
        <v>0</v>
      </c>
      <c r="G16" s="49">
        <f>Tableau1!H35</f>
        <v>0</v>
      </c>
      <c r="H16" s="49">
        <f>Tableau1!I35</f>
        <v>0</v>
      </c>
      <c r="I16" s="49">
        <f>Tableau1!J35</f>
        <v>0</v>
      </c>
      <c r="J16" s="49">
        <f>Tableau1!K35</f>
        <v>0</v>
      </c>
      <c r="K16" s="49">
        <f>Tableau1!L35</f>
        <v>0</v>
      </c>
      <c r="L16" s="49">
        <f>Tableau1!M35</f>
        <v>0</v>
      </c>
      <c r="M16" s="49">
        <f>Tableau1!N35</f>
        <v>0</v>
      </c>
      <c r="N16" s="49">
        <f>Tableau1!O35</f>
        <v>0</v>
      </c>
      <c r="O16" s="49">
        <f>Tableau1!P35</f>
        <v>0</v>
      </c>
      <c r="P16" s="49">
        <f>Tableau1!Q35</f>
        <v>0</v>
      </c>
      <c r="Q16" s="49">
        <f>Tableau1!R35</f>
        <v>0</v>
      </c>
      <c r="R16" s="49">
        <f>Tableau1!S35</f>
        <v>0</v>
      </c>
      <c r="S16" s="49">
        <f>Tableau1!T35</f>
        <v>0</v>
      </c>
      <c r="T16" s="49">
        <f>Tableau1!U35</f>
        <v>0</v>
      </c>
      <c r="U16" s="49">
        <f>Tableau1!V35</f>
        <v>0</v>
      </c>
      <c r="V16" s="49">
        <f>Tableau1!W35</f>
        <v>0</v>
      </c>
      <c r="W16" s="34">
        <v>0</v>
      </c>
      <c r="X16" s="34">
        <v>0</v>
      </c>
      <c r="Y16" s="34">
        <v>0</v>
      </c>
      <c r="Z16" s="34">
        <v>0</v>
      </c>
      <c r="AA16" s="34">
        <v>0</v>
      </c>
      <c r="AB16" s="34">
        <v>0</v>
      </c>
      <c r="AC16" s="34">
        <v>0</v>
      </c>
    </row>
    <row r="17" spans="1:29" x14ac:dyDescent="0.2">
      <c r="A17" s="32">
        <f t="shared" si="0"/>
        <v>2025</v>
      </c>
      <c r="B17" s="147">
        <v>1</v>
      </c>
      <c r="C17" s="33">
        <f t="shared" si="1"/>
        <v>1</v>
      </c>
      <c r="D17" s="14" t="str">
        <f t="shared" si="1"/>
        <v>0691775E</v>
      </c>
      <c r="E17" s="34">
        <v>16</v>
      </c>
      <c r="F17" s="49">
        <f>Tableau1!G36</f>
        <v>89</v>
      </c>
      <c r="G17" s="49">
        <f>Tableau1!H36</f>
        <v>95.7</v>
      </c>
      <c r="H17" s="49">
        <f>Tableau1!I36</f>
        <v>0</v>
      </c>
      <c r="I17" s="49">
        <f>Tableau1!J36</f>
        <v>0</v>
      </c>
      <c r="J17" s="49">
        <f>Tableau1!K36</f>
        <v>0</v>
      </c>
      <c r="K17" s="49">
        <f>Tableau1!L36</f>
        <v>0</v>
      </c>
      <c r="L17" s="49">
        <f>Tableau1!M36</f>
        <v>95.83</v>
      </c>
      <c r="M17" s="49">
        <f>Tableau1!N36</f>
        <v>0</v>
      </c>
      <c r="N17" s="49">
        <f>Tableau1!O36</f>
        <v>0</v>
      </c>
      <c r="O17" s="49">
        <f>Tableau1!P36</f>
        <v>0</v>
      </c>
      <c r="P17" s="49">
        <f>Tableau1!Q36</f>
        <v>0</v>
      </c>
      <c r="Q17" s="49">
        <f>Tableau1!R36</f>
        <v>95.83</v>
      </c>
      <c r="R17" s="49">
        <f>Tableau1!S36</f>
        <v>0</v>
      </c>
      <c r="S17" s="49">
        <f>Tableau1!T36</f>
        <v>0</v>
      </c>
      <c r="T17" s="49">
        <f>Tableau1!U36</f>
        <v>0</v>
      </c>
      <c r="U17" s="49">
        <f>Tableau1!V36</f>
        <v>95.83</v>
      </c>
      <c r="V17" s="49">
        <f>Tableau1!W36</f>
        <v>95.83</v>
      </c>
      <c r="W17" s="34">
        <v>0</v>
      </c>
      <c r="X17" s="34">
        <v>0</v>
      </c>
      <c r="Y17" s="34">
        <v>0</v>
      </c>
      <c r="Z17" s="34">
        <v>0</v>
      </c>
      <c r="AA17" s="34">
        <v>0</v>
      </c>
      <c r="AB17" s="34">
        <v>0</v>
      </c>
      <c r="AC17" s="34">
        <v>0</v>
      </c>
    </row>
    <row r="18" spans="1:29" x14ac:dyDescent="0.2">
      <c r="A18" s="32">
        <f t="shared" si="0"/>
        <v>2025</v>
      </c>
      <c r="B18" s="147">
        <v>1</v>
      </c>
      <c r="C18" s="33">
        <f t="shared" si="1"/>
        <v>1</v>
      </c>
      <c r="D18" s="14" t="str">
        <f t="shared" si="1"/>
        <v>0691775E</v>
      </c>
      <c r="E18" s="34">
        <v>17</v>
      </c>
      <c r="F18" s="49">
        <f>Tableau1!G37</f>
        <v>95.83</v>
      </c>
      <c r="G18" s="49">
        <f>Tableau1!H37</f>
        <v>95.86</v>
      </c>
      <c r="H18" s="49">
        <f>Tableau1!I37</f>
        <v>0</v>
      </c>
      <c r="I18" s="49">
        <f>Tableau1!J37</f>
        <v>0</v>
      </c>
      <c r="J18" s="49">
        <f>Tableau1!K37</f>
        <v>0</v>
      </c>
      <c r="K18" s="49">
        <f>Tableau1!L37</f>
        <v>0</v>
      </c>
      <c r="L18" s="49">
        <f>Tableau1!M37</f>
        <v>0</v>
      </c>
      <c r="M18" s="49">
        <f>Tableau1!N37</f>
        <v>0</v>
      </c>
      <c r="N18" s="49">
        <f>Tableau1!O37</f>
        <v>0</v>
      </c>
      <c r="O18" s="49">
        <f>Tableau1!P37</f>
        <v>0</v>
      </c>
      <c r="P18" s="49">
        <f>Tableau1!Q37</f>
        <v>0</v>
      </c>
      <c r="Q18" s="49">
        <f>Tableau1!R37</f>
        <v>0</v>
      </c>
      <c r="R18" s="49">
        <f>Tableau1!S37</f>
        <v>0</v>
      </c>
      <c r="S18" s="49">
        <f>Tableau1!T37</f>
        <v>0</v>
      </c>
      <c r="T18" s="49">
        <f>Tableau1!U37</f>
        <v>0</v>
      </c>
      <c r="U18" s="49">
        <f>Tableau1!V37</f>
        <v>0</v>
      </c>
      <c r="V18" s="49">
        <f>Tableau1!W37</f>
        <v>0</v>
      </c>
      <c r="W18" s="34">
        <v>0</v>
      </c>
      <c r="X18" s="34">
        <v>0</v>
      </c>
      <c r="Y18" s="34">
        <v>0</v>
      </c>
      <c r="Z18" s="34">
        <v>0</v>
      </c>
      <c r="AA18" s="34">
        <v>0</v>
      </c>
      <c r="AB18" s="34">
        <v>0</v>
      </c>
      <c r="AC18" s="34">
        <v>0</v>
      </c>
    </row>
    <row r="19" spans="1:29" x14ac:dyDescent="0.2">
      <c r="A19" s="32">
        <f t="shared" si="0"/>
        <v>2025</v>
      </c>
      <c r="B19" s="147">
        <v>1</v>
      </c>
      <c r="C19" s="33">
        <f t="shared" si="1"/>
        <v>1</v>
      </c>
      <c r="D19" s="14" t="str">
        <f t="shared" si="1"/>
        <v>0691775E</v>
      </c>
      <c r="E19" s="34">
        <v>18</v>
      </c>
      <c r="F19" s="49">
        <f>Tableau1!G38</f>
        <v>0</v>
      </c>
      <c r="G19" s="49">
        <f>Tableau1!H38</f>
        <v>0</v>
      </c>
      <c r="H19" s="49">
        <f>Tableau1!I38</f>
        <v>0</v>
      </c>
      <c r="I19" s="49">
        <f>Tableau1!J38</f>
        <v>0</v>
      </c>
      <c r="J19" s="49">
        <f>Tableau1!K38</f>
        <v>0</v>
      </c>
      <c r="K19" s="49">
        <f>Tableau1!L38</f>
        <v>0</v>
      </c>
      <c r="L19" s="49">
        <f>Tableau1!M38</f>
        <v>0</v>
      </c>
      <c r="M19" s="49">
        <f>Tableau1!N38</f>
        <v>0</v>
      </c>
      <c r="N19" s="49">
        <f>Tableau1!O38</f>
        <v>0</v>
      </c>
      <c r="O19" s="49">
        <f>Tableau1!P38</f>
        <v>0</v>
      </c>
      <c r="P19" s="49">
        <f>Tableau1!Q38</f>
        <v>0</v>
      </c>
      <c r="Q19" s="49">
        <f>Tableau1!R38</f>
        <v>0</v>
      </c>
      <c r="R19" s="49">
        <f>Tableau1!S38</f>
        <v>0</v>
      </c>
      <c r="S19" s="49">
        <f>Tableau1!T38</f>
        <v>0</v>
      </c>
      <c r="T19" s="49">
        <f>Tableau1!U38</f>
        <v>0</v>
      </c>
      <c r="U19" s="49">
        <f>Tableau1!V38</f>
        <v>0</v>
      </c>
      <c r="V19" s="49">
        <f>Tableau1!W38</f>
        <v>0</v>
      </c>
      <c r="W19" s="34">
        <v>0</v>
      </c>
      <c r="X19" s="34">
        <v>0</v>
      </c>
      <c r="Y19" s="34">
        <v>0</v>
      </c>
      <c r="Z19" s="34">
        <v>0</v>
      </c>
      <c r="AA19" s="34">
        <v>0</v>
      </c>
      <c r="AB19" s="34">
        <v>0</v>
      </c>
      <c r="AC19" s="34">
        <v>0</v>
      </c>
    </row>
    <row r="20" spans="1:29" x14ac:dyDescent="0.2">
      <c r="A20" s="32">
        <f t="shared" si="0"/>
        <v>2025</v>
      </c>
      <c r="B20" s="147">
        <v>1</v>
      </c>
      <c r="C20" s="33">
        <f t="shared" ref="C20:D35" si="2">C19</f>
        <v>1</v>
      </c>
      <c r="D20" s="14" t="str">
        <f t="shared" si="2"/>
        <v>0691775E</v>
      </c>
      <c r="E20" s="34">
        <v>19</v>
      </c>
      <c r="F20" s="49">
        <f>Tableau1!G39</f>
        <v>80</v>
      </c>
      <c r="G20" s="49">
        <f>Tableau1!H39</f>
        <v>80</v>
      </c>
      <c r="H20" s="49">
        <f>Tableau1!I39</f>
        <v>5</v>
      </c>
      <c r="I20" s="49">
        <f>Tableau1!J39</f>
        <v>5</v>
      </c>
      <c r="J20" s="49">
        <f>Tableau1!K39</f>
        <v>0</v>
      </c>
      <c r="K20" s="49">
        <f>Tableau1!L39</f>
        <v>87.799999999999983</v>
      </c>
      <c r="L20" s="49">
        <f>Tableau1!M39</f>
        <v>87.799999999999983</v>
      </c>
      <c r="M20" s="49">
        <f>Tableau1!N39</f>
        <v>12</v>
      </c>
      <c r="N20" s="49">
        <f>Tableau1!O39</f>
        <v>12</v>
      </c>
      <c r="O20" s="49">
        <f>Tableau1!P39</f>
        <v>1</v>
      </c>
      <c r="P20" s="49">
        <f>Tableau1!Q39</f>
        <v>87.799999999999983</v>
      </c>
      <c r="Q20" s="49">
        <f>Tableau1!R39</f>
        <v>87.799999999999983</v>
      </c>
      <c r="R20" s="49">
        <f>Tableau1!S39</f>
        <v>20</v>
      </c>
      <c r="S20" s="49">
        <f>Tableau1!T39</f>
        <v>20</v>
      </c>
      <c r="T20" s="49">
        <f>Tableau1!U39</f>
        <v>2</v>
      </c>
      <c r="U20" s="49">
        <f>Tableau1!V39</f>
        <v>87.799999999999983</v>
      </c>
      <c r="V20" s="49">
        <f>Tableau1!W39</f>
        <v>87.799999999999983</v>
      </c>
      <c r="W20" s="34">
        <v>0</v>
      </c>
      <c r="X20" s="34">
        <v>0</v>
      </c>
      <c r="Y20" s="34">
        <v>0</v>
      </c>
      <c r="Z20" s="34">
        <v>0</v>
      </c>
      <c r="AA20" s="34">
        <v>0</v>
      </c>
      <c r="AB20" s="34">
        <v>0</v>
      </c>
      <c r="AC20" s="34">
        <v>0</v>
      </c>
    </row>
    <row r="21" spans="1:29" x14ac:dyDescent="0.2">
      <c r="A21" s="32">
        <f t="shared" si="0"/>
        <v>2025</v>
      </c>
      <c r="B21" s="147">
        <v>1</v>
      </c>
      <c r="C21" s="33">
        <f t="shared" si="2"/>
        <v>1</v>
      </c>
      <c r="D21" s="14" t="str">
        <f t="shared" si="2"/>
        <v>0691775E</v>
      </c>
      <c r="E21" s="34">
        <v>20</v>
      </c>
      <c r="F21" s="49">
        <f>Tableau1!G40</f>
        <v>87.799999999999983</v>
      </c>
      <c r="G21" s="49">
        <f>Tableau1!H40</f>
        <v>81</v>
      </c>
      <c r="H21" s="49">
        <f>Tableau1!I40</f>
        <v>0</v>
      </c>
      <c r="I21" s="49">
        <f>Tableau1!J40</f>
        <v>0</v>
      </c>
      <c r="J21" s="49">
        <f>Tableau1!K40</f>
        <v>0</v>
      </c>
      <c r="K21" s="49">
        <f>Tableau1!L40</f>
        <v>0</v>
      </c>
      <c r="L21" s="49">
        <f>Tableau1!M40</f>
        <v>0</v>
      </c>
      <c r="M21" s="49">
        <f>Tableau1!N40</f>
        <v>0</v>
      </c>
      <c r="N21" s="49">
        <f>Tableau1!O40</f>
        <v>0</v>
      </c>
      <c r="O21" s="49">
        <f>Tableau1!P40</f>
        <v>0</v>
      </c>
      <c r="P21" s="49">
        <f>Tableau1!Q40</f>
        <v>0</v>
      </c>
      <c r="Q21" s="49">
        <f>Tableau1!R40</f>
        <v>0</v>
      </c>
      <c r="R21" s="49">
        <f>Tableau1!S40</f>
        <v>0</v>
      </c>
      <c r="S21" s="49">
        <f>Tableau1!T40</f>
        <v>0</v>
      </c>
      <c r="T21" s="49">
        <f>Tableau1!U40</f>
        <v>0</v>
      </c>
      <c r="U21" s="49">
        <f>Tableau1!V40</f>
        <v>0</v>
      </c>
      <c r="V21" s="49">
        <f>Tableau1!W40</f>
        <v>0</v>
      </c>
      <c r="W21" s="34">
        <v>0</v>
      </c>
      <c r="X21" s="34">
        <v>0</v>
      </c>
      <c r="Y21" s="34">
        <v>0</v>
      </c>
      <c r="Z21" s="34">
        <v>0</v>
      </c>
      <c r="AA21" s="34">
        <v>0</v>
      </c>
      <c r="AB21" s="34">
        <v>0</v>
      </c>
      <c r="AC21" s="34">
        <v>0</v>
      </c>
    </row>
    <row r="22" spans="1:29" x14ac:dyDescent="0.2">
      <c r="A22" s="32">
        <f t="shared" si="0"/>
        <v>2025</v>
      </c>
      <c r="B22" s="147">
        <v>1</v>
      </c>
      <c r="C22" s="33">
        <f t="shared" si="2"/>
        <v>1</v>
      </c>
      <c r="D22" s="14" t="str">
        <f t="shared" si="2"/>
        <v>0691775E</v>
      </c>
      <c r="E22" s="34">
        <v>21</v>
      </c>
      <c r="F22" s="49">
        <f>Tableau1!G41</f>
        <v>0</v>
      </c>
      <c r="G22" s="49">
        <f>Tableau1!H41</f>
        <v>0</v>
      </c>
      <c r="H22" s="49">
        <f>Tableau1!I41</f>
        <v>0</v>
      </c>
      <c r="I22" s="49">
        <f>Tableau1!J41</f>
        <v>0</v>
      </c>
      <c r="J22" s="49">
        <f>Tableau1!K41</f>
        <v>0</v>
      </c>
      <c r="K22" s="49">
        <f>Tableau1!L41</f>
        <v>0</v>
      </c>
      <c r="L22" s="49">
        <f>Tableau1!M41</f>
        <v>0</v>
      </c>
      <c r="M22" s="49">
        <f>Tableau1!N41</f>
        <v>0</v>
      </c>
      <c r="N22" s="49">
        <f>Tableau1!O41</f>
        <v>0</v>
      </c>
      <c r="O22" s="49">
        <f>Tableau1!P41</f>
        <v>0</v>
      </c>
      <c r="P22" s="49">
        <f>Tableau1!Q41</f>
        <v>0</v>
      </c>
      <c r="Q22" s="49">
        <f>Tableau1!R41</f>
        <v>0</v>
      </c>
      <c r="R22" s="49">
        <f>Tableau1!S41</f>
        <v>0</v>
      </c>
      <c r="S22" s="49">
        <f>Tableau1!T41</f>
        <v>0</v>
      </c>
      <c r="T22" s="49">
        <f>Tableau1!U41</f>
        <v>0</v>
      </c>
      <c r="U22" s="49">
        <f>Tableau1!V41</f>
        <v>0</v>
      </c>
      <c r="V22" s="49">
        <f>Tableau1!W41</f>
        <v>0</v>
      </c>
      <c r="W22" s="34">
        <v>0</v>
      </c>
      <c r="X22" s="34">
        <v>0</v>
      </c>
      <c r="Y22" s="34">
        <v>0</v>
      </c>
      <c r="Z22" s="34">
        <v>0</v>
      </c>
      <c r="AA22" s="34">
        <v>0</v>
      </c>
      <c r="AB22" s="34">
        <v>0</v>
      </c>
      <c r="AC22" s="34">
        <v>0</v>
      </c>
    </row>
    <row r="23" spans="1:29" x14ac:dyDescent="0.2">
      <c r="A23" s="32">
        <f t="shared" si="0"/>
        <v>2025</v>
      </c>
      <c r="B23" s="147">
        <v>1</v>
      </c>
      <c r="C23" s="33">
        <f t="shared" si="2"/>
        <v>1</v>
      </c>
      <c r="D23" s="14" t="str">
        <f t="shared" si="2"/>
        <v>0691775E</v>
      </c>
      <c r="E23" s="34">
        <v>22</v>
      </c>
      <c r="F23" s="49">
        <f>Tableau1!G42</f>
        <v>354.5</v>
      </c>
      <c r="G23" s="49">
        <f>Tableau1!H42</f>
        <v>347.62</v>
      </c>
      <c r="H23" s="49">
        <f>Tableau1!I42</f>
        <v>0</v>
      </c>
      <c r="I23" s="49">
        <f>Tableau1!J42</f>
        <v>0</v>
      </c>
      <c r="J23" s="49">
        <f>Tableau1!K42</f>
        <v>0</v>
      </c>
      <c r="K23" s="49">
        <f>Tableau1!L42</f>
        <v>0</v>
      </c>
      <c r="L23" s="49">
        <f>Tableau1!M42</f>
        <v>364.83</v>
      </c>
      <c r="M23" s="49">
        <f>Tableau1!N42</f>
        <v>0</v>
      </c>
      <c r="N23" s="49">
        <f>Tableau1!O42</f>
        <v>0</v>
      </c>
      <c r="O23" s="49">
        <f>Tableau1!P42</f>
        <v>0</v>
      </c>
      <c r="P23" s="49">
        <f>Tableau1!Q42</f>
        <v>0</v>
      </c>
      <c r="Q23" s="49">
        <f>Tableau1!R42</f>
        <v>355.94</v>
      </c>
      <c r="R23" s="49">
        <f>Tableau1!S42</f>
        <v>0</v>
      </c>
      <c r="S23" s="49">
        <f>Tableau1!T42</f>
        <v>0</v>
      </c>
      <c r="T23" s="49">
        <f>Tableau1!U42</f>
        <v>0</v>
      </c>
      <c r="U23" s="49">
        <f>Tableau1!V42</f>
        <v>359.83</v>
      </c>
      <c r="V23" s="49">
        <f>Tableau1!W42</f>
        <v>354</v>
      </c>
      <c r="W23" s="34">
        <v>0</v>
      </c>
      <c r="X23" s="34">
        <v>0</v>
      </c>
      <c r="Y23" s="34">
        <v>0</v>
      </c>
      <c r="Z23" s="34">
        <v>0</v>
      </c>
      <c r="AA23" s="34">
        <v>0</v>
      </c>
      <c r="AB23" s="34">
        <v>0</v>
      </c>
      <c r="AC23" s="34">
        <v>0</v>
      </c>
    </row>
    <row r="24" spans="1:29" x14ac:dyDescent="0.2">
      <c r="A24" s="32">
        <f t="shared" si="0"/>
        <v>2025</v>
      </c>
      <c r="B24" s="147">
        <v>1</v>
      </c>
      <c r="C24" s="33">
        <f t="shared" si="2"/>
        <v>1</v>
      </c>
      <c r="D24" s="14" t="str">
        <f t="shared" si="2"/>
        <v>0691775E</v>
      </c>
      <c r="E24" s="34">
        <v>23</v>
      </c>
      <c r="F24" s="49">
        <f>Tableau1!G43</f>
        <v>364.83</v>
      </c>
      <c r="G24" s="49">
        <f>Tableau1!H43</f>
        <v>340.99</v>
      </c>
      <c r="H24" s="49">
        <f>Tableau1!I43</f>
        <v>0</v>
      </c>
      <c r="I24" s="49">
        <f>Tableau1!J43</f>
        <v>0</v>
      </c>
      <c r="J24" s="49">
        <f>Tableau1!K43</f>
        <v>0</v>
      </c>
      <c r="K24" s="49">
        <f>Tableau1!L43</f>
        <v>0</v>
      </c>
      <c r="L24" s="49">
        <f>Tableau1!M43</f>
        <v>0</v>
      </c>
      <c r="M24" s="49">
        <f>Tableau1!N43</f>
        <v>0</v>
      </c>
      <c r="N24" s="49">
        <f>Tableau1!O43</f>
        <v>0</v>
      </c>
      <c r="O24" s="49">
        <f>Tableau1!P43</f>
        <v>0</v>
      </c>
      <c r="P24" s="49">
        <f>Tableau1!Q43</f>
        <v>0</v>
      </c>
      <c r="Q24" s="49">
        <f>Tableau1!R43</f>
        <v>0</v>
      </c>
      <c r="R24" s="49">
        <f>Tableau1!S43</f>
        <v>0</v>
      </c>
      <c r="S24" s="49">
        <f>Tableau1!T43</f>
        <v>0</v>
      </c>
      <c r="T24" s="49">
        <f>Tableau1!U43</f>
        <v>0</v>
      </c>
      <c r="U24" s="49">
        <f>Tableau1!V43</f>
        <v>0</v>
      </c>
      <c r="V24" s="49">
        <f>Tableau1!W43</f>
        <v>0</v>
      </c>
      <c r="W24" s="34">
        <v>0</v>
      </c>
      <c r="X24" s="34">
        <v>0</v>
      </c>
      <c r="Y24" s="34">
        <v>0</v>
      </c>
      <c r="Z24" s="34">
        <v>0</v>
      </c>
      <c r="AA24" s="34">
        <v>0</v>
      </c>
      <c r="AB24" s="34">
        <v>0</v>
      </c>
      <c r="AC24" s="34">
        <v>0</v>
      </c>
    </row>
    <row r="25" spans="1:29" x14ac:dyDescent="0.2">
      <c r="A25" s="32">
        <f t="shared" si="0"/>
        <v>2025</v>
      </c>
      <c r="B25" s="147">
        <v>1</v>
      </c>
      <c r="C25" s="33">
        <f t="shared" si="2"/>
        <v>1</v>
      </c>
      <c r="D25" s="14" t="str">
        <f t="shared" si="2"/>
        <v>0691775E</v>
      </c>
      <c r="E25" s="34">
        <v>24</v>
      </c>
      <c r="F25" s="49">
        <f>Tableau1!G44</f>
        <v>0</v>
      </c>
      <c r="G25" s="49">
        <f>Tableau1!H44</f>
        <v>0</v>
      </c>
      <c r="H25" s="49">
        <f>Tableau1!I44</f>
        <v>0</v>
      </c>
      <c r="I25" s="49">
        <f>Tableau1!J44</f>
        <v>0</v>
      </c>
      <c r="J25" s="49">
        <f>Tableau1!K44</f>
        <v>0</v>
      </c>
      <c r="K25" s="49">
        <f>Tableau1!L44</f>
        <v>0</v>
      </c>
      <c r="L25" s="49">
        <f>Tableau1!M44</f>
        <v>0</v>
      </c>
      <c r="M25" s="49">
        <f>Tableau1!N44</f>
        <v>0</v>
      </c>
      <c r="N25" s="49">
        <f>Tableau1!O44</f>
        <v>0</v>
      </c>
      <c r="O25" s="49">
        <f>Tableau1!P44</f>
        <v>0</v>
      </c>
      <c r="P25" s="49">
        <f>Tableau1!Q44</f>
        <v>0</v>
      </c>
      <c r="Q25" s="49">
        <f>Tableau1!R44</f>
        <v>0</v>
      </c>
      <c r="R25" s="49">
        <f>Tableau1!S44</f>
        <v>0</v>
      </c>
      <c r="S25" s="49">
        <f>Tableau1!T44</f>
        <v>0</v>
      </c>
      <c r="T25" s="49">
        <f>Tableau1!U44</f>
        <v>0</v>
      </c>
      <c r="U25" s="49">
        <f>Tableau1!V44</f>
        <v>0</v>
      </c>
      <c r="V25" s="49">
        <f>Tableau1!W44</f>
        <v>0</v>
      </c>
      <c r="W25" s="34">
        <v>0</v>
      </c>
      <c r="X25" s="34">
        <v>0</v>
      </c>
      <c r="Y25" s="34">
        <v>0</v>
      </c>
      <c r="Z25" s="34">
        <v>0</v>
      </c>
      <c r="AA25" s="34">
        <v>0</v>
      </c>
      <c r="AB25" s="34">
        <v>0</v>
      </c>
      <c r="AC25" s="34">
        <v>0</v>
      </c>
    </row>
    <row r="26" spans="1:29" x14ac:dyDescent="0.2">
      <c r="A26" s="32">
        <f t="shared" si="0"/>
        <v>2025</v>
      </c>
      <c r="B26" s="147">
        <v>1</v>
      </c>
      <c r="C26" s="33">
        <f t="shared" si="2"/>
        <v>1</v>
      </c>
      <c r="D26" s="14" t="str">
        <f t="shared" si="2"/>
        <v>0691775E</v>
      </c>
      <c r="E26" s="34">
        <v>25</v>
      </c>
      <c r="F26" s="49">
        <f>Tableau1!G45</f>
        <v>1560</v>
      </c>
      <c r="G26" s="49">
        <f>Tableau1!H45</f>
        <v>1544.37</v>
      </c>
      <c r="H26" s="49">
        <f>Tableau1!I45</f>
        <v>0</v>
      </c>
      <c r="I26" s="49">
        <f>Tableau1!J45</f>
        <v>0</v>
      </c>
      <c r="J26" s="49">
        <f>Tableau1!K45</f>
        <v>0</v>
      </c>
      <c r="K26" s="49">
        <f>Tableau1!L45</f>
        <v>0</v>
      </c>
      <c r="L26" s="49">
        <f>Tableau1!M45</f>
        <v>1584.33</v>
      </c>
      <c r="M26" s="49">
        <f>Tableau1!N45</f>
        <v>0</v>
      </c>
      <c r="N26" s="49">
        <f>Tableau1!O45</f>
        <v>0</v>
      </c>
      <c r="O26" s="49">
        <f>Tableau1!P45</f>
        <v>0</v>
      </c>
      <c r="P26" s="49">
        <f>Tableau1!Q45</f>
        <v>0</v>
      </c>
      <c r="Q26" s="49">
        <f>Tableau1!R45</f>
        <v>1565.2200000000003</v>
      </c>
      <c r="R26" s="49">
        <f>Tableau1!S45</f>
        <v>0</v>
      </c>
      <c r="S26" s="49">
        <f>Tableau1!T45</f>
        <v>0</v>
      </c>
      <c r="T26" s="49">
        <f>Tableau1!U45</f>
        <v>0</v>
      </c>
      <c r="U26" s="49">
        <f>Tableau1!V45</f>
        <v>1576.33</v>
      </c>
      <c r="V26" s="49">
        <f>Tableau1!W45</f>
        <v>1565</v>
      </c>
      <c r="W26" s="34">
        <v>0</v>
      </c>
      <c r="X26" s="34">
        <v>0</v>
      </c>
      <c r="Y26" s="34">
        <v>0</v>
      </c>
      <c r="Z26" s="34">
        <v>0</v>
      </c>
      <c r="AA26" s="34">
        <v>0</v>
      </c>
      <c r="AB26" s="34">
        <v>0</v>
      </c>
      <c r="AC26" s="34">
        <v>0</v>
      </c>
    </row>
    <row r="27" spans="1:29" x14ac:dyDescent="0.2">
      <c r="A27" s="32">
        <f t="shared" si="0"/>
        <v>2025</v>
      </c>
      <c r="B27" s="147">
        <v>1</v>
      </c>
      <c r="C27" s="33">
        <f t="shared" si="2"/>
        <v>1</v>
      </c>
      <c r="D27" s="14" t="str">
        <f t="shared" si="2"/>
        <v>0691775E</v>
      </c>
      <c r="E27" s="34">
        <v>26</v>
      </c>
      <c r="F27" s="49">
        <f>Tableau1!G46</f>
        <v>1584.33</v>
      </c>
      <c r="G27" s="49">
        <f>Tableau1!H46</f>
        <v>1546.95</v>
      </c>
      <c r="H27" s="49">
        <f>Tableau1!I46</f>
        <v>0</v>
      </c>
      <c r="I27" s="49">
        <f>Tableau1!J46</f>
        <v>0</v>
      </c>
      <c r="J27" s="49">
        <f>Tableau1!K46</f>
        <v>0</v>
      </c>
      <c r="K27" s="49">
        <f>Tableau1!L46</f>
        <v>0</v>
      </c>
      <c r="L27" s="49">
        <f>Tableau1!M46</f>
        <v>0</v>
      </c>
      <c r="M27" s="49">
        <f>Tableau1!N46</f>
        <v>0</v>
      </c>
      <c r="N27" s="49">
        <f>Tableau1!O46</f>
        <v>0</v>
      </c>
      <c r="O27" s="49">
        <f>Tableau1!P46</f>
        <v>0</v>
      </c>
      <c r="P27" s="49">
        <f>Tableau1!Q46</f>
        <v>0</v>
      </c>
      <c r="Q27" s="49">
        <f>Tableau1!R46</f>
        <v>0</v>
      </c>
      <c r="R27" s="49">
        <f>Tableau1!S46</f>
        <v>0</v>
      </c>
      <c r="S27" s="49">
        <f>Tableau1!T46</f>
        <v>0</v>
      </c>
      <c r="T27" s="49">
        <f>Tableau1!U46</f>
        <v>0</v>
      </c>
      <c r="U27" s="49">
        <f>Tableau1!V46</f>
        <v>0</v>
      </c>
      <c r="V27" s="49">
        <f>Tableau1!W46</f>
        <v>0</v>
      </c>
      <c r="W27" s="34">
        <v>0</v>
      </c>
      <c r="X27" s="34">
        <v>0</v>
      </c>
      <c r="Y27" s="34">
        <v>0</v>
      </c>
      <c r="Z27" s="34">
        <v>0</v>
      </c>
      <c r="AA27" s="34">
        <v>0</v>
      </c>
      <c r="AB27" s="34">
        <v>0</v>
      </c>
      <c r="AC27" s="34">
        <v>0</v>
      </c>
    </row>
    <row r="28" spans="1:29" x14ac:dyDescent="0.2">
      <c r="A28" s="32">
        <f t="shared" si="0"/>
        <v>2025</v>
      </c>
      <c r="B28" s="147">
        <v>1</v>
      </c>
      <c r="C28" s="33">
        <f t="shared" si="2"/>
        <v>1</v>
      </c>
      <c r="D28" s="14" t="str">
        <f t="shared" si="2"/>
        <v>0691775E</v>
      </c>
      <c r="E28" s="34">
        <v>27</v>
      </c>
      <c r="F28" s="49">
        <f>Tableau1!G47</f>
        <v>0</v>
      </c>
      <c r="G28" s="49">
        <f>Tableau1!H47</f>
        <v>0</v>
      </c>
      <c r="H28" s="49">
        <f>Tableau1!I47</f>
        <v>0</v>
      </c>
      <c r="I28" s="49">
        <f>Tableau1!J47</f>
        <v>0</v>
      </c>
      <c r="J28" s="49">
        <f>Tableau1!K47</f>
        <v>0</v>
      </c>
      <c r="K28" s="49">
        <f>Tableau1!L47</f>
        <v>0</v>
      </c>
      <c r="L28" s="49">
        <f>Tableau1!M47</f>
        <v>0</v>
      </c>
      <c r="M28" s="49">
        <f>Tableau1!N47</f>
        <v>0</v>
      </c>
      <c r="N28" s="49">
        <f>Tableau1!O47</f>
        <v>0</v>
      </c>
      <c r="O28" s="49">
        <f>Tableau1!P47</f>
        <v>0</v>
      </c>
      <c r="P28" s="49">
        <f>Tableau1!Q47</f>
        <v>0</v>
      </c>
      <c r="Q28" s="49">
        <f>Tableau1!R47</f>
        <v>0</v>
      </c>
      <c r="R28" s="49">
        <f>Tableau1!S47</f>
        <v>0</v>
      </c>
      <c r="S28" s="49">
        <f>Tableau1!T47</f>
        <v>0</v>
      </c>
      <c r="T28" s="49">
        <f>Tableau1!U47</f>
        <v>0</v>
      </c>
      <c r="U28" s="49">
        <f>Tableau1!V47</f>
        <v>0</v>
      </c>
      <c r="V28" s="49">
        <f>Tableau1!W47</f>
        <v>0</v>
      </c>
      <c r="W28" s="34">
        <v>0</v>
      </c>
      <c r="X28" s="34">
        <v>0</v>
      </c>
      <c r="Y28" s="34">
        <v>0</v>
      </c>
      <c r="Z28" s="34">
        <v>0</v>
      </c>
      <c r="AA28" s="34">
        <v>0</v>
      </c>
      <c r="AB28" s="34">
        <v>0</v>
      </c>
      <c r="AC28" s="34">
        <v>0</v>
      </c>
    </row>
    <row r="29" spans="1:29" x14ac:dyDescent="0.2">
      <c r="A29" s="32">
        <f t="shared" si="0"/>
        <v>2025</v>
      </c>
      <c r="B29" s="147">
        <v>1</v>
      </c>
      <c r="C29" s="33">
        <f t="shared" si="2"/>
        <v>1</v>
      </c>
      <c r="D29" s="14" t="str">
        <f t="shared" si="2"/>
        <v>0691775E</v>
      </c>
      <c r="E29" s="34">
        <v>28</v>
      </c>
      <c r="F29" s="49">
        <f>Tableau1!G48</f>
        <v>37.08</v>
      </c>
      <c r="G29" s="49">
        <f>Tableau1!H48</f>
        <v>37.08</v>
      </c>
      <c r="H29" s="49">
        <f>Tableau1!I48</f>
        <v>0</v>
      </c>
      <c r="I29" s="49">
        <f>Tableau1!J48</f>
        <v>0</v>
      </c>
      <c r="J29" s="49">
        <f>Tableau1!K48</f>
        <v>0</v>
      </c>
      <c r="K29" s="49">
        <f>Tableau1!L48</f>
        <v>0</v>
      </c>
      <c r="L29" s="49">
        <f>Tableau1!M48</f>
        <v>51</v>
      </c>
      <c r="M29" s="49">
        <f>Tableau1!N48</f>
        <v>0</v>
      </c>
      <c r="N29" s="49">
        <f>Tableau1!O48</f>
        <v>0</v>
      </c>
      <c r="O29" s="49">
        <f>Tableau1!P48</f>
        <v>0</v>
      </c>
      <c r="P29" s="49">
        <f>Tableau1!Q48</f>
        <v>0</v>
      </c>
      <c r="Q29" s="49">
        <f>Tableau1!R48</f>
        <v>51</v>
      </c>
      <c r="R29" s="49">
        <f>Tableau1!S48</f>
        <v>0</v>
      </c>
      <c r="S29" s="49">
        <f>Tableau1!T48</f>
        <v>0</v>
      </c>
      <c r="T29" s="49">
        <f>Tableau1!U48</f>
        <v>0</v>
      </c>
      <c r="U29" s="49">
        <f>Tableau1!V48</f>
        <v>53</v>
      </c>
      <c r="V29" s="49">
        <f>Tableau1!W48</f>
        <v>51</v>
      </c>
      <c r="W29" s="34">
        <v>0</v>
      </c>
      <c r="X29" s="34">
        <v>0</v>
      </c>
      <c r="Y29" s="34">
        <v>0</v>
      </c>
      <c r="Z29" s="34">
        <v>0</v>
      </c>
      <c r="AA29" s="34">
        <v>0</v>
      </c>
      <c r="AB29" s="34">
        <v>0</v>
      </c>
      <c r="AC29" s="34">
        <v>0</v>
      </c>
    </row>
    <row r="30" spans="1:29" x14ac:dyDescent="0.2">
      <c r="A30" s="32">
        <f t="shared" si="0"/>
        <v>2025</v>
      </c>
      <c r="B30" s="147">
        <v>1</v>
      </c>
      <c r="C30" s="33">
        <f t="shared" si="2"/>
        <v>1</v>
      </c>
      <c r="D30" s="14" t="str">
        <f t="shared" si="2"/>
        <v>0691775E</v>
      </c>
      <c r="E30" s="34">
        <v>29</v>
      </c>
      <c r="F30" s="49">
        <f>Tableau1!G49</f>
        <v>53</v>
      </c>
      <c r="G30" s="49">
        <f>Tableau1!H49</f>
        <v>49.91</v>
      </c>
      <c r="H30" s="49">
        <f>Tableau1!I49</f>
        <v>0</v>
      </c>
      <c r="I30" s="49">
        <f>Tableau1!J49</f>
        <v>0</v>
      </c>
      <c r="J30" s="49">
        <f>Tableau1!K49</f>
        <v>0</v>
      </c>
      <c r="K30" s="49">
        <f>Tableau1!L49</f>
        <v>0</v>
      </c>
      <c r="L30" s="49">
        <f>Tableau1!M49</f>
        <v>0</v>
      </c>
      <c r="M30" s="49">
        <f>Tableau1!N49</f>
        <v>0</v>
      </c>
      <c r="N30" s="49">
        <f>Tableau1!O49</f>
        <v>0</v>
      </c>
      <c r="O30" s="49">
        <f>Tableau1!P49</f>
        <v>0</v>
      </c>
      <c r="P30" s="49">
        <f>Tableau1!Q49</f>
        <v>0</v>
      </c>
      <c r="Q30" s="49">
        <f>Tableau1!R49</f>
        <v>0</v>
      </c>
      <c r="R30" s="49">
        <f>Tableau1!S49</f>
        <v>0</v>
      </c>
      <c r="S30" s="49">
        <f>Tableau1!T49</f>
        <v>0</v>
      </c>
      <c r="T30" s="49">
        <f>Tableau1!U49</f>
        <v>0</v>
      </c>
      <c r="U30" s="49">
        <f>Tableau1!V49</f>
        <v>0</v>
      </c>
      <c r="V30" s="49">
        <f>Tableau1!W49</f>
        <v>0</v>
      </c>
      <c r="W30" s="34">
        <v>0</v>
      </c>
      <c r="X30" s="34">
        <v>0</v>
      </c>
      <c r="Y30" s="34">
        <v>0</v>
      </c>
      <c r="Z30" s="34">
        <v>0</v>
      </c>
      <c r="AA30" s="34">
        <v>0</v>
      </c>
      <c r="AB30" s="34">
        <v>0</v>
      </c>
      <c r="AC30" s="34">
        <v>0</v>
      </c>
    </row>
    <row r="31" spans="1:29" x14ac:dyDescent="0.2">
      <c r="A31" s="32">
        <f t="shared" si="0"/>
        <v>2025</v>
      </c>
      <c r="B31" s="147">
        <v>1</v>
      </c>
      <c r="C31" s="33">
        <f t="shared" si="2"/>
        <v>1</v>
      </c>
      <c r="D31" s="14" t="str">
        <f t="shared" si="2"/>
        <v>0691775E</v>
      </c>
      <c r="E31" s="34">
        <v>30</v>
      </c>
      <c r="F31" s="49">
        <f>Tableau1!G50</f>
        <v>0</v>
      </c>
      <c r="G31" s="49">
        <f>Tableau1!H50</f>
        <v>0</v>
      </c>
      <c r="H31" s="49">
        <f>Tableau1!I50</f>
        <v>0</v>
      </c>
      <c r="I31" s="49">
        <f>Tableau1!J50</f>
        <v>0</v>
      </c>
      <c r="J31" s="49">
        <f>Tableau1!K50</f>
        <v>0</v>
      </c>
      <c r="K31" s="49">
        <f>Tableau1!L50</f>
        <v>0</v>
      </c>
      <c r="L31" s="49">
        <f>Tableau1!M50</f>
        <v>0</v>
      </c>
      <c r="M31" s="49">
        <f>Tableau1!N50</f>
        <v>0</v>
      </c>
      <c r="N31" s="49">
        <f>Tableau1!O50</f>
        <v>0</v>
      </c>
      <c r="O31" s="49">
        <f>Tableau1!P50</f>
        <v>0</v>
      </c>
      <c r="P31" s="49">
        <f>Tableau1!Q50</f>
        <v>0</v>
      </c>
      <c r="Q31" s="49">
        <f>Tableau1!R50</f>
        <v>0</v>
      </c>
      <c r="R31" s="49">
        <f>Tableau1!S50</f>
        <v>0</v>
      </c>
      <c r="S31" s="49">
        <f>Tableau1!T50</f>
        <v>0</v>
      </c>
      <c r="T31" s="49">
        <f>Tableau1!U50</f>
        <v>0</v>
      </c>
      <c r="U31" s="49">
        <f>Tableau1!V50</f>
        <v>0</v>
      </c>
      <c r="V31" s="49">
        <f>Tableau1!W50</f>
        <v>0</v>
      </c>
      <c r="W31" s="34">
        <v>0</v>
      </c>
      <c r="X31" s="34">
        <v>0</v>
      </c>
      <c r="Y31" s="34">
        <v>0</v>
      </c>
      <c r="Z31" s="34">
        <v>0</v>
      </c>
      <c r="AA31" s="34">
        <v>0</v>
      </c>
      <c r="AB31" s="34">
        <v>0</v>
      </c>
      <c r="AC31" s="34">
        <v>0</v>
      </c>
    </row>
    <row r="32" spans="1:29" x14ac:dyDescent="0.2">
      <c r="A32" s="32">
        <f t="shared" si="0"/>
        <v>2025</v>
      </c>
      <c r="B32" s="147">
        <v>1</v>
      </c>
      <c r="C32" s="33">
        <f t="shared" si="2"/>
        <v>1</v>
      </c>
      <c r="D32" s="14" t="str">
        <f t="shared" si="2"/>
        <v>0691775E</v>
      </c>
      <c r="E32" s="34">
        <v>31</v>
      </c>
      <c r="F32" s="49">
        <f>Tableau1!G51</f>
        <v>265</v>
      </c>
      <c r="G32" s="49">
        <f>Tableau1!H51</f>
        <v>243.92</v>
      </c>
      <c r="H32" s="49">
        <f>Tableau1!I51</f>
        <v>0</v>
      </c>
      <c r="I32" s="49">
        <f>Tableau1!J51</f>
        <v>0</v>
      </c>
      <c r="J32" s="49">
        <f>Tableau1!K51</f>
        <v>0</v>
      </c>
      <c r="K32" s="49">
        <f>Tableau1!L51</f>
        <v>0</v>
      </c>
      <c r="L32" s="49">
        <f>Tableau1!M51</f>
        <v>245</v>
      </c>
      <c r="M32" s="49">
        <f>Tableau1!N51</f>
        <v>0</v>
      </c>
      <c r="N32" s="49">
        <f>Tableau1!O51</f>
        <v>0</v>
      </c>
      <c r="O32" s="49">
        <f>Tableau1!P51</f>
        <v>0</v>
      </c>
      <c r="P32" s="49">
        <f>Tableau1!Q51</f>
        <v>0</v>
      </c>
      <c r="Q32" s="49">
        <f>Tableau1!R51</f>
        <v>250</v>
      </c>
      <c r="R32" s="49">
        <f>Tableau1!S51</f>
        <v>0</v>
      </c>
      <c r="S32" s="49">
        <f>Tableau1!T51</f>
        <v>0</v>
      </c>
      <c r="T32" s="49">
        <f>Tableau1!U51</f>
        <v>0</v>
      </c>
      <c r="U32" s="49">
        <f>Tableau1!V51</f>
        <v>267</v>
      </c>
      <c r="V32" s="49">
        <f>Tableau1!W51</f>
        <v>253</v>
      </c>
      <c r="W32" s="34">
        <v>0</v>
      </c>
      <c r="X32" s="34">
        <v>0</v>
      </c>
      <c r="Y32" s="34">
        <v>0</v>
      </c>
      <c r="Z32" s="34">
        <v>0</v>
      </c>
      <c r="AA32" s="34">
        <v>0</v>
      </c>
      <c r="AB32" s="34">
        <v>0</v>
      </c>
      <c r="AC32" s="34">
        <v>0</v>
      </c>
    </row>
    <row r="33" spans="1:29" x14ac:dyDescent="0.2">
      <c r="A33" s="32">
        <f t="shared" si="0"/>
        <v>2025</v>
      </c>
      <c r="B33" s="147">
        <v>1</v>
      </c>
      <c r="C33" s="33">
        <f t="shared" si="2"/>
        <v>1</v>
      </c>
      <c r="D33" s="14" t="str">
        <f t="shared" si="2"/>
        <v>0691775E</v>
      </c>
      <c r="E33" s="34">
        <v>32</v>
      </c>
      <c r="F33" s="49">
        <f>Tableau1!G52</f>
        <v>255.7</v>
      </c>
      <c r="G33" s="49">
        <f>Tableau1!H52</f>
        <v>246.48</v>
      </c>
      <c r="H33" s="49">
        <f>Tableau1!I52</f>
        <v>0</v>
      </c>
      <c r="I33" s="49">
        <f>Tableau1!J52</f>
        <v>0</v>
      </c>
      <c r="J33" s="49">
        <f>Tableau1!K52</f>
        <v>0</v>
      </c>
      <c r="K33" s="49">
        <f>Tableau1!L52</f>
        <v>0</v>
      </c>
      <c r="L33" s="49">
        <f>Tableau1!M52</f>
        <v>0</v>
      </c>
      <c r="M33" s="49">
        <f>Tableau1!N52</f>
        <v>0</v>
      </c>
      <c r="N33" s="49">
        <f>Tableau1!O52</f>
        <v>0</v>
      </c>
      <c r="O33" s="49">
        <f>Tableau1!P52</f>
        <v>0</v>
      </c>
      <c r="P33" s="49">
        <f>Tableau1!Q52</f>
        <v>0</v>
      </c>
      <c r="Q33" s="49">
        <f>Tableau1!R52</f>
        <v>0</v>
      </c>
      <c r="R33" s="49">
        <f>Tableau1!S52</f>
        <v>0</v>
      </c>
      <c r="S33" s="49">
        <f>Tableau1!T52</f>
        <v>0</v>
      </c>
      <c r="T33" s="49">
        <f>Tableau1!U52</f>
        <v>0</v>
      </c>
      <c r="U33" s="49">
        <f>Tableau1!V52</f>
        <v>0</v>
      </c>
      <c r="V33" s="49">
        <f>Tableau1!W52</f>
        <v>0</v>
      </c>
      <c r="W33" s="34">
        <v>0</v>
      </c>
      <c r="X33" s="34">
        <v>0</v>
      </c>
      <c r="Y33" s="34">
        <v>0</v>
      </c>
      <c r="Z33" s="34">
        <v>0</v>
      </c>
      <c r="AA33" s="34">
        <v>0</v>
      </c>
      <c r="AB33" s="34">
        <v>0</v>
      </c>
      <c r="AC33" s="34">
        <v>0</v>
      </c>
    </row>
    <row r="34" spans="1:29" x14ac:dyDescent="0.2">
      <c r="A34" s="32">
        <f t="shared" si="0"/>
        <v>2025</v>
      </c>
      <c r="B34" s="147">
        <v>1</v>
      </c>
      <c r="C34" s="33">
        <f t="shared" si="2"/>
        <v>1</v>
      </c>
      <c r="D34" s="14" t="str">
        <f t="shared" si="2"/>
        <v>0691775E</v>
      </c>
      <c r="E34" s="34">
        <v>33</v>
      </c>
      <c r="F34" s="49">
        <f>Tableau1!G53</f>
        <v>0</v>
      </c>
      <c r="G34" s="49">
        <f>Tableau1!H53</f>
        <v>0</v>
      </c>
      <c r="H34" s="49">
        <f>Tableau1!I53</f>
        <v>0</v>
      </c>
      <c r="I34" s="49">
        <f>Tableau1!J53</f>
        <v>0</v>
      </c>
      <c r="J34" s="49">
        <f>Tableau1!K53</f>
        <v>0</v>
      </c>
      <c r="K34" s="49">
        <f>Tableau1!L53</f>
        <v>0</v>
      </c>
      <c r="L34" s="49">
        <f>Tableau1!M53</f>
        <v>0</v>
      </c>
      <c r="M34" s="49">
        <f>Tableau1!N53</f>
        <v>0</v>
      </c>
      <c r="N34" s="49">
        <f>Tableau1!O53</f>
        <v>0</v>
      </c>
      <c r="O34" s="49">
        <f>Tableau1!P53</f>
        <v>0</v>
      </c>
      <c r="P34" s="49">
        <f>Tableau1!Q53</f>
        <v>0</v>
      </c>
      <c r="Q34" s="49">
        <f>Tableau1!R53</f>
        <v>0</v>
      </c>
      <c r="R34" s="49">
        <f>Tableau1!S53</f>
        <v>0</v>
      </c>
      <c r="S34" s="49">
        <f>Tableau1!T53</f>
        <v>0</v>
      </c>
      <c r="T34" s="49">
        <f>Tableau1!U53</f>
        <v>0</v>
      </c>
      <c r="U34" s="49">
        <f>Tableau1!V53</f>
        <v>0</v>
      </c>
      <c r="V34" s="49">
        <f>Tableau1!W53</f>
        <v>0</v>
      </c>
      <c r="W34" s="34">
        <v>0</v>
      </c>
      <c r="X34" s="34">
        <v>0</v>
      </c>
      <c r="Y34" s="34">
        <v>0</v>
      </c>
      <c r="Z34" s="34">
        <v>0</v>
      </c>
      <c r="AA34" s="34">
        <v>0</v>
      </c>
      <c r="AB34" s="34">
        <v>0</v>
      </c>
      <c r="AC34" s="34">
        <v>0</v>
      </c>
    </row>
    <row r="35" spans="1:29" x14ac:dyDescent="0.2">
      <c r="A35" s="32">
        <f t="shared" si="0"/>
        <v>2025</v>
      </c>
      <c r="B35" s="147">
        <v>1</v>
      </c>
      <c r="C35" s="33">
        <f t="shared" si="2"/>
        <v>1</v>
      </c>
      <c r="D35" s="14" t="str">
        <f t="shared" si="2"/>
        <v>0691775E</v>
      </c>
      <c r="E35" s="34">
        <v>34</v>
      </c>
      <c r="F35" s="49">
        <f>Tableau1!G54</f>
        <v>0</v>
      </c>
      <c r="G35" s="49">
        <f>Tableau1!H54</f>
        <v>0</v>
      </c>
      <c r="H35" s="49">
        <f>Tableau1!I54</f>
        <v>0</v>
      </c>
      <c r="I35" s="49">
        <f>Tableau1!J54</f>
        <v>0</v>
      </c>
      <c r="J35" s="49">
        <f>Tableau1!K54</f>
        <v>0</v>
      </c>
      <c r="K35" s="49">
        <f>Tableau1!L54</f>
        <v>0</v>
      </c>
      <c r="L35" s="49">
        <f>Tableau1!M54</f>
        <v>0</v>
      </c>
      <c r="M35" s="49">
        <f>Tableau1!N54</f>
        <v>0</v>
      </c>
      <c r="N35" s="49">
        <f>Tableau1!O54</f>
        <v>0</v>
      </c>
      <c r="O35" s="49">
        <f>Tableau1!P54</f>
        <v>0</v>
      </c>
      <c r="P35" s="49">
        <f>Tableau1!Q54</f>
        <v>0</v>
      </c>
      <c r="Q35" s="49">
        <f>Tableau1!R54</f>
        <v>0</v>
      </c>
      <c r="R35" s="49">
        <f>Tableau1!S54</f>
        <v>0</v>
      </c>
      <c r="S35" s="49">
        <f>Tableau1!T54</f>
        <v>0</v>
      </c>
      <c r="T35" s="49">
        <f>Tableau1!U54</f>
        <v>0</v>
      </c>
      <c r="U35" s="49">
        <f>Tableau1!V54</f>
        <v>0</v>
      </c>
      <c r="V35" s="49">
        <f>Tableau1!W54</f>
        <v>0</v>
      </c>
      <c r="W35" s="34">
        <v>0</v>
      </c>
      <c r="X35" s="34">
        <v>0</v>
      </c>
      <c r="Y35" s="34">
        <v>0</v>
      </c>
      <c r="Z35" s="34">
        <v>0</v>
      </c>
      <c r="AA35" s="34">
        <v>0</v>
      </c>
      <c r="AB35" s="34">
        <v>0</v>
      </c>
      <c r="AC35" s="34">
        <v>0</v>
      </c>
    </row>
    <row r="36" spans="1:29" x14ac:dyDescent="0.2">
      <c r="A36" s="32">
        <f t="shared" si="0"/>
        <v>2025</v>
      </c>
      <c r="B36" s="147">
        <v>1</v>
      </c>
      <c r="C36" s="33">
        <f t="shared" ref="C36:D51" si="3">C35</f>
        <v>1</v>
      </c>
      <c r="D36" s="14" t="str">
        <f t="shared" si="3"/>
        <v>0691775E</v>
      </c>
      <c r="E36" s="34">
        <v>35</v>
      </c>
      <c r="F36" s="49">
        <f>Tableau1!G55</f>
        <v>0</v>
      </c>
      <c r="G36" s="49">
        <f>Tableau1!H55</f>
        <v>0</v>
      </c>
      <c r="H36" s="49">
        <f>Tableau1!I55</f>
        <v>0</v>
      </c>
      <c r="I36" s="49">
        <f>Tableau1!J55</f>
        <v>0</v>
      </c>
      <c r="J36" s="49">
        <f>Tableau1!K55</f>
        <v>0</v>
      </c>
      <c r="K36" s="49">
        <f>Tableau1!L55</f>
        <v>0</v>
      </c>
      <c r="L36" s="49">
        <f>Tableau1!M55</f>
        <v>0</v>
      </c>
      <c r="M36" s="49">
        <f>Tableau1!N55</f>
        <v>0</v>
      </c>
      <c r="N36" s="49">
        <f>Tableau1!O55</f>
        <v>0</v>
      </c>
      <c r="O36" s="49">
        <f>Tableau1!P55</f>
        <v>0</v>
      </c>
      <c r="P36" s="49">
        <f>Tableau1!Q55</f>
        <v>0</v>
      </c>
      <c r="Q36" s="49">
        <f>Tableau1!R55</f>
        <v>0</v>
      </c>
      <c r="R36" s="49">
        <f>Tableau1!S55</f>
        <v>0</v>
      </c>
      <c r="S36" s="49">
        <f>Tableau1!T55</f>
        <v>0</v>
      </c>
      <c r="T36" s="49">
        <f>Tableau1!U55</f>
        <v>0</v>
      </c>
      <c r="U36" s="49">
        <f>Tableau1!V55</f>
        <v>0</v>
      </c>
      <c r="V36" s="49">
        <f>Tableau1!W55</f>
        <v>0</v>
      </c>
      <c r="W36" s="34">
        <v>0</v>
      </c>
      <c r="X36" s="34">
        <v>0</v>
      </c>
      <c r="Y36" s="34">
        <v>0</v>
      </c>
      <c r="Z36" s="34">
        <v>0</v>
      </c>
      <c r="AA36" s="34">
        <v>0</v>
      </c>
      <c r="AB36" s="34">
        <v>0</v>
      </c>
      <c r="AC36" s="34">
        <v>0</v>
      </c>
    </row>
    <row r="37" spans="1:29" x14ac:dyDescent="0.2">
      <c r="A37" s="32">
        <f t="shared" si="0"/>
        <v>2025</v>
      </c>
      <c r="B37" s="147">
        <v>1</v>
      </c>
      <c r="C37" s="33">
        <f t="shared" si="3"/>
        <v>1</v>
      </c>
      <c r="D37" s="14" t="str">
        <f t="shared" si="3"/>
        <v>0691775E</v>
      </c>
      <c r="E37" s="34">
        <v>36</v>
      </c>
      <c r="F37" s="49">
        <f>Tableau1!G56</f>
        <v>0</v>
      </c>
      <c r="G37" s="49">
        <f>Tableau1!H56</f>
        <v>0</v>
      </c>
      <c r="H37" s="49">
        <f>Tableau1!I56</f>
        <v>0</v>
      </c>
      <c r="I37" s="49">
        <f>Tableau1!J56</f>
        <v>0</v>
      </c>
      <c r="J37" s="49">
        <f>Tableau1!K56</f>
        <v>0</v>
      </c>
      <c r="K37" s="49">
        <f>Tableau1!L56</f>
        <v>0</v>
      </c>
      <c r="L37" s="49">
        <f>Tableau1!M56</f>
        <v>0</v>
      </c>
      <c r="M37" s="49">
        <f>Tableau1!N56</f>
        <v>0</v>
      </c>
      <c r="N37" s="49">
        <f>Tableau1!O56</f>
        <v>0</v>
      </c>
      <c r="O37" s="49">
        <f>Tableau1!P56</f>
        <v>0</v>
      </c>
      <c r="P37" s="49">
        <f>Tableau1!Q56</f>
        <v>0</v>
      </c>
      <c r="Q37" s="49">
        <f>Tableau1!R56</f>
        <v>0</v>
      </c>
      <c r="R37" s="49">
        <f>Tableau1!S56</f>
        <v>0</v>
      </c>
      <c r="S37" s="49">
        <f>Tableau1!T56</f>
        <v>0</v>
      </c>
      <c r="T37" s="49">
        <f>Tableau1!U56</f>
        <v>0</v>
      </c>
      <c r="U37" s="49">
        <f>Tableau1!V56</f>
        <v>0</v>
      </c>
      <c r="V37" s="49">
        <f>Tableau1!W56</f>
        <v>0</v>
      </c>
      <c r="W37" s="34">
        <v>0</v>
      </c>
      <c r="X37" s="34">
        <v>0</v>
      </c>
      <c r="Y37" s="34">
        <v>0</v>
      </c>
      <c r="Z37" s="34">
        <v>0</v>
      </c>
      <c r="AA37" s="34">
        <v>0</v>
      </c>
      <c r="AB37" s="34">
        <v>0</v>
      </c>
      <c r="AC37" s="34">
        <v>0</v>
      </c>
    </row>
    <row r="38" spans="1:29" x14ac:dyDescent="0.2">
      <c r="A38" s="32">
        <f t="shared" si="0"/>
        <v>2025</v>
      </c>
      <c r="B38" s="147">
        <v>1</v>
      </c>
      <c r="C38" s="33">
        <f t="shared" si="3"/>
        <v>1</v>
      </c>
      <c r="D38" s="14" t="str">
        <f t="shared" si="3"/>
        <v>0691775E</v>
      </c>
      <c r="E38" s="34">
        <v>37</v>
      </c>
      <c r="F38" s="49">
        <f>Tableau1!G57</f>
        <v>0</v>
      </c>
      <c r="G38" s="49">
        <f>Tableau1!H57</f>
        <v>0</v>
      </c>
      <c r="H38" s="49">
        <f>Tableau1!I57</f>
        <v>0</v>
      </c>
      <c r="I38" s="49">
        <f>Tableau1!J57</f>
        <v>0</v>
      </c>
      <c r="J38" s="49">
        <f>Tableau1!K57</f>
        <v>0</v>
      </c>
      <c r="K38" s="49">
        <f>Tableau1!L57</f>
        <v>0</v>
      </c>
      <c r="L38" s="49">
        <f>Tableau1!M57</f>
        <v>0</v>
      </c>
      <c r="M38" s="49">
        <f>Tableau1!N57</f>
        <v>0</v>
      </c>
      <c r="N38" s="49">
        <f>Tableau1!O57</f>
        <v>0</v>
      </c>
      <c r="O38" s="49">
        <f>Tableau1!P57</f>
        <v>0</v>
      </c>
      <c r="P38" s="49">
        <f>Tableau1!Q57</f>
        <v>0</v>
      </c>
      <c r="Q38" s="49">
        <f>Tableau1!R57</f>
        <v>0</v>
      </c>
      <c r="R38" s="49">
        <f>Tableau1!S57</f>
        <v>0</v>
      </c>
      <c r="S38" s="49">
        <f>Tableau1!T57</f>
        <v>0</v>
      </c>
      <c r="T38" s="49">
        <f>Tableau1!U57</f>
        <v>0</v>
      </c>
      <c r="U38" s="49">
        <f>Tableau1!V57</f>
        <v>0</v>
      </c>
      <c r="V38" s="49">
        <f>Tableau1!W57</f>
        <v>0</v>
      </c>
      <c r="W38" s="34">
        <v>0</v>
      </c>
      <c r="X38" s="34">
        <v>0</v>
      </c>
      <c r="Y38" s="34">
        <v>0</v>
      </c>
      <c r="Z38" s="34">
        <v>0</v>
      </c>
      <c r="AA38" s="34">
        <v>0</v>
      </c>
      <c r="AB38" s="34">
        <v>0</v>
      </c>
      <c r="AC38" s="34">
        <v>0</v>
      </c>
    </row>
    <row r="39" spans="1:29" x14ac:dyDescent="0.2">
      <c r="A39" s="32">
        <f t="shared" si="0"/>
        <v>2025</v>
      </c>
      <c r="B39" s="147">
        <v>1</v>
      </c>
      <c r="C39" s="33">
        <f t="shared" si="3"/>
        <v>1</v>
      </c>
      <c r="D39" s="14" t="str">
        <f t="shared" si="3"/>
        <v>0691775E</v>
      </c>
      <c r="E39" s="34">
        <v>38</v>
      </c>
      <c r="F39" s="49">
        <f>Tableau1!G58</f>
        <v>0</v>
      </c>
      <c r="G39" s="49">
        <f>Tableau1!H58</f>
        <v>0</v>
      </c>
      <c r="H39" s="49">
        <f>Tableau1!I58</f>
        <v>0</v>
      </c>
      <c r="I39" s="49">
        <f>Tableau1!J58</f>
        <v>0</v>
      </c>
      <c r="J39" s="49">
        <f>Tableau1!K58</f>
        <v>0</v>
      </c>
      <c r="K39" s="49">
        <f>Tableau1!L58</f>
        <v>0</v>
      </c>
      <c r="L39" s="49">
        <f>Tableau1!M58</f>
        <v>0</v>
      </c>
      <c r="M39" s="49">
        <f>Tableau1!N58</f>
        <v>0</v>
      </c>
      <c r="N39" s="49">
        <f>Tableau1!O58</f>
        <v>0</v>
      </c>
      <c r="O39" s="49">
        <f>Tableau1!P58</f>
        <v>0</v>
      </c>
      <c r="P39" s="49">
        <f>Tableau1!Q58</f>
        <v>0</v>
      </c>
      <c r="Q39" s="49">
        <f>Tableau1!R58</f>
        <v>0</v>
      </c>
      <c r="R39" s="49">
        <f>Tableau1!S58</f>
        <v>0</v>
      </c>
      <c r="S39" s="49">
        <f>Tableau1!T58</f>
        <v>0</v>
      </c>
      <c r="T39" s="49">
        <f>Tableau1!U58</f>
        <v>0</v>
      </c>
      <c r="U39" s="49">
        <f>Tableau1!V58</f>
        <v>0</v>
      </c>
      <c r="V39" s="49">
        <f>Tableau1!W58</f>
        <v>0</v>
      </c>
      <c r="W39" s="34">
        <v>0</v>
      </c>
      <c r="X39" s="34">
        <v>0</v>
      </c>
      <c r="Y39" s="34">
        <v>0</v>
      </c>
      <c r="Z39" s="34">
        <v>0</v>
      </c>
      <c r="AA39" s="34">
        <v>0</v>
      </c>
      <c r="AB39" s="34">
        <v>0</v>
      </c>
      <c r="AC39" s="34">
        <v>0</v>
      </c>
    </row>
    <row r="40" spans="1:29" x14ac:dyDescent="0.2">
      <c r="A40" s="32">
        <f t="shared" si="0"/>
        <v>2025</v>
      </c>
      <c r="B40" s="147">
        <v>1</v>
      </c>
      <c r="C40" s="33">
        <f t="shared" si="3"/>
        <v>1</v>
      </c>
      <c r="D40" s="14" t="str">
        <f t="shared" si="3"/>
        <v>0691775E</v>
      </c>
      <c r="E40" s="34">
        <v>39</v>
      </c>
      <c r="F40" s="49">
        <f>Tableau1!G59</f>
        <v>0</v>
      </c>
      <c r="G40" s="49">
        <f>Tableau1!H59</f>
        <v>0</v>
      </c>
      <c r="H40" s="49">
        <f>Tableau1!I59</f>
        <v>0</v>
      </c>
      <c r="I40" s="49">
        <f>Tableau1!J59</f>
        <v>0</v>
      </c>
      <c r="J40" s="49">
        <f>Tableau1!K59</f>
        <v>0</v>
      </c>
      <c r="K40" s="49">
        <f>Tableau1!L59</f>
        <v>0</v>
      </c>
      <c r="L40" s="49">
        <f>Tableau1!M59</f>
        <v>0</v>
      </c>
      <c r="M40" s="49">
        <f>Tableau1!N59</f>
        <v>0</v>
      </c>
      <c r="N40" s="49">
        <f>Tableau1!O59</f>
        <v>0</v>
      </c>
      <c r="O40" s="49">
        <f>Tableau1!P59</f>
        <v>0</v>
      </c>
      <c r="P40" s="49">
        <f>Tableau1!Q59</f>
        <v>0</v>
      </c>
      <c r="Q40" s="49">
        <f>Tableau1!R59</f>
        <v>0</v>
      </c>
      <c r="R40" s="49">
        <f>Tableau1!S59</f>
        <v>0</v>
      </c>
      <c r="S40" s="49">
        <f>Tableau1!T59</f>
        <v>0</v>
      </c>
      <c r="T40" s="49">
        <f>Tableau1!U59</f>
        <v>0</v>
      </c>
      <c r="U40" s="49">
        <f>Tableau1!V59</f>
        <v>0</v>
      </c>
      <c r="V40" s="49">
        <f>Tableau1!W59</f>
        <v>0</v>
      </c>
      <c r="W40" s="34">
        <v>0</v>
      </c>
      <c r="X40" s="34">
        <v>0</v>
      </c>
      <c r="Y40" s="34">
        <v>0</v>
      </c>
      <c r="Z40" s="34">
        <v>0</v>
      </c>
      <c r="AA40" s="34">
        <v>0</v>
      </c>
      <c r="AB40" s="34">
        <v>0</v>
      </c>
      <c r="AC40" s="34">
        <v>0</v>
      </c>
    </row>
    <row r="41" spans="1:29" x14ac:dyDescent="0.2">
      <c r="A41" s="32">
        <f t="shared" si="0"/>
        <v>2025</v>
      </c>
      <c r="B41" s="147">
        <v>1</v>
      </c>
      <c r="C41" s="33">
        <f t="shared" si="3"/>
        <v>1</v>
      </c>
      <c r="D41" s="14" t="str">
        <f t="shared" si="3"/>
        <v>0691775E</v>
      </c>
      <c r="E41" s="34">
        <v>40</v>
      </c>
      <c r="F41" s="49">
        <f>Tableau1!G60</f>
        <v>302.08</v>
      </c>
      <c r="G41" s="49">
        <f>Tableau1!H60</f>
        <v>281</v>
      </c>
      <c r="H41" s="49">
        <f>Tableau1!I60</f>
        <v>0</v>
      </c>
      <c r="I41" s="49">
        <f>Tableau1!J60</f>
        <v>0</v>
      </c>
      <c r="J41" s="49">
        <f>Tableau1!K60</f>
        <v>0</v>
      </c>
      <c r="K41" s="49">
        <f>Tableau1!L60</f>
        <v>0</v>
      </c>
      <c r="L41" s="49">
        <f>Tableau1!M60</f>
        <v>296</v>
      </c>
      <c r="M41" s="49">
        <f>Tableau1!N60</f>
        <v>0</v>
      </c>
      <c r="N41" s="49">
        <f>Tableau1!O60</f>
        <v>0</v>
      </c>
      <c r="O41" s="49">
        <f>Tableau1!P60</f>
        <v>0</v>
      </c>
      <c r="P41" s="49">
        <f>Tableau1!Q60</f>
        <v>0</v>
      </c>
      <c r="Q41" s="49">
        <f>Tableau1!R60</f>
        <v>301</v>
      </c>
      <c r="R41" s="49">
        <f>Tableau1!S60</f>
        <v>0</v>
      </c>
      <c r="S41" s="49">
        <f>Tableau1!T60</f>
        <v>0</v>
      </c>
      <c r="T41" s="49">
        <f>Tableau1!U60</f>
        <v>0</v>
      </c>
      <c r="U41" s="49">
        <f>Tableau1!V60</f>
        <v>320</v>
      </c>
      <c r="V41" s="49">
        <f>Tableau1!W60</f>
        <v>304</v>
      </c>
      <c r="W41" s="34">
        <v>0</v>
      </c>
      <c r="X41" s="34">
        <v>0</v>
      </c>
      <c r="Y41" s="34">
        <v>0</v>
      </c>
      <c r="Z41" s="34">
        <v>0</v>
      </c>
      <c r="AA41" s="34">
        <v>0</v>
      </c>
      <c r="AB41" s="34">
        <v>0</v>
      </c>
      <c r="AC41" s="34">
        <v>0</v>
      </c>
    </row>
    <row r="42" spans="1:29" x14ac:dyDescent="0.2">
      <c r="A42" s="32">
        <f t="shared" si="0"/>
        <v>2025</v>
      </c>
      <c r="B42" s="147">
        <v>1</v>
      </c>
      <c r="C42" s="33">
        <f t="shared" si="3"/>
        <v>1</v>
      </c>
      <c r="D42" s="14" t="str">
        <f t="shared" si="3"/>
        <v>0691775E</v>
      </c>
      <c r="E42" s="34">
        <v>41</v>
      </c>
      <c r="F42" s="49">
        <f>Tableau1!G61</f>
        <v>308.7</v>
      </c>
      <c r="G42" s="49">
        <f>Tableau1!H61</f>
        <v>296.39</v>
      </c>
      <c r="H42" s="49">
        <f>Tableau1!I61</f>
        <v>0</v>
      </c>
      <c r="I42" s="49">
        <f>Tableau1!J61</f>
        <v>0</v>
      </c>
      <c r="J42" s="49">
        <f>Tableau1!K61</f>
        <v>0</v>
      </c>
      <c r="K42" s="49">
        <f>Tableau1!L61</f>
        <v>0</v>
      </c>
      <c r="L42" s="49">
        <f>Tableau1!M61</f>
        <v>0</v>
      </c>
      <c r="M42" s="49">
        <f>Tableau1!N61</f>
        <v>0</v>
      </c>
      <c r="N42" s="49">
        <f>Tableau1!O61</f>
        <v>0</v>
      </c>
      <c r="O42" s="49">
        <f>Tableau1!P61</f>
        <v>0</v>
      </c>
      <c r="P42" s="49">
        <f>Tableau1!Q61</f>
        <v>0</v>
      </c>
      <c r="Q42" s="49">
        <f>Tableau1!R61</f>
        <v>0</v>
      </c>
      <c r="R42" s="49">
        <f>Tableau1!S61</f>
        <v>0</v>
      </c>
      <c r="S42" s="49">
        <f>Tableau1!T61</f>
        <v>0</v>
      </c>
      <c r="T42" s="49">
        <f>Tableau1!U61</f>
        <v>0</v>
      </c>
      <c r="U42" s="49">
        <f>Tableau1!V61</f>
        <v>0</v>
      </c>
      <c r="V42" s="49">
        <f>Tableau1!W61</f>
        <v>0</v>
      </c>
      <c r="W42" s="34">
        <v>0</v>
      </c>
      <c r="X42" s="34">
        <v>0</v>
      </c>
      <c r="Y42" s="34">
        <v>0</v>
      </c>
      <c r="Z42" s="34">
        <v>0</v>
      </c>
      <c r="AA42" s="34">
        <v>0</v>
      </c>
      <c r="AB42" s="34">
        <v>0</v>
      </c>
      <c r="AC42" s="34">
        <v>0</v>
      </c>
    </row>
    <row r="43" spans="1:29" x14ac:dyDescent="0.2">
      <c r="A43" s="32">
        <f t="shared" si="0"/>
        <v>2025</v>
      </c>
      <c r="B43" s="147">
        <v>1</v>
      </c>
      <c r="C43" s="33">
        <f t="shared" si="3"/>
        <v>1</v>
      </c>
      <c r="D43" s="14" t="str">
        <f t="shared" si="3"/>
        <v>0691775E</v>
      </c>
      <c r="E43" s="34">
        <v>42</v>
      </c>
      <c r="F43" s="49">
        <f>Tableau1!G62</f>
        <v>0</v>
      </c>
      <c r="G43" s="49">
        <f>Tableau1!H62</f>
        <v>0</v>
      </c>
      <c r="H43" s="49">
        <f>Tableau1!I62</f>
        <v>0</v>
      </c>
      <c r="I43" s="49">
        <f>Tableau1!J62</f>
        <v>0</v>
      </c>
      <c r="J43" s="49">
        <f>Tableau1!K62</f>
        <v>0</v>
      </c>
      <c r="K43" s="49">
        <f>Tableau1!L62</f>
        <v>0</v>
      </c>
      <c r="L43" s="49">
        <f>Tableau1!M62</f>
        <v>0</v>
      </c>
      <c r="M43" s="49">
        <f>Tableau1!N62</f>
        <v>0</v>
      </c>
      <c r="N43" s="49">
        <f>Tableau1!O62</f>
        <v>0</v>
      </c>
      <c r="O43" s="49">
        <f>Tableau1!P62</f>
        <v>0</v>
      </c>
      <c r="P43" s="49">
        <f>Tableau1!Q62</f>
        <v>0</v>
      </c>
      <c r="Q43" s="49">
        <f>Tableau1!R62</f>
        <v>0</v>
      </c>
      <c r="R43" s="49">
        <f>Tableau1!S62</f>
        <v>0</v>
      </c>
      <c r="S43" s="49">
        <f>Tableau1!T62</f>
        <v>0</v>
      </c>
      <c r="T43" s="49">
        <f>Tableau1!U62</f>
        <v>0</v>
      </c>
      <c r="U43" s="49">
        <f>Tableau1!V62</f>
        <v>0</v>
      </c>
      <c r="V43" s="49">
        <f>Tableau1!W62</f>
        <v>0</v>
      </c>
      <c r="W43" s="34">
        <v>0</v>
      </c>
      <c r="X43" s="34">
        <v>0</v>
      </c>
      <c r="Y43" s="34">
        <v>0</v>
      </c>
      <c r="Z43" s="34">
        <v>0</v>
      </c>
      <c r="AA43" s="34">
        <v>0</v>
      </c>
      <c r="AB43" s="34">
        <v>0</v>
      </c>
      <c r="AC43" s="34">
        <v>0</v>
      </c>
    </row>
    <row r="44" spans="1:29" x14ac:dyDescent="0.2">
      <c r="A44" s="32">
        <f t="shared" si="0"/>
        <v>2025</v>
      </c>
      <c r="B44" s="147">
        <v>1</v>
      </c>
      <c r="C44" s="33">
        <f t="shared" si="3"/>
        <v>1</v>
      </c>
      <c r="D44" s="14" t="str">
        <f t="shared" si="3"/>
        <v>0691775E</v>
      </c>
      <c r="E44" s="34">
        <v>43</v>
      </c>
      <c r="F44" s="49">
        <f>Tableau1!G63</f>
        <v>1205.5</v>
      </c>
      <c r="G44" s="49">
        <f>Tableau1!H63</f>
        <v>1196.75</v>
      </c>
      <c r="H44" s="49">
        <f>Tableau1!I63</f>
        <v>23</v>
      </c>
      <c r="I44" s="49">
        <f>Tableau1!J63</f>
        <v>23</v>
      </c>
      <c r="J44" s="49">
        <f>Tableau1!K63</f>
        <v>8</v>
      </c>
      <c r="K44" s="49">
        <f>Tableau1!L63</f>
        <v>1219.5</v>
      </c>
      <c r="L44" s="49">
        <f>Tableau1!M63</f>
        <v>1219.5</v>
      </c>
      <c r="M44" s="49">
        <f>Tableau1!N63</f>
        <v>41</v>
      </c>
      <c r="N44" s="49">
        <f>Tableau1!O63</f>
        <v>87</v>
      </c>
      <c r="O44" s="49">
        <f>Tableau1!P63</f>
        <v>14</v>
      </c>
      <c r="P44" s="49">
        <f>Tableau1!Q63</f>
        <v>1173.5</v>
      </c>
      <c r="Q44" s="49">
        <f>Tableau1!R63</f>
        <v>1209.2800000000002</v>
      </c>
      <c r="R44" s="49">
        <f>Tableau1!S63</f>
        <v>94</v>
      </c>
      <c r="S44" s="49">
        <f>Tableau1!T63</f>
        <v>97</v>
      </c>
      <c r="T44" s="49">
        <f>Tableau1!U63</f>
        <v>16</v>
      </c>
      <c r="U44" s="49">
        <f>Tableau1!V63</f>
        <v>1216.5</v>
      </c>
      <c r="V44" s="49">
        <f>Tableau1!W63</f>
        <v>1211</v>
      </c>
      <c r="W44" s="34">
        <v>0</v>
      </c>
      <c r="X44" s="34">
        <v>0</v>
      </c>
      <c r="Y44" s="34">
        <v>0</v>
      </c>
      <c r="Z44" s="34">
        <v>0</v>
      </c>
      <c r="AA44" s="34">
        <v>0</v>
      </c>
      <c r="AB44" s="34">
        <v>0</v>
      </c>
      <c r="AC44" s="34">
        <v>0</v>
      </c>
    </row>
    <row r="45" spans="1:29" x14ac:dyDescent="0.2">
      <c r="A45" s="32">
        <f t="shared" si="0"/>
        <v>2025</v>
      </c>
      <c r="B45" s="147">
        <v>1</v>
      </c>
      <c r="C45" s="33">
        <f t="shared" si="3"/>
        <v>1</v>
      </c>
      <c r="D45" s="14" t="str">
        <f t="shared" si="3"/>
        <v>0691775E</v>
      </c>
      <c r="E45" s="34">
        <v>44</v>
      </c>
      <c r="F45" s="49">
        <f>Tableau1!G64</f>
        <v>1219.5</v>
      </c>
      <c r="G45" s="49">
        <f>Tableau1!H64</f>
        <v>1205.96</v>
      </c>
      <c r="H45" s="49">
        <f>Tableau1!I64</f>
        <v>0</v>
      </c>
      <c r="I45" s="49">
        <f>Tableau1!J64</f>
        <v>0</v>
      </c>
      <c r="J45" s="49">
        <f>Tableau1!K64</f>
        <v>0</v>
      </c>
      <c r="K45" s="49">
        <f>Tableau1!L64</f>
        <v>0</v>
      </c>
      <c r="L45" s="49">
        <f>Tableau1!M64</f>
        <v>0</v>
      </c>
      <c r="M45" s="49">
        <f>Tableau1!N64</f>
        <v>0</v>
      </c>
      <c r="N45" s="49">
        <f>Tableau1!O64</f>
        <v>0</v>
      </c>
      <c r="O45" s="49">
        <f>Tableau1!P64</f>
        <v>0</v>
      </c>
      <c r="P45" s="49">
        <f>Tableau1!Q64</f>
        <v>0</v>
      </c>
      <c r="Q45" s="49">
        <f>Tableau1!R64</f>
        <v>0</v>
      </c>
      <c r="R45" s="49">
        <f>Tableau1!S64</f>
        <v>0</v>
      </c>
      <c r="S45" s="49">
        <f>Tableau1!T64</f>
        <v>0</v>
      </c>
      <c r="T45" s="49">
        <f>Tableau1!U64</f>
        <v>0</v>
      </c>
      <c r="U45" s="49">
        <f>Tableau1!V64</f>
        <v>0</v>
      </c>
      <c r="V45" s="49">
        <f>Tableau1!W64</f>
        <v>0</v>
      </c>
      <c r="W45" s="34">
        <v>0</v>
      </c>
      <c r="X45" s="34">
        <v>0</v>
      </c>
      <c r="Y45" s="34">
        <v>0</v>
      </c>
      <c r="Z45" s="34">
        <v>0</v>
      </c>
      <c r="AA45" s="34">
        <v>0</v>
      </c>
      <c r="AB45" s="34">
        <v>0</v>
      </c>
      <c r="AC45" s="34">
        <v>0</v>
      </c>
    </row>
    <row r="46" spans="1:29" x14ac:dyDescent="0.2">
      <c r="A46" s="32">
        <f t="shared" si="0"/>
        <v>2025</v>
      </c>
      <c r="B46" s="147">
        <v>1</v>
      </c>
      <c r="C46" s="33">
        <f t="shared" si="3"/>
        <v>1</v>
      </c>
      <c r="D46" s="14" t="str">
        <f t="shared" si="3"/>
        <v>0691775E</v>
      </c>
      <c r="E46" s="34">
        <v>45</v>
      </c>
      <c r="F46" s="49">
        <f>Tableau1!G65</f>
        <v>0</v>
      </c>
      <c r="G46" s="49">
        <f>Tableau1!H65</f>
        <v>0</v>
      </c>
      <c r="H46" s="49">
        <f>Tableau1!I65</f>
        <v>0</v>
      </c>
      <c r="I46" s="49">
        <f>Tableau1!J65</f>
        <v>0</v>
      </c>
      <c r="J46" s="49">
        <f>Tableau1!K65</f>
        <v>0</v>
      </c>
      <c r="K46" s="49">
        <f>Tableau1!L65</f>
        <v>0</v>
      </c>
      <c r="L46" s="49">
        <f>Tableau1!M65</f>
        <v>0</v>
      </c>
      <c r="M46" s="49">
        <f>Tableau1!N65</f>
        <v>0</v>
      </c>
      <c r="N46" s="49">
        <f>Tableau1!O65</f>
        <v>0</v>
      </c>
      <c r="O46" s="49">
        <f>Tableau1!P65</f>
        <v>0</v>
      </c>
      <c r="P46" s="49">
        <f>Tableau1!Q65</f>
        <v>0</v>
      </c>
      <c r="Q46" s="49">
        <f>Tableau1!R65</f>
        <v>0</v>
      </c>
      <c r="R46" s="49">
        <f>Tableau1!S65</f>
        <v>0</v>
      </c>
      <c r="S46" s="49">
        <f>Tableau1!T65</f>
        <v>0</v>
      </c>
      <c r="T46" s="49">
        <f>Tableau1!U65</f>
        <v>0</v>
      </c>
      <c r="U46" s="49">
        <f>Tableau1!V65</f>
        <v>0</v>
      </c>
      <c r="V46" s="49">
        <f>Tableau1!W65</f>
        <v>0</v>
      </c>
      <c r="W46" s="34">
        <v>0</v>
      </c>
      <c r="X46" s="34">
        <v>0</v>
      </c>
      <c r="Y46" s="34">
        <v>0</v>
      </c>
      <c r="Z46" s="34">
        <v>0</v>
      </c>
      <c r="AA46" s="34">
        <v>0</v>
      </c>
      <c r="AB46" s="34">
        <v>0</v>
      </c>
      <c r="AC46" s="34">
        <v>0</v>
      </c>
    </row>
    <row r="47" spans="1:29" x14ac:dyDescent="0.2">
      <c r="A47" s="32">
        <f t="shared" si="0"/>
        <v>2025</v>
      </c>
      <c r="B47" s="147">
        <v>1</v>
      </c>
      <c r="C47" s="33">
        <f t="shared" si="3"/>
        <v>1</v>
      </c>
      <c r="D47" s="14" t="str">
        <f t="shared" si="3"/>
        <v>0691775E</v>
      </c>
      <c r="E47" s="34">
        <v>46</v>
      </c>
      <c r="F47" s="49">
        <f>Tableau1!G66</f>
        <v>656.57999999999993</v>
      </c>
      <c r="G47" s="49">
        <f>Tableau1!H66</f>
        <v>628.62</v>
      </c>
      <c r="H47" s="49">
        <f>Tableau1!I66</f>
        <v>0</v>
      </c>
      <c r="I47" s="49">
        <f>Tableau1!J66</f>
        <v>0</v>
      </c>
      <c r="J47" s="49">
        <f>Tableau1!K66</f>
        <v>0</v>
      </c>
      <c r="K47" s="49">
        <f>Tableau1!L66</f>
        <v>0</v>
      </c>
      <c r="L47" s="49">
        <f>Tableau1!M66</f>
        <v>660.82999999999993</v>
      </c>
      <c r="M47" s="49">
        <f>Tableau1!N66</f>
        <v>0</v>
      </c>
      <c r="N47" s="49">
        <f>Tableau1!O66</f>
        <v>0</v>
      </c>
      <c r="O47" s="49">
        <f>Tableau1!P66</f>
        <v>0</v>
      </c>
      <c r="P47" s="49">
        <f>Tableau1!Q66</f>
        <v>0</v>
      </c>
      <c r="Q47" s="49">
        <f>Tableau1!R66</f>
        <v>656.94</v>
      </c>
      <c r="R47" s="49">
        <f>Tableau1!S66</f>
        <v>0</v>
      </c>
      <c r="S47" s="49">
        <f>Tableau1!T66</f>
        <v>0</v>
      </c>
      <c r="T47" s="49">
        <f>Tableau1!U66</f>
        <v>0</v>
      </c>
      <c r="U47" s="49">
        <f>Tableau1!V66</f>
        <v>679.82999999999993</v>
      </c>
      <c r="V47" s="49">
        <f>Tableau1!W66</f>
        <v>658</v>
      </c>
      <c r="W47" s="34">
        <v>0</v>
      </c>
      <c r="X47" s="34">
        <v>0</v>
      </c>
      <c r="Y47" s="34">
        <v>0</v>
      </c>
      <c r="Z47" s="34">
        <v>0</v>
      </c>
      <c r="AA47" s="34">
        <v>0</v>
      </c>
      <c r="AB47" s="34">
        <v>0</v>
      </c>
      <c r="AC47" s="34">
        <v>0</v>
      </c>
    </row>
    <row r="48" spans="1:29" x14ac:dyDescent="0.2">
      <c r="A48" s="32">
        <f t="shared" si="0"/>
        <v>2025</v>
      </c>
      <c r="B48" s="147">
        <v>1</v>
      </c>
      <c r="C48" s="33">
        <f t="shared" si="3"/>
        <v>1</v>
      </c>
      <c r="D48" s="14" t="str">
        <f t="shared" si="3"/>
        <v>0691775E</v>
      </c>
      <c r="E48" s="34">
        <v>47</v>
      </c>
      <c r="F48" s="49">
        <f>Tableau1!G67</f>
        <v>673.53</v>
      </c>
      <c r="G48" s="49">
        <f>Tableau1!H67</f>
        <v>637.38</v>
      </c>
      <c r="H48" s="49">
        <f>Tableau1!I67</f>
        <v>0</v>
      </c>
      <c r="I48" s="49">
        <f>Tableau1!J67</f>
        <v>0</v>
      </c>
      <c r="J48" s="49">
        <f>Tableau1!K67</f>
        <v>0</v>
      </c>
      <c r="K48" s="49">
        <f>Tableau1!L67</f>
        <v>0</v>
      </c>
      <c r="L48" s="49">
        <f>Tableau1!M67</f>
        <v>0</v>
      </c>
      <c r="M48" s="49">
        <f>Tableau1!N67</f>
        <v>0</v>
      </c>
      <c r="N48" s="49">
        <f>Tableau1!O67</f>
        <v>0</v>
      </c>
      <c r="O48" s="49">
        <f>Tableau1!P67</f>
        <v>0</v>
      </c>
      <c r="P48" s="49">
        <f>Tableau1!Q67</f>
        <v>0</v>
      </c>
      <c r="Q48" s="49">
        <f>Tableau1!R67</f>
        <v>0</v>
      </c>
      <c r="R48" s="49">
        <f>Tableau1!S67</f>
        <v>0</v>
      </c>
      <c r="S48" s="49">
        <f>Tableau1!T67</f>
        <v>0</v>
      </c>
      <c r="T48" s="49">
        <f>Tableau1!U67</f>
        <v>0</v>
      </c>
      <c r="U48" s="49">
        <f>Tableau1!V67</f>
        <v>0</v>
      </c>
      <c r="V48" s="49">
        <f>Tableau1!W67</f>
        <v>0</v>
      </c>
      <c r="W48" s="34">
        <v>0</v>
      </c>
      <c r="X48" s="34">
        <v>0</v>
      </c>
      <c r="Y48" s="34">
        <v>0</v>
      </c>
      <c r="Z48" s="34">
        <v>0</v>
      </c>
      <c r="AA48" s="34">
        <v>0</v>
      </c>
      <c r="AB48" s="34">
        <v>0</v>
      </c>
      <c r="AC48" s="34">
        <v>0</v>
      </c>
    </row>
    <row r="49" spans="1:29" x14ac:dyDescent="0.2">
      <c r="A49" s="32">
        <f t="shared" si="0"/>
        <v>2025</v>
      </c>
      <c r="B49" s="147">
        <v>1</v>
      </c>
      <c r="C49" s="33">
        <f t="shared" si="3"/>
        <v>1</v>
      </c>
      <c r="D49" s="14" t="str">
        <f t="shared" si="3"/>
        <v>0691775E</v>
      </c>
      <c r="E49" s="34">
        <v>48</v>
      </c>
      <c r="F49" s="49">
        <f>Tableau1!G68</f>
        <v>0</v>
      </c>
      <c r="G49" s="49">
        <f>Tableau1!H68</f>
        <v>0</v>
      </c>
      <c r="H49" s="49">
        <f>Tableau1!I68</f>
        <v>0</v>
      </c>
      <c r="I49" s="49">
        <f>Tableau1!J68</f>
        <v>0</v>
      </c>
      <c r="J49" s="49">
        <f>Tableau1!K68</f>
        <v>0</v>
      </c>
      <c r="K49" s="49">
        <f>Tableau1!L68</f>
        <v>0</v>
      </c>
      <c r="L49" s="49">
        <f>Tableau1!M68</f>
        <v>0</v>
      </c>
      <c r="M49" s="49">
        <f>Tableau1!N68</f>
        <v>0</v>
      </c>
      <c r="N49" s="49">
        <f>Tableau1!O68</f>
        <v>0</v>
      </c>
      <c r="O49" s="49">
        <f>Tableau1!P68</f>
        <v>0</v>
      </c>
      <c r="P49" s="49">
        <f>Tableau1!Q68</f>
        <v>0</v>
      </c>
      <c r="Q49" s="49">
        <f>Tableau1!R68</f>
        <v>0</v>
      </c>
      <c r="R49" s="49">
        <f>Tableau1!S68</f>
        <v>0</v>
      </c>
      <c r="S49" s="49">
        <f>Tableau1!T68</f>
        <v>0</v>
      </c>
      <c r="T49" s="49">
        <f>Tableau1!U68</f>
        <v>0</v>
      </c>
      <c r="U49" s="49">
        <f>Tableau1!V68</f>
        <v>0</v>
      </c>
      <c r="V49" s="49">
        <f>Tableau1!W68</f>
        <v>0</v>
      </c>
      <c r="W49" s="34">
        <v>0</v>
      </c>
      <c r="X49" s="34">
        <v>0</v>
      </c>
      <c r="Y49" s="34">
        <v>0</v>
      </c>
      <c r="Z49" s="34">
        <v>0</v>
      </c>
      <c r="AA49" s="34">
        <v>0</v>
      </c>
      <c r="AB49" s="34">
        <v>0</v>
      </c>
      <c r="AC49" s="34">
        <v>0</v>
      </c>
    </row>
    <row r="50" spans="1:29" x14ac:dyDescent="0.2">
      <c r="A50" s="32">
        <f t="shared" si="0"/>
        <v>2025</v>
      </c>
      <c r="B50" s="147">
        <v>1</v>
      </c>
      <c r="C50" s="33">
        <f t="shared" si="3"/>
        <v>1</v>
      </c>
      <c r="D50" s="14" t="str">
        <f t="shared" si="3"/>
        <v>0691775E</v>
      </c>
      <c r="E50" s="34">
        <v>49</v>
      </c>
      <c r="F50" s="49">
        <f>Tableau1!G69</f>
        <v>80</v>
      </c>
      <c r="G50" s="49">
        <f>Tableau1!H69</f>
        <v>80</v>
      </c>
      <c r="H50" s="49">
        <f>Tableau1!I69</f>
        <v>5</v>
      </c>
      <c r="I50" s="49">
        <f>Tableau1!J69</f>
        <v>5</v>
      </c>
      <c r="J50" s="49">
        <f>Tableau1!K69</f>
        <v>0</v>
      </c>
      <c r="K50" s="49">
        <f>Tableau1!L69</f>
        <v>87.799999999999983</v>
      </c>
      <c r="L50" s="49">
        <f>Tableau1!M69</f>
        <v>87.799999999999983</v>
      </c>
      <c r="M50" s="49">
        <f>Tableau1!N69</f>
        <v>12</v>
      </c>
      <c r="N50" s="49">
        <f>Tableau1!O69</f>
        <v>12</v>
      </c>
      <c r="O50" s="49">
        <f>Tableau1!P69</f>
        <v>1</v>
      </c>
      <c r="P50" s="49">
        <f>Tableau1!Q69</f>
        <v>87.799999999999983</v>
      </c>
      <c r="Q50" s="49">
        <f>Tableau1!R69</f>
        <v>87.799999999999983</v>
      </c>
      <c r="R50" s="49">
        <f>Tableau1!S69</f>
        <v>20</v>
      </c>
      <c r="S50" s="49">
        <f>Tableau1!T69</f>
        <v>20</v>
      </c>
      <c r="T50" s="49">
        <f>Tableau1!U69</f>
        <v>2</v>
      </c>
      <c r="U50" s="49">
        <f>Tableau1!V69</f>
        <v>87.799999999999983</v>
      </c>
      <c r="V50" s="49">
        <f>Tableau1!W69</f>
        <v>87.799999999999983</v>
      </c>
      <c r="W50" s="34">
        <v>0</v>
      </c>
      <c r="X50" s="34">
        <v>0</v>
      </c>
      <c r="Y50" s="34">
        <v>0</v>
      </c>
      <c r="Z50" s="34">
        <v>0</v>
      </c>
      <c r="AA50" s="34">
        <v>0</v>
      </c>
      <c r="AB50" s="34">
        <v>0</v>
      </c>
      <c r="AC50" s="34">
        <v>0</v>
      </c>
    </row>
    <row r="51" spans="1:29" x14ac:dyDescent="0.2">
      <c r="A51" s="32">
        <f t="shared" si="0"/>
        <v>2025</v>
      </c>
      <c r="B51" s="147">
        <v>1</v>
      </c>
      <c r="C51" s="33">
        <f t="shared" si="3"/>
        <v>1</v>
      </c>
      <c r="D51" s="14" t="str">
        <f t="shared" si="3"/>
        <v>0691775E</v>
      </c>
      <c r="E51" s="34">
        <v>50</v>
      </c>
      <c r="F51" s="49">
        <f>Tableau1!G70</f>
        <v>87.799999999999983</v>
      </c>
      <c r="G51" s="49">
        <f>Tableau1!H70</f>
        <v>81</v>
      </c>
      <c r="H51" s="49">
        <f>Tableau1!I70</f>
        <v>0</v>
      </c>
      <c r="I51" s="49">
        <f>Tableau1!J70</f>
        <v>0</v>
      </c>
      <c r="J51" s="49">
        <f>Tableau1!K70</f>
        <v>0</v>
      </c>
      <c r="K51" s="49">
        <f>Tableau1!L70</f>
        <v>0</v>
      </c>
      <c r="L51" s="49">
        <f>Tableau1!M70</f>
        <v>0</v>
      </c>
      <c r="M51" s="49">
        <f>Tableau1!N70</f>
        <v>0</v>
      </c>
      <c r="N51" s="49">
        <f>Tableau1!O70</f>
        <v>0</v>
      </c>
      <c r="O51" s="49">
        <f>Tableau1!P70</f>
        <v>0</v>
      </c>
      <c r="P51" s="49">
        <f>Tableau1!Q70</f>
        <v>0</v>
      </c>
      <c r="Q51" s="49">
        <f>Tableau1!R70</f>
        <v>0</v>
      </c>
      <c r="R51" s="49">
        <f>Tableau1!S70</f>
        <v>0</v>
      </c>
      <c r="S51" s="49">
        <f>Tableau1!T70</f>
        <v>0</v>
      </c>
      <c r="T51" s="49">
        <f>Tableau1!U70</f>
        <v>0</v>
      </c>
      <c r="U51" s="49">
        <f>Tableau1!V70</f>
        <v>0</v>
      </c>
      <c r="V51" s="49">
        <f>Tableau1!W70</f>
        <v>0</v>
      </c>
      <c r="W51" s="34">
        <v>0</v>
      </c>
      <c r="X51" s="34">
        <v>0</v>
      </c>
      <c r="Y51" s="34">
        <v>0</v>
      </c>
      <c r="Z51" s="34">
        <v>0</v>
      </c>
      <c r="AA51" s="34">
        <v>0</v>
      </c>
      <c r="AB51" s="34">
        <v>0</v>
      </c>
      <c r="AC51" s="34">
        <v>0</v>
      </c>
    </row>
    <row r="52" spans="1:29" x14ac:dyDescent="0.2">
      <c r="A52" s="32">
        <f t="shared" si="0"/>
        <v>2025</v>
      </c>
      <c r="B52" s="147">
        <v>1</v>
      </c>
      <c r="C52" s="33">
        <f t="shared" ref="C52:D67" si="4">C51</f>
        <v>1</v>
      </c>
      <c r="D52" s="14" t="str">
        <f t="shared" si="4"/>
        <v>0691775E</v>
      </c>
      <c r="E52" s="34">
        <v>51</v>
      </c>
      <c r="F52" s="49">
        <f>Tableau1!G71</f>
        <v>0</v>
      </c>
      <c r="G52" s="49">
        <f>Tableau1!H71</f>
        <v>0</v>
      </c>
      <c r="H52" s="49">
        <f>Tableau1!I71</f>
        <v>0</v>
      </c>
      <c r="I52" s="49">
        <f>Tableau1!J71</f>
        <v>0</v>
      </c>
      <c r="J52" s="49">
        <f>Tableau1!K71</f>
        <v>0</v>
      </c>
      <c r="K52" s="49">
        <f>Tableau1!L71</f>
        <v>0</v>
      </c>
      <c r="L52" s="49">
        <f>Tableau1!M71</f>
        <v>0</v>
      </c>
      <c r="M52" s="49">
        <f>Tableau1!N71</f>
        <v>0</v>
      </c>
      <c r="N52" s="49">
        <f>Tableau1!O71</f>
        <v>0</v>
      </c>
      <c r="O52" s="49">
        <f>Tableau1!P71</f>
        <v>0</v>
      </c>
      <c r="P52" s="49">
        <f>Tableau1!Q71</f>
        <v>0</v>
      </c>
      <c r="Q52" s="49">
        <f>Tableau1!R71</f>
        <v>0</v>
      </c>
      <c r="R52" s="49">
        <f>Tableau1!S71</f>
        <v>0</v>
      </c>
      <c r="S52" s="49">
        <f>Tableau1!T71</f>
        <v>0</v>
      </c>
      <c r="T52" s="49">
        <f>Tableau1!U71</f>
        <v>0</v>
      </c>
      <c r="U52" s="49">
        <f>Tableau1!V71</f>
        <v>0</v>
      </c>
      <c r="V52" s="49">
        <f>Tableau1!W71</f>
        <v>0</v>
      </c>
      <c r="W52" s="34">
        <v>0</v>
      </c>
      <c r="X52" s="34">
        <v>0</v>
      </c>
      <c r="Y52" s="34">
        <v>0</v>
      </c>
      <c r="Z52" s="34">
        <v>0</v>
      </c>
      <c r="AA52" s="34">
        <v>0</v>
      </c>
      <c r="AB52" s="34">
        <v>0</v>
      </c>
      <c r="AC52" s="34">
        <v>0</v>
      </c>
    </row>
    <row r="53" spans="1:29" x14ac:dyDescent="0.2">
      <c r="A53" s="32">
        <f t="shared" si="0"/>
        <v>2025</v>
      </c>
      <c r="B53" s="147">
        <v>1</v>
      </c>
      <c r="C53" s="33">
        <f t="shared" si="4"/>
        <v>1</v>
      </c>
      <c r="D53" s="14" t="str">
        <f t="shared" si="4"/>
        <v>0691775E</v>
      </c>
      <c r="E53" s="34">
        <v>52</v>
      </c>
      <c r="F53" s="49">
        <f>Tableau1!G72</f>
        <v>1862.08</v>
      </c>
      <c r="G53" s="49">
        <f>Tableau1!H72</f>
        <v>1825.37</v>
      </c>
      <c r="H53" s="49">
        <f>Tableau1!I72</f>
        <v>0</v>
      </c>
      <c r="I53" s="49">
        <f>Tableau1!J72</f>
        <v>0</v>
      </c>
      <c r="J53" s="49">
        <f>Tableau1!K72</f>
        <v>0</v>
      </c>
      <c r="K53" s="49">
        <f>Tableau1!L72</f>
        <v>0</v>
      </c>
      <c r="L53" s="49">
        <f>Tableau1!M72</f>
        <v>1880.33</v>
      </c>
      <c r="M53" s="49">
        <f>Tableau1!N72</f>
        <v>0</v>
      </c>
      <c r="N53" s="49">
        <f>Tableau1!O72</f>
        <v>0</v>
      </c>
      <c r="O53" s="49">
        <f>Tableau1!P72</f>
        <v>0</v>
      </c>
      <c r="P53" s="49">
        <f>Tableau1!Q72</f>
        <v>0</v>
      </c>
      <c r="Q53" s="49">
        <f>Tableau1!R72</f>
        <v>1866.2200000000003</v>
      </c>
      <c r="R53" s="49">
        <f>Tableau1!S72</f>
        <v>0</v>
      </c>
      <c r="S53" s="49">
        <f>Tableau1!T72</f>
        <v>0</v>
      </c>
      <c r="T53" s="49">
        <f>Tableau1!U72</f>
        <v>0</v>
      </c>
      <c r="U53" s="49">
        <f>Tableau1!V72</f>
        <v>1896.33</v>
      </c>
      <c r="V53" s="49">
        <f>Tableau1!W72</f>
        <v>1869</v>
      </c>
      <c r="W53" s="34">
        <v>0</v>
      </c>
      <c r="X53" s="34">
        <v>0</v>
      </c>
      <c r="Y53" s="34">
        <v>0</v>
      </c>
      <c r="Z53" s="34">
        <v>0</v>
      </c>
      <c r="AA53" s="34">
        <v>0</v>
      </c>
      <c r="AB53" s="34">
        <v>0</v>
      </c>
      <c r="AC53" s="34">
        <v>0</v>
      </c>
    </row>
    <row r="54" spans="1:29" x14ac:dyDescent="0.2">
      <c r="A54" s="32">
        <f t="shared" si="0"/>
        <v>2025</v>
      </c>
      <c r="B54" s="147">
        <v>1</v>
      </c>
      <c r="C54" s="33">
        <f t="shared" si="4"/>
        <v>1</v>
      </c>
      <c r="D54" s="14" t="str">
        <f t="shared" si="4"/>
        <v>0691775E</v>
      </c>
      <c r="E54" s="34">
        <v>53</v>
      </c>
      <c r="F54" s="49">
        <f>Tableau1!G73</f>
        <v>1893.03</v>
      </c>
      <c r="G54" s="49">
        <f>Tableau1!H73</f>
        <v>1843.3400000000001</v>
      </c>
      <c r="H54" s="49">
        <f>Tableau1!I73</f>
        <v>0</v>
      </c>
      <c r="I54" s="49">
        <f>Tableau1!J73</f>
        <v>0</v>
      </c>
      <c r="J54" s="49">
        <f>Tableau1!K73</f>
        <v>0</v>
      </c>
      <c r="K54" s="49">
        <f>Tableau1!L73</f>
        <v>0</v>
      </c>
      <c r="L54" s="49">
        <f>Tableau1!M73</f>
        <v>0</v>
      </c>
      <c r="M54" s="49">
        <f>Tableau1!N73</f>
        <v>0</v>
      </c>
      <c r="N54" s="49">
        <f>Tableau1!O73</f>
        <v>0</v>
      </c>
      <c r="O54" s="49">
        <f>Tableau1!P73</f>
        <v>0</v>
      </c>
      <c r="P54" s="49">
        <f>Tableau1!Q73</f>
        <v>0</v>
      </c>
      <c r="Q54" s="49">
        <f>Tableau1!R73</f>
        <v>0</v>
      </c>
      <c r="R54" s="49">
        <f>Tableau1!S73</f>
        <v>0</v>
      </c>
      <c r="S54" s="49">
        <f>Tableau1!T73</f>
        <v>0</v>
      </c>
      <c r="T54" s="49">
        <f>Tableau1!U73</f>
        <v>0</v>
      </c>
      <c r="U54" s="49">
        <f>Tableau1!V73</f>
        <v>0</v>
      </c>
      <c r="V54" s="49">
        <f>Tableau1!W73</f>
        <v>0</v>
      </c>
      <c r="W54" s="34">
        <v>0</v>
      </c>
      <c r="X54" s="34">
        <v>0</v>
      </c>
      <c r="Y54" s="34">
        <v>0</v>
      </c>
      <c r="Z54" s="34">
        <v>0</v>
      </c>
      <c r="AA54" s="34">
        <v>0</v>
      </c>
      <c r="AB54" s="34">
        <v>0</v>
      </c>
      <c r="AC54" s="34">
        <v>0</v>
      </c>
    </row>
    <row r="55" spans="1:29" x14ac:dyDescent="0.2">
      <c r="A55" s="32">
        <f t="shared" si="0"/>
        <v>2025</v>
      </c>
      <c r="B55" s="147">
        <v>1</v>
      </c>
      <c r="C55" s="33">
        <f t="shared" si="4"/>
        <v>1</v>
      </c>
      <c r="D55" s="14" t="str">
        <f t="shared" si="4"/>
        <v>0691775E</v>
      </c>
      <c r="E55" s="34">
        <v>54</v>
      </c>
      <c r="F55" s="49">
        <f>Tableau1!G74</f>
        <v>0</v>
      </c>
      <c r="G55" s="49">
        <f>Tableau1!H74</f>
        <v>0</v>
      </c>
      <c r="H55" s="49">
        <f>Tableau1!I74</f>
        <v>0</v>
      </c>
      <c r="I55" s="49">
        <f>Tableau1!J74</f>
        <v>0</v>
      </c>
      <c r="J55" s="49">
        <f>Tableau1!K74</f>
        <v>0</v>
      </c>
      <c r="K55" s="49">
        <f>Tableau1!L74</f>
        <v>0</v>
      </c>
      <c r="L55" s="49">
        <f>Tableau1!M74</f>
        <v>0</v>
      </c>
      <c r="M55" s="49">
        <f>Tableau1!N74</f>
        <v>0</v>
      </c>
      <c r="N55" s="49">
        <f>Tableau1!O74</f>
        <v>0</v>
      </c>
      <c r="O55" s="49">
        <f>Tableau1!P74</f>
        <v>0</v>
      </c>
      <c r="P55" s="49">
        <f>Tableau1!Q74</f>
        <v>0</v>
      </c>
      <c r="Q55" s="49">
        <f>Tableau1!R74</f>
        <v>0</v>
      </c>
      <c r="R55" s="49">
        <f>Tableau1!S74</f>
        <v>0</v>
      </c>
      <c r="S55" s="49">
        <f>Tableau1!T74</f>
        <v>0</v>
      </c>
      <c r="T55" s="49">
        <f>Tableau1!U74</f>
        <v>0</v>
      </c>
      <c r="U55" s="49">
        <f>Tableau1!V74</f>
        <v>0</v>
      </c>
      <c r="V55" s="49">
        <f>Tableau1!W74</f>
        <v>0</v>
      </c>
      <c r="W55" s="34">
        <v>0</v>
      </c>
      <c r="X55" s="34">
        <v>0</v>
      </c>
      <c r="Y55" s="34">
        <v>0</v>
      </c>
      <c r="Z55" s="34">
        <v>0</v>
      </c>
      <c r="AA55" s="34">
        <v>0</v>
      </c>
      <c r="AB55" s="34">
        <v>0</v>
      </c>
      <c r="AC55" s="34">
        <v>0</v>
      </c>
    </row>
    <row r="56" spans="1:29" x14ac:dyDescent="0.2">
      <c r="A56" s="32">
        <f t="shared" si="0"/>
        <v>2025</v>
      </c>
      <c r="B56" s="147">
        <v>1</v>
      </c>
      <c r="C56" s="33">
        <f t="shared" si="4"/>
        <v>1</v>
      </c>
      <c r="D56" s="14" t="str">
        <f t="shared" si="4"/>
        <v>0691775E</v>
      </c>
      <c r="E56" s="34">
        <v>55</v>
      </c>
      <c r="F56" s="49">
        <f>Tableau1!G75</f>
        <v>0</v>
      </c>
      <c r="G56" s="49">
        <f>Tableau1!H75</f>
        <v>0</v>
      </c>
      <c r="H56" s="49">
        <f>Tableau1!I75</f>
        <v>0</v>
      </c>
      <c r="I56" s="49">
        <f>Tableau1!J75</f>
        <v>0</v>
      </c>
      <c r="J56" s="49">
        <f>Tableau1!K75</f>
        <v>0</v>
      </c>
      <c r="K56" s="49">
        <f>Tableau1!L75</f>
        <v>0</v>
      </c>
      <c r="L56" s="49">
        <f>Tableau1!M75</f>
        <v>0</v>
      </c>
      <c r="M56" s="49">
        <f>Tableau1!N75</f>
        <v>0</v>
      </c>
      <c r="N56" s="49">
        <f>Tableau1!O75</f>
        <v>0</v>
      </c>
      <c r="O56" s="49">
        <f>Tableau1!P75</f>
        <v>0</v>
      </c>
      <c r="P56" s="49">
        <f>Tableau1!Q75</f>
        <v>0</v>
      </c>
      <c r="Q56" s="49">
        <f>Tableau1!R75</f>
        <v>0</v>
      </c>
      <c r="R56" s="49">
        <f>Tableau1!S75</f>
        <v>0</v>
      </c>
      <c r="S56" s="49">
        <f>Tableau1!T75</f>
        <v>0</v>
      </c>
      <c r="T56" s="49">
        <f>Tableau1!U75</f>
        <v>0</v>
      </c>
      <c r="U56" s="49">
        <f>Tableau1!V75</f>
        <v>0</v>
      </c>
      <c r="V56" s="49">
        <f>Tableau1!W75</f>
        <v>0</v>
      </c>
      <c r="W56" s="34">
        <v>0</v>
      </c>
      <c r="X56" s="34">
        <v>0</v>
      </c>
      <c r="Y56" s="34">
        <v>0</v>
      </c>
      <c r="Z56" s="34">
        <v>0</v>
      </c>
      <c r="AA56" s="34">
        <v>0</v>
      </c>
      <c r="AB56" s="34">
        <v>0</v>
      </c>
      <c r="AC56" s="34">
        <v>0</v>
      </c>
    </row>
    <row r="57" spans="1:29" x14ac:dyDescent="0.2">
      <c r="A57" s="32">
        <f t="shared" si="0"/>
        <v>2025</v>
      </c>
      <c r="B57" s="147">
        <v>1</v>
      </c>
      <c r="C57" s="33">
        <f t="shared" si="4"/>
        <v>1</v>
      </c>
      <c r="D57" s="14" t="str">
        <f t="shared" si="4"/>
        <v>0691775E</v>
      </c>
      <c r="E57" s="34">
        <v>56</v>
      </c>
      <c r="F57" s="49">
        <f>Tableau1!G76</f>
        <v>0</v>
      </c>
      <c r="G57" s="49">
        <f>Tableau1!H76</f>
        <v>0</v>
      </c>
      <c r="H57" s="49">
        <f>Tableau1!I76</f>
        <v>0</v>
      </c>
      <c r="I57" s="49">
        <f>Tableau1!J76</f>
        <v>0</v>
      </c>
      <c r="J57" s="49">
        <f>Tableau1!K76</f>
        <v>0</v>
      </c>
      <c r="K57" s="49">
        <f>Tableau1!L76</f>
        <v>0</v>
      </c>
      <c r="L57" s="49">
        <f>Tableau1!M76</f>
        <v>0</v>
      </c>
      <c r="M57" s="49">
        <f>Tableau1!N76</f>
        <v>0</v>
      </c>
      <c r="N57" s="49">
        <f>Tableau1!O76</f>
        <v>0</v>
      </c>
      <c r="O57" s="49">
        <f>Tableau1!P76</f>
        <v>0</v>
      </c>
      <c r="P57" s="49">
        <f>Tableau1!Q76</f>
        <v>0</v>
      </c>
      <c r="Q57" s="49">
        <f>Tableau1!R76</f>
        <v>0</v>
      </c>
      <c r="R57" s="49">
        <f>Tableau1!S76</f>
        <v>0</v>
      </c>
      <c r="S57" s="49">
        <f>Tableau1!T76</f>
        <v>0</v>
      </c>
      <c r="T57" s="49">
        <f>Tableau1!U76</f>
        <v>0</v>
      </c>
      <c r="U57" s="49">
        <f>Tableau1!V76</f>
        <v>0</v>
      </c>
      <c r="V57" s="49">
        <f>Tableau1!W76</f>
        <v>0</v>
      </c>
      <c r="W57" s="34">
        <v>0</v>
      </c>
      <c r="X57" s="34">
        <v>0</v>
      </c>
      <c r="Y57" s="34">
        <v>0</v>
      </c>
      <c r="Z57" s="34">
        <v>0</v>
      </c>
      <c r="AA57" s="34">
        <v>0</v>
      </c>
      <c r="AB57" s="34">
        <v>0</v>
      </c>
      <c r="AC57" s="34">
        <v>0</v>
      </c>
    </row>
    <row r="58" spans="1:29" x14ac:dyDescent="0.2">
      <c r="A58" s="32">
        <f t="shared" si="0"/>
        <v>2025</v>
      </c>
      <c r="B58" s="147">
        <v>1</v>
      </c>
      <c r="C58" s="33">
        <f t="shared" si="4"/>
        <v>1</v>
      </c>
      <c r="D58" s="14" t="str">
        <f t="shared" si="4"/>
        <v>0691775E</v>
      </c>
      <c r="E58" s="34">
        <v>57</v>
      </c>
      <c r="F58" s="49">
        <f>Tableau1!G77</f>
        <v>0</v>
      </c>
      <c r="G58" s="49">
        <f>Tableau1!H77</f>
        <v>0</v>
      </c>
      <c r="H58" s="49">
        <f>Tableau1!I77</f>
        <v>0</v>
      </c>
      <c r="I58" s="49">
        <f>Tableau1!J77</f>
        <v>0</v>
      </c>
      <c r="J58" s="49">
        <f>Tableau1!K77</f>
        <v>0</v>
      </c>
      <c r="K58" s="49">
        <f>Tableau1!L77</f>
        <v>0</v>
      </c>
      <c r="L58" s="49">
        <f>Tableau1!M77</f>
        <v>0</v>
      </c>
      <c r="M58" s="49">
        <f>Tableau1!N77</f>
        <v>0</v>
      </c>
      <c r="N58" s="49">
        <f>Tableau1!O77</f>
        <v>0</v>
      </c>
      <c r="O58" s="49">
        <f>Tableau1!P77</f>
        <v>0</v>
      </c>
      <c r="P58" s="49">
        <f>Tableau1!Q77</f>
        <v>0</v>
      </c>
      <c r="Q58" s="49">
        <f>Tableau1!R77</f>
        <v>0</v>
      </c>
      <c r="R58" s="49">
        <f>Tableau1!S77</f>
        <v>0</v>
      </c>
      <c r="S58" s="49">
        <f>Tableau1!T77</f>
        <v>0</v>
      </c>
      <c r="T58" s="49">
        <f>Tableau1!U77</f>
        <v>0</v>
      </c>
      <c r="U58" s="49">
        <f>Tableau1!V77</f>
        <v>0</v>
      </c>
      <c r="V58" s="49">
        <f>Tableau1!W77</f>
        <v>0</v>
      </c>
      <c r="W58" s="34">
        <v>0</v>
      </c>
      <c r="X58" s="34">
        <v>0</v>
      </c>
      <c r="Y58" s="34">
        <v>0</v>
      </c>
      <c r="Z58" s="34">
        <v>0</v>
      </c>
      <c r="AA58" s="34">
        <v>0</v>
      </c>
      <c r="AB58" s="34">
        <v>0</v>
      </c>
      <c r="AC58" s="34">
        <v>0</v>
      </c>
    </row>
    <row r="59" spans="1:29" x14ac:dyDescent="0.2">
      <c r="A59" s="32">
        <f t="shared" si="0"/>
        <v>2025</v>
      </c>
      <c r="B59" s="147">
        <v>1</v>
      </c>
      <c r="C59" s="33">
        <f t="shared" si="4"/>
        <v>1</v>
      </c>
      <c r="D59" s="14" t="str">
        <f t="shared" si="4"/>
        <v>0691775E</v>
      </c>
      <c r="E59" s="34">
        <v>58</v>
      </c>
      <c r="F59" s="49">
        <f>Tableau1!G78</f>
        <v>48</v>
      </c>
      <c r="G59" s="49">
        <f>Tableau1!H78</f>
        <v>48</v>
      </c>
      <c r="H59" s="49">
        <f>Tableau1!I78</f>
        <v>0</v>
      </c>
      <c r="I59" s="49">
        <f>Tableau1!J78</f>
        <v>0</v>
      </c>
      <c r="J59" s="49">
        <f>Tableau1!K78</f>
        <v>0</v>
      </c>
      <c r="K59" s="49">
        <f>Tableau1!L78</f>
        <v>0</v>
      </c>
      <c r="L59" s="49">
        <f>Tableau1!M78</f>
        <v>60</v>
      </c>
      <c r="M59" s="49">
        <f>Tableau1!N78</f>
        <v>0</v>
      </c>
      <c r="N59" s="49">
        <f>Tableau1!O78</f>
        <v>0</v>
      </c>
      <c r="O59" s="49">
        <f>Tableau1!P78</f>
        <v>0</v>
      </c>
      <c r="P59" s="49">
        <f>Tableau1!Q78</f>
        <v>0</v>
      </c>
      <c r="Q59" s="49">
        <f>Tableau1!R78</f>
        <v>60</v>
      </c>
      <c r="R59" s="49">
        <f>Tableau1!S78</f>
        <v>0</v>
      </c>
      <c r="S59" s="49">
        <f>Tableau1!T78</f>
        <v>0</v>
      </c>
      <c r="T59" s="49">
        <f>Tableau1!U78</f>
        <v>0</v>
      </c>
      <c r="U59" s="49">
        <f>Tableau1!V78</f>
        <v>60</v>
      </c>
      <c r="V59" s="49">
        <f>Tableau1!W78</f>
        <v>60</v>
      </c>
      <c r="W59" s="34">
        <v>0</v>
      </c>
      <c r="X59" s="34">
        <v>0</v>
      </c>
      <c r="Y59" s="34">
        <v>0</v>
      </c>
      <c r="Z59" s="34">
        <v>0</v>
      </c>
      <c r="AA59" s="34">
        <v>0</v>
      </c>
      <c r="AB59" s="34">
        <v>0</v>
      </c>
      <c r="AC59" s="34">
        <v>0</v>
      </c>
    </row>
    <row r="60" spans="1:29" x14ac:dyDescent="0.2">
      <c r="A60" s="32">
        <f t="shared" si="0"/>
        <v>2025</v>
      </c>
      <c r="B60" s="147">
        <v>1</v>
      </c>
      <c r="C60" s="33">
        <f t="shared" si="4"/>
        <v>1</v>
      </c>
      <c r="D60" s="14" t="str">
        <f t="shared" si="4"/>
        <v>0691775E</v>
      </c>
      <c r="E60" s="34">
        <v>59</v>
      </c>
      <c r="F60" s="49">
        <f>Tableau1!G79</f>
        <v>59</v>
      </c>
      <c r="G60" s="49">
        <f>Tableau1!H79</f>
        <v>59.9</v>
      </c>
      <c r="H60" s="49">
        <f>Tableau1!I79</f>
        <v>0</v>
      </c>
      <c r="I60" s="49">
        <f>Tableau1!J79</f>
        <v>0</v>
      </c>
      <c r="J60" s="49">
        <f>Tableau1!K79</f>
        <v>0</v>
      </c>
      <c r="K60" s="49">
        <f>Tableau1!L79</f>
        <v>0</v>
      </c>
      <c r="L60" s="49">
        <f>Tableau1!M79</f>
        <v>0</v>
      </c>
      <c r="M60" s="49">
        <f>Tableau1!N79</f>
        <v>0</v>
      </c>
      <c r="N60" s="49">
        <f>Tableau1!O79</f>
        <v>0</v>
      </c>
      <c r="O60" s="49">
        <f>Tableau1!P79</f>
        <v>0</v>
      </c>
      <c r="P60" s="49">
        <f>Tableau1!Q79</f>
        <v>0</v>
      </c>
      <c r="Q60" s="49">
        <f>Tableau1!R79</f>
        <v>0</v>
      </c>
      <c r="R60" s="49">
        <f>Tableau1!S79</f>
        <v>0</v>
      </c>
      <c r="S60" s="49">
        <f>Tableau1!T79</f>
        <v>0</v>
      </c>
      <c r="T60" s="49">
        <f>Tableau1!U79</f>
        <v>0</v>
      </c>
      <c r="U60" s="49">
        <f>Tableau1!V79</f>
        <v>0</v>
      </c>
      <c r="V60" s="49">
        <f>Tableau1!W79</f>
        <v>0</v>
      </c>
      <c r="W60" s="34">
        <v>0</v>
      </c>
      <c r="X60" s="34">
        <v>0</v>
      </c>
      <c r="Y60" s="34">
        <v>0</v>
      </c>
      <c r="Z60" s="34">
        <v>0</v>
      </c>
      <c r="AA60" s="34">
        <v>0</v>
      </c>
      <c r="AB60" s="34">
        <v>0</v>
      </c>
      <c r="AC60" s="34">
        <v>0</v>
      </c>
    </row>
    <row r="61" spans="1:29" x14ac:dyDescent="0.2">
      <c r="A61" s="32">
        <f t="shared" si="0"/>
        <v>2025</v>
      </c>
      <c r="B61" s="147">
        <v>1</v>
      </c>
      <c r="C61" s="33">
        <f t="shared" si="4"/>
        <v>1</v>
      </c>
      <c r="D61" s="14" t="str">
        <f t="shared" si="4"/>
        <v>0691775E</v>
      </c>
      <c r="E61" s="34">
        <v>60</v>
      </c>
      <c r="F61" s="49">
        <f>Tableau1!G80</f>
        <v>0</v>
      </c>
      <c r="G61" s="49">
        <f>Tableau1!H80</f>
        <v>0</v>
      </c>
      <c r="H61" s="49">
        <f>Tableau1!I80</f>
        <v>0</v>
      </c>
      <c r="I61" s="49">
        <f>Tableau1!J80</f>
        <v>0</v>
      </c>
      <c r="J61" s="49">
        <f>Tableau1!K80</f>
        <v>0</v>
      </c>
      <c r="K61" s="49">
        <f>Tableau1!L80</f>
        <v>0</v>
      </c>
      <c r="L61" s="49">
        <f>Tableau1!M80</f>
        <v>0</v>
      </c>
      <c r="M61" s="49">
        <f>Tableau1!N80</f>
        <v>0</v>
      </c>
      <c r="N61" s="49">
        <f>Tableau1!O80</f>
        <v>0</v>
      </c>
      <c r="O61" s="49">
        <f>Tableau1!P80</f>
        <v>0</v>
      </c>
      <c r="P61" s="49">
        <f>Tableau1!Q80</f>
        <v>0</v>
      </c>
      <c r="Q61" s="49">
        <f>Tableau1!R80</f>
        <v>0</v>
      </c>
      <c r="R61" s="49">
        <f>Tableau1!S80</f>
        <v>0</v>
      </c>
      <c r="S61" s="49">
        <f>Tableau1!T80</f>
        <v>0</v>
      </c>
      <c r="T61" s="49">
        <f>Tableau1!U80</f>
        <v>0</v>
      </c>
      <c r="U61" s="49">
        <f>Tableau1!V80</f>
        <v>0</v>
      </c>
      <c r="V61" s="49">
        <f>Tableau1!W80</f>
        <v>0</v>
      </c>
      <c r="W61" s="34">
        <v>0</v>
      </c>
      <c r="X61" s="34">
        <v>0</v>
      </c>
      <c r="Y61" s="34">
        <v>0</v>
      </c>
      <c r="Z61" s="34">
        <v>0</v>
      </c>
      <c r="AA61" s="34">
        <v>0</v>
      </c>
      <c r="AB61" s="34">
        <v>0</v>
      </c>
      <c r="AC61" s="34">
        <v>0</v>
      </c>
    </row>
    <row r="62" spans="1:29" x14ac:dyDescent="0.2">
      <c r="A62" s="32">
        <f t="shared" si="0"/>
        <v>2025</v>
      </c>
      <c r="B62" s="147">
        <v>1</v>
      </c>
      <c r="C62" s="33">
        <f t="shared" si="4"/>
        <v>1</v>
      </c>
      <c r="D62" s="14" t="str">
        <f t="shared" si="4"/>
        <v>0691775E</v>
      </c>
      <c r="E62" s="34">
        <v>61</v>
      </c>
      <c r="F62" s="49">
        <f>Tableau1!G81</f>
        <v>0</v>
      </c>
      <c r="G62" s="49">
        <f>Tableau1!H81</f>
        <v>0</v>
      </c>
      <c r="H62" s="49">
        <f>Tableau1!I81</f>
        <v>0</v>
      </c>
      <c r="I62" s="49">
        <f>Tableau1!J81</f>
        <v>0</v>
      </c>
      <c r="J62" s="49">
        <f>Tableau1!K81</f>
        <v>0</v>
      </c>
      <c r="K62" s="49">
        <f>Tableau1!L81</f>
        <v>0</v>
      </c>
      <c r="L62" s="49">
        <f>Tableau1!M81</f>
        <v>0</v>
      </c>
      <c r="M62" s="49">
        <f>Tableau1!N81</f>
        <v>0</v>
      </c>
      <c r="N62" s="49">
        <f>Tableau1!O81</f>
        <v>0</v>
      </c>
      <c r="O62" s="49">
        <f>Tableau1!P81</f>
        <v>0</v>
      </c>
      <c r="P62" s="49">
        <f>Tableau1!Q81</f>
        <v>0</v>
      </c>
      <c r="Q62" s="49">
        <f>Tableau1!R81</f>
        <v>0</v>
      </c>
      <c r="R62" s="49">
        <f>Tableau1!S81</f>
        <v>0</v>
      </c>
      <c r="S62" s="49">
        <f>Tableau1!T81</f>
        <v>0</v>
      </c>
      <c r="T62" s="49">
        <f>Tableau1!U81</f>
        <v>0</v>
      </c>
      <c r="U62" s="49">
        <f>Tableau1!V81</f>
        <v>0</v>
      </c>
      <c r="V62" s="49">
        <f>Tableau1!W81</f>
        <v>0</v>
      </c>
      <c r="W62" s="34">
        <v>0</v>
      </c>
      <c r="X62" s="34">
        <v>0</v>
      </c>
      <c r="Y62" s="34">
        <v>0</v>
      </c>
      <c r="Z62" s="34">
        <v>0</v>
      </c>
      <c r="AA62" s="34">
        <v>0</v>
      </c>
      <c r="AB62" s="34">
        <v>0</v>
      </c>
      <c r="AC62" s="34">
        <v>0</v>
      </c>
    </row>
    <row r="63" spans="1:29" x14ac:dyDescent="0.2">
      <c r="A63" s="32">
        <f t="shared" si="0"/>
        <v>2025</v>
      </c>
      <c r="B63" s="147">
        <v>1</v>
      </c>
      <c r="C63" s="33">
        <f t="shared" si="4"/>
        <v>1</v>
      </c>
      <c r="D63" s="14" t="str">
        <f t="shared" si="4"/>
        <v>0691775E</v>
      </c>
      <c r="E63" s="34">
        <v>62</v>
      </c>
      <c r="F63" s="49">
        <f>Tableau1!G82</f>
        <v>0</v>
      </c>
      <c r="G63" s="49">
        <f>Tableau1!H82</f>
        <v>0</v>
      </c>
      <c r="H63" s="49">
        <f>Tableau1!I82</f>
        <v>0</v>
      </c>
      <c r="I63" s="49">
        <f>Tableau1!J82</f>
        <v>0</v>
      </c>
      <c r="J63" s="49">
        <f>Tableau1!K82</f>
        <v>0</v>
      </c>
      <c r="K63" s="49">
        <f>Tableau1!L82</f>
        <v>0</v>
      </c>
      <c r="L63" s="49">
        <f>Tableau1!M82</f>
        <v>0</v>
      </c>
      <c r="M63" s="49">
        <f>Tableau1!N82</f>
        <v>0</v>
      </c>
      <c r="N63" s="49">
        <f>Tableau1!O82</f>
        <v>0</v>
      </c>
      <c r="O63" s="49">
        <f>Tableau1!P82</f>
        <v>0</v>
      </c>
      <c r="P63" s="49">
        <f>Tableau1!Q82</f>
        <v>0</v>
      </c>
      <c r="Q63" s="49">
        <f>Tableau1!R82</f>
        <v>0</v>
      </c>
      <c r="R63" s="49">
        <f>Tableau1!S82</f>
        <v>0</v>
      </c>
      <c r="S63" s="49">
        <f>Tableau1!T82</f>
        <v>0</v>
      </c>
      <c r="T63" s="49">
        <f>Tableau1!U82</f>
        <v>0</v>
      </c>
      <c r="U63" s="49">
        <f>Tableau1!V82</f>
        <v>0</v>
      </c>
      <c r="V63" s="49">
        <f>Tableau1!W82</f>
        <v>0</v>
      </c>
      <c r="W63" s="34">
        <v>0</v>
      </c>
      <c r="X63" s="34">
        <v>0</v>
      </c>
      <c r="Y63" s="34">
        <v>0</v>
      </c>
      <c r="Z63" s="34">
        <v>0</v>
      </c>
      <c r="AA63" s="34">
        <v>0</v>
      </c>
      <c r="AB63" s="34">
        <v>0</v>
      </c>
      <c r="AC63" s="34">
        <v>0</v>
      </c>
    </row>
    <row r="64" spans="1:29" x14ac:dyDescent="0.2">
      <c r="A64" s="32">
        <f t="shared" si="0"/>
        <v>2025</v>
      </c>
      <c r="B64" s="147">
        <v>1</v>
      </c>
      <c r="C64" s="33">
        <f t="shared" si="4"/>
        <v>1</v>
      </c>
      <c r="D64" s="14" t="str">
        <f t="shared" si="4"/>
        <v>0691775E</v>
      </c>
      <c r="E64" s="34">
        <v>63</v>
      </c>
      <c r="F64" s="49">
        <f>Tableau1!G83</f>
        <v>0</v>
      </c>
      <c r="G64" s="49">
        <f>Tableau1!H83</f>
        <v>0</v>
      </c>
      <c r="H64" s="49">
        <f>Tableau1!I83</f>
        <v>0</v>
      </c>
      <c r="I64" s="49">
        <f>Tableau1!J83</f>
        <v>0</v>
      </c>
      <c r="J64" s="49">
        <f>Tableau1!K83</f>
        <v>0</v>
      </c>
      <c r="K64" s="49">
        <f>Tableau1!L83</f>
        <v>0</v>
      </c>
      <c r="L64" s="49">
        <f>Tableau1!M83</f>
        <v>0</v>
      </c>
      <c r="M64" s="49">
        <f>Tableau1!N83</f>
        <v>0</v>
      </c>
      <c r="N64" s="49">
        <f>Tableau1!O83</f>
        <v>0</v>
      </c>
      <c r="O64" s="49">
        <f>Tableau1!P83</f>
        <v>0</v>
      </c>
      <c r="P64" s="49">
        <f>Tableau1!Q83</f>
        <v>0</v>
      </c>
      <c r="Q64" s="49">
        <f>Tableau1!R83</f>
        <v>0</v>
      </c>
      <c r="R64" s="49">
        <f>Tableau1!S83</f>
        <v>0</v>
      </c>
      <c r="S64" s="49">
        <f>Tableau1!T83</f>
        <v>0</v>
      </c>
      <c r="T64" s="49">
        <f>Tableau1!U83</f>
        <v>0</v>
      </c>
      <c r="U64" s="49">
        <f>Tableau1!V83</f>
        <v>0</v>
      </c>
      <c r="V64" s="49">
        <f>Tableau1!W83</f>
        <v>0</v>
      </c>
      <c r="W64" s="34">
        <v>0</v>
      </c>
      <c r="X64" s="34">
        <v>0</v>
      </c>
      <c r="Y64" s="34">
        <v>0</v>
      </c>
      <c r="Z64" s="34">
        <v>0</v>
      </c>
      <c r="AA64" s="34">
        <v>0</v>
      </c>
      <c r="AB64" s="34">
        <v>0</v>
      </c>
      <c r="AC64" s="34">
        <v>0</v>
      </c>
    </row>
    <row r="65" spans="1:29" x14ac:dyDescent="0.2">
      <c r="A65" s="32">
        <f t="shared" si="0"/>
        <v>2025</v>
      </c>
      <c r="B65" s="147">
        <v>1</v>
      </c>
      <c r="C65" s="33">
        <f t="shared" si="4"/>
        <v>1</v>
      </c>
      <c r="D65" s="14" t="str">
        <f t="shared" si="4"/>
        <v>0691775E</v>
      </c>
      <c r="E65" s="34">
        <v>64</v>
      </c>
      <c r="F65" s="49">
        <f>Tableau1!G84</f>
        <v>0</v>
      </c>
      <c r="G65" s="49">
        <f>Tableau1!H84</f>
        <v>0</v>
      </c>
      <c r="H65" s="49">
        <f>Tableau1!I84</f>
        <v>0</v>
      </c>
      <c r="I65" s="49">
        <f>Tableau1!J84</f>
        <v>0</v>
      </c>
      <c r="J65" s="49">
        <f>Tableau1!K84</f>
        <v>0</v>
      </c>
      <c r="K65" s="49">
        <f>Tableau1!L84</f>
        <v>0</v>
      </c>
      <c r="L65" s="49">
        <f>Tableau1!M84</f>
        <v>0</v>
      </c>
      <c r="M65" s="49">
        <f>Tableau1!N84</f>
        <v>0</v>
      </c>
      <c r="N65" s="49">
        <f>Tableau1!O84</f>
        <v>0</v>
      </c>
      <c r="O65" s="49">
        <f>Tableau1!P84</f>
        <v>0</v>
      </c>
      <c r="P65" s="49">
        <f>Tableau1!Q84</f>
        <v>0</v>
      </c>
      <c r="Q65" s="49">
        <f>Tableau1!R84</f>
        <v>0</v>
      </c>
      <c r="R65" s="49">
        <f>Tableau1!S84</f>
        <v>0</v>
      </c>
      <c r="S65" s="49">
        <f>Tableau1!T84</f>
        <v>0</v>
      </c>
      <c r="T65" s="49">
        <f>Tableau1!U84</f>
        <v>0</v>
      </c>
      <c r="U65" s="49">
        <f>Tableau1!V84</f>
        <v>0</v>
      </c>
      <c r="V65" s="49">
        <f>Tableau1!W84</f>
        <v>0</v>
      </c>
      <c r="W65" s="34">
        <v>0</v>
      </c>
      <c r="X65" s="34">
        <v>0</v>
      </c>
      <c r="Y65" s="34">
        <v>0</v>
      </c>
      <c r="Z65" s="34">
        <v>0</v>
      </c>
      <c r="AA65" s="34">
        <v>0</v>
      </c>
      <c r="AB65" s="34">
        <v>0</v>
      </c>
      <c r="AC65" s="34">
        <v>0</v>
      </c>
    </row>
    <row r="66" spans="1:29" x14ac:dyDescent="0.2">
      <c r="A66" s="32">
        <f t="shared" si="0"/>
        <v>2025</v>
      </c>
      <c r="B66" s="147">
        <v>1</v>
      </c>
      <c r="C66" s="33">
        <f t="shared" si="4"/>
        <v>1</v>
      </c>
      <c r="D66" s="14" t="str">
        <f t="shared" si="4"/>
        <v>0691775E</v>
      </c>
      <c r="E66" s="34">
        <v>65</v>
      </c>
      <c r="F66" s="49">
        <f>Tableau1!G85</f>
        <v>0</v>
      </c>
      <c r="G66" s="49">
        <f>Tableau1!H85</f>
        <v>0</v>
      </c>
      <c r="H66" s="49">
        <f>Tableau1!I85</f>
        <v>0</v>
      </c>
      <c r="I66" s="49">
        <f>Tableau1!J85</f>
        <v>0</v>
      </c>
      <c r="J66" s="49">
        <f>Tableau1!K85</f>
        <v>0</v>
      </c>
      <c r="K66" s="49">
        <f>Tableau1!L85</f>
        <v>0</v>
      </c>
      <c r="L66" s="49">
        <f>Tableau1!M85</f>
        <v>0</v>
      </c>
      <c r="M66" s="49">
        <f>Tableau1!N85</f>
        <v>0</v>
      </c>
      <c r="N66" s="49">
        <f>Tableau1!O85</f>
        <v>0</v>
      </c>
      <c r="O66" s="49">
        <f>Tableau1!P85</f>
        <v>0</v>
      </c>
      <c r="P66" s="49">
        <f>Tableau1!Q85</f>
        <v>0</v>
      </c>
      <c r="Q66" s="49">
        <f>Tableau1!R85</f>
        <v>0</v>
      </c>
      <c r="R66" s="49">
        <f>Tableau1!S85</f>
        <v>0</v>
      </c>
      <c r="S66" s="49">
        <f>Tableau1!T85</f>
        <v>0</v>
      </c>
      <c r="T66" s="49">
        <f>Tableau1!U85</f>
        <v>0</v>
      </c>
      <c r="U66" s="49">
        <f>Tableau1!V85</f>
        <v>0</v>
      </c>
      <c r="V66" s="49">
        <f>Tableau1!W85</f>
        <v>0</v>
      </c>
      <c r="W66" s="34">
        <v>0</v>
      </c>
      <c r="X66" s="34">
        <v>0</v>
      </c>
      <c r="Y66" s="34">
        <v>0</v>
      </c>
      <c r="Z66" s="34">
        <v>0</v>
      </c>
      <c r="AA66" s="34">
        <v>0</v>
      </c>
      <c r="AB66" s="34">
        <v>0</v>
      </c>
      <c r="AC66" s="34">
        <v>0</v>
      </c>
    </row>
    <row r="67" spans="1:29" x14ac:dyDescent="0.2">
      <c r="A67" s="32">
        <f t="shared" si="0"/>
        <v>2025</v>
      </c>
      <c r="B67" s="147">
        <v>1</v>
      </c>
      <c r="C67" s="33">
        <f t="shared" si="4"/>
        <v>1</v>
      </c>
      <c r="D67" s="14" t="str">
        <f t="shared" si="4"/>
        <v>0691775E</v>
      </c>
      <c r="E67" s="34">
        <v>66</v>
      </c>
      <c r="F67" s="49">
        <f>Tableau1!G86</f>
        <v>0</v>
      </c>
      <c r="G67" s="49">
        <f>Tableau1!H86</f>
        <v>0</v>
      </c>
      <c r="H67" s="49">
        <f>Tableau1!I86</f>
        <v>0</v>
      </c>
      <c r="I67" s="49">
        <f>Tableau1!J86</f>
        <v>0</v>
      </c>
      <c r="J67" s="49">
        <f>Tableau1!K86</f>
        <v>0</v>
      </c>
      <c r="K67" s="49">
        <f>Tableau1!L86</f>
        <v>0</v>
      </c>
      <c r="L67" s="49">
        <f>Tableau1!M86</f>
        <v>0</v>
      </c>
      <c r="M67" s="49">
        <f>Tableau1!N86</f>
        <v>0</v>
      </c>
      <c r="N67" s="49">
        <f>Tableau1!O86</f>
        <v>0</v>
      </c>
      <c r="O67" s="49">
        <f>Tableau1!P86</f>
        <v>0</v>
      </c>
      <c r="P67" s="49">
        <f>Tableau1!Q86</f>
        <v>0</v>
      </c>
      <c r="Q67" s="49">
        <f>Tableau1!R86</f>
        <v>0</v>
      </c>
      <c r="R67" s="49">
        <f>Tableau1!S86</f>
        <v>0</v>
      </c>
      <c r="S67" s="49">
        <f>Tableau1!T86</f>
        <v>0</v>
      </c>
      <c r="T67" s="49">
        <f>Tableau1!U86</f>
        <v>0</v>
      </c>
      <c r="U67" s="49">
        <f>Tableau1!V86</f>
        <v>0</v>
      </c>
      <c r="V67" s="49">
        <f>Tableau1!W86</f>
        <v>0</v>
      </c>
      <c r="W67" s="34">
        <v>0</v>
      </c>
      <c r="X67" s="34">
        <v>0</v>
      </c>
      <c r="Y67" s="34">
        <v>0</v>
      </c>
      <c r="Z67" s="34">
        <v>0</v>
      </c>
      <c r="AA67" s="34">
        <v>0</v>
      </c>
      <c r="AB67" s="34">
        <v>0</v>
      </c>
      <c r="AC67" s="34">
        <v>0</v>
      </c>
    </row>
    <row r="68" spans="1:29" x14ac:dyDescent="0.2">
      <c r="A68" s="32">
        <f t="shared" si="0"/>
        <v>2025</v>
      </c>
      <c r="B68" s="147">
        <v>2</v>
      </c>
      <c r="C68" s="33">
        <f t="shared" ref="C68:D68" si="5">C67</f>
        <v>1</v>
      </c>
      <c r="D68" s="14" t="str">
        <f t="shared" si="5"/>
        <v>0691775E</v>
      </c>
      <c r="E68" s="30">
        <v>1</v>
      </c>
      <c r="F68" s="48">
        <f>Tableau2!F18</f>
        <v>107168064</v>
      </c>
      <c r="G68" s="48">
        <f>Tableau2!G18</f>
        <v>107839393</v>
      </c>
      <c r="H68" s="48">
        <f>Tableau2!H18</f>
        <v>0</v>
      </c>
      <c r="I68" s="48">
        <f>Tableau2!I18</f>
        <v>0</v>
      </c>
      <c r="J68" s="48">
        <f>Tableau2!J18</f>
        <v>0</v>
      </c>
      <c r="K68" s="48">
        <f>Tableau2!K18</f>
        <v>111247921</v>
      </c>
      <c r="L68" s="48">
        <f>Tableau2!L18</f>
        <v>0</v>
      </c>
      <c r="M68" s="48">
        <f>Tableau2!M18</f>
        <v>0</v>
      </c>
      <c r="N68" s="48">
        <f>Tableau2!N18</f>
        <v>4079857</v>
      </c>
      <c r="O68" s="48">
        <f>Tableau2!O18</f>
        <v>111247921</v>
      </c>
      <c r="P68" s="48">
        <f>Tableau2!P18</f>
        <v>0</v>
      </c>
      <c r="Q68" s="48">
        <f>Tableau2!Q18</f>
        <v>0</v>
      </c>
      <c r="R68" s="48">
        <v>0</v>
      </c>
      <c r="S68" s="48">
        <v>0</v>
      </c>
      <c r="T68" s="48">
        <v>0</v>
      </c>
      <c r="U68" s="48">
        <v>0</v>
      </c>
      <c r="V68" s="48">
        <v>0</v>
      </c>
      <c r="W68" s="50">
        <v>0</v>
      </c>
      <c r="X68" s="50">
        <v>0</v>
      </c>
      <c r="Y68" s="50">
        <v>0</v>
      </c>
      <c r="Z68" s="50">
        <v>0</v>
      </c>
      <c r="AA68" s="50">
        <v>0</v>
      </c>
      <c r="AB68" s="50">
        <v>0</v>
      </c>
      <c r="AC68" s="50">
        <v>0</v>
      </c>
    </row>
    <row r="69" spans="1:29" x14ac:dyDescent="0.2">
      <c r="A69" s="32">
        <f t="shared" ref="A69:A127" si="6">A68</f>
        <v>2025</v>
      </c>
      <c r="B69" s="147">
        <v>2</v>
      </c>
      <c r="C69" s="33">
        <f t="shared" ref="C69:D69" si="7">C68</f>
        <v>1</v>
      </c>
      <c r="D69" s="14" t="str">
        <f t="shared" si="7"/>
        <v>0691775E</v>
      </c>
      <c r="E69" s="30">
        <v>2</v>
      </c>
      <c r="F69" s="48">
        <v>0</v>
      </c>
      <c r="G69" s="48">
        <v>0</v>
      </c>
      <c r="H69" s="48">
        <f>Tableau2!H19</f>
        <v>0</v>
      </c>
      <c r="I69" s="48">
        <f>Tableau2!I19</f>
        <v>0</v>
      </c>
      <c r="J69" s="48">
        <f>Tableau2!J19</f>
        <v>0</v>
      </c>
      <c r="K69" s="48">
        <v>0</v>
      </c>
      <c r="L69" s="48">
        <v>0</v>
      </c>
      <c r="M69" s="48">
        <f>Tableau2!M19</f>
        <v>0</v>
      </c>
      <c r="N69" s="48">
        <v>0</v>
      </c>
      <c r="O69" s="48">
        <v>0</v>
      </c>
      <c r="P69" s="48">
        <v>0</v>
      </c>
      <c r="Q69" s="48">
        <f>Tableau2!Q19</f>
        <v>0</v>
      </c>
      <c r="R69" s="48">
        <v>0</v>
      </c>
      <c r="S69" s="48">
        <v>0</v>
      </c>
      <c r="T69" s="48">
        <v>0</v>
      </c>
      <c r="U69" s="48">
        <v>0</v>
      </c>
      <c r="V69" s="48">
        <v>0</v>
      </c>
      <c r="W69" s="50">
        <v>0</v>
      </c>
      <c r="X69" s="50">
        <v>0</v>
      </c>
      <c r="Y69" s="50">
        <v>0</v>
      </c>
      <c r="Z69" s="50">
        <v>0</v>
      </c>
      <c r="AA69" s="50">
        <v>0</v>
      </c>
      <c r="AB69" s="50">
        <v>0</v>
      </c>
      <c r="AC69" s="50">
        <v>0</v>
      </c>
    </row>
    <row r="70" spans="1:29" x14ac:dyDescent="0.2">
      <c r="A70" s="32">
        <f t="shared" si="6"/>
        <v>2025</v>
      </c>
      <c r="B70" s="147">
        <v>2</v>
      </c>
      <c r="C70" s="33">
        <f t="shared" ref="C70:D70" si="8">C69</f>
        <v>1</v>
      </c>
      <c r="D70" s="14" t="str">
        <f t="shared" si="8"/>
        <v>0691775E</v>
      </c>
      <c r="E70" s="30">
        <v>3</v>
      </c>
      <c r="F70" s="48">
        <f>Tableau2!F20</f>
        <v>2024799</v>
      </c>
      <c r="G70" s="48">
        <f>Tableau2!G20</f>
        <v>2152874</v>
      </c>
      <c r="H70" s="48">
        <f>Tableau2!H20</f>
        <v>0</v>
      </c>
      <c r="I70" s="48">
        <f>Tableau2!I20</f>
        <v>0</v>
      </c>
      <c r="J70" s="48">
        <f>Tableau2!J20</f>
        <v>0</v>
      </c>
      <c r="K70" s="48">
        <f>Tableau2!K20</f>
        <v>2152874</v>
      </c>
      <c r="L70" s="48">
        <f>Tableau2!L20</f>
        <v>0</v>
      </c>
      <c r="M70" s="48">
        <f>Tableau2!M20</f>
        <v>0</v>
      </c>
      <c r="N70" s="48">
        <f>Tableau2!N20</f>
        <v>128075</v>
      </c>
      <c r="O70" s="48">
        <f>Tableau2!O20</f>
        <v>2152874</v>
      </c>
      <c r="P70" s="48">
        <f>Tableau2!P20</f>
        <v>0</v>
      </c>
      <c r="Q70" s="48">
        <f>Tableau2!Q20</f>
        <v>0</v>
      </c>
      <c r="R70" s="48">
        <v>0</v>
      </c>
      <c r="S70" s="48">
        <v>0</v>
      </c>
      <c r="T70" s="48">
        <v>0</v>
      </c>
      <c r="U70" s="48">
        <v>0</v>
      </c>
      <c r="V70" s="48">
        <v>0</v>
      </c>
      <c r="W70" s="50">
        <v>0</v>
      </c>
      <c r="X70" s="50">
        <v>0</v>
      </c>
      <c r="Y70" s="50">
        <v>0</v>
      </c>
      <c r="Z70" s="50">
        <v>0</v>
      </c>
      <c r="AA70" s="50">
        <v>0</v>
      </c>
      <c r="AB70" s="50">
        <v>0</v>
      </c>
      <c r="AC70" s="50">
        <v>0</v>
      </c>
    </row>
    <row r="71" spans="1:29" x14ac:dyDescent="0.2">
      <c r="A71" s="32">
        <f t="shared" si="6"/>
        <v>2025</v>
      </c>
      <c r="B71" s="147">
        <v>2</v>
      </c>
      <c r="C71" s="33">
        <f t="shared" ref="C71:D71" si="9">C70</f>
        <v>1</v>
      </c>
      <c r="D71" s="14" t="str">
        <f t="shared" si="9"/>
        <v>0691775E</v>
      </c>
      <c r="E71" s="30">
        <v>4</v>
      </c>
      <c r="F71" s="48">
        <f>Tableau2!F21</f>
        <v>107168064</v>
      </c>
      <c r="G71" s="48">
        <f>Tableau2!G21</f>
        <v>107839393</v>
      </c>
      <c r="H71" s="48">
        <f>Tableau2!H21</f>
        <v>0</v>
      </c>
      <c r="I71" s="48">
        <f>Tableau2!I21</f>
        <v>0</v>
      </c>
      <c r="J71" s="48">
        <f>Tableau2!J21</f>
        <v>0</v>
      </c>
      <c r="K71" s="48">
        <f>Tableau2!K21</f>
        <v>111247921</v>
      </c>
      <c r="L71" s="48">
        <f>Tableau2!L21</f>
        <v>0</v>
      </c>
      <c r="M71" s="48">
        <f>Tableau2!M21</f>
        <v>0</v>
      </c>
      <c r="N71" s="48">
        <f>Tableau2!N21</f>
        <v>4079857</v>
      </c>
      <c r="O71" s="48">
        <f>Tableau2!O21</f>
        <v>111247921</v>
      </c>
      <c r="P71" s="48">
        <f>Tableau2!P21</f>
        <v>0</v>
      </c>
      <c r="Q71" s="48">
        <f>Tableau2!Q21</f>
        <v>0</v>
      </c>
      <c r="R71" s="48">
        <v>0</v>
      </c>
      <c r="S71" s="48">
        <v>0</v>
      </c>
      <c r="T71" s="48">
        <v>0</v>
      </c>
      <c r="U71" s="48">
        <v>0</v>
      </c>
      <c r="V71" s="48">
        <v>0</v>
      </c>
      <c r="W71" s="50">
        <v>0</v>
      </c>
      <c r="X71" s="50">
        <v>0</v>
      </c>
      <c r="Y71" s="50">
        <v>0</v>
      </c>
      <c r="Z71" s="50">
        <v>0</v>
      </c>
      <c r="AA71" s="50">
        <v>0</v>
      </c>
      <c r="AB71" s="50">
        <v>0</v>
      </c>
      <c r="AC71" s="50">
        <v>0</v>
      </c>
    </row>
    <row r="72" spans="1:29" x14ac:dyDescent="0.2">
      <c r="A72" s="32">
        <f t="shared" si="6"/>
        <v>2025</v>
      </c>
      <c r="B72" s="147">
        <v>2</v>
      </c>
      <c r="C72" s="33">
        <f t="shared" ref="C72:D72" si="10">C71</f>
        <v>1</v>
      </c>
      <c r="D72" s="14" t="str">
        <f t="shared" si="10"/>
        <v>0691775E</v>
      </c>
      <c r="E72" s="30">
        <v>5</v>
      </c>
      <c r="F72" s="48">
        <f>Tableau2!F22</f>
        <v>14671753</v>
      </c>
      <c r="G72" s="48">
        <f>Tableau2!G22</f>
        <v>14928112</v>
      </c>
      <c r="H72" s="48">
        <f>Tableau2!H22</f>
        <v>0</v>
      </c>
      <c r="I72" s="48">
        <f>Tableau2!I22</f>
        <v>0</v>
      </c>
      <c r="J72" s="48">
        <f>Tableau2!J22</f>
        <v>0</v>
      </c>
      <c r="K72" s="48">
        <f>Tableau2!K22</f>
        <v>15759960</v>
      </c>
      <c r="L72" s="48">
        <f>Tableau2!L22</f>
        <v>0</v>
      </c>
      <c r="M72" s="48">
        <f>Tableau2!M22</f>
        <v>0</v>
      </c>
      <c r="N72" s="48">
        <f>Tableau2!N22</f>
        <v>1088207</v>
      </c>
      <c r="O72" s="48">
        <f>Tableau2!O22</f>
        <v>15759960</v>
      </c>
      <c r="P72" s="48">
        <f>Tableau2!P22</f>
        <v>0</v>
      </c>
      <c r="Q72" s="48">
        <f>Tableau2!Q22</f>
        <v>0</v>
      </c>
      <c r="R72" s="48">
        <v>0</v>
      </c>
      <c r="S72" s="48">
        <v>0</v>
      </c>
      <c r="T72" s="48">
        <v>0</v>
      </c>
      <c r="U72" s="48">
        <v>0</v>
      </c>
      <c r="V72" s="48">
        <v>0</v>
      </c>
      <c r="W72" s="50">
        <v>0</v>
      </c>
      <c r="X72" s="50">
        <v>0</v>
      </c>
      <c r="Y72" s="50">
        <v>0</v>
      </c>
      <c r="Z72" s="50">
        <v>0</v>
      </c>
      <c r="AA72" s="50">
        <v>0</v>
      </c>
      <c r="AB72" s="50">
        <v>0</v>
      </c>
      <c r="AC72" s="50">
        <v>0</v>
      </c>
    </row>
    <row r="73" spans="1:29" x14ac:dyDescent="0.2">
      <c r="A73" s="32">
        <f t="shared" si="6"/>
        <v>2025</v>
      </c>
      <c r="B73" s="147">
        <v>2</v>
      </c>
      <c r="C73" s="33">
        <f t="shared" ref="C73:D73" si="11">C72</f>
        <v>1</v>
      </c>
      <c r="D73" s="14" t="str">
        <f t="shared" si="11"/>
        <v>0691775E</v>
      </c>
      <c r="E73" s="30">
        <v>6</v>
      </c>
      <c r="F73" s="48">
        <v>0</v>
      </c>
      <c r="G73" s="48">
        <v>0</v>
      </c>
      <c r="H73" s="48">
        <f>Tableau2!H22</f>
        <v>0</v>
      </c>
      <c r="I73" s="48">
        <f>Tableau2!I22</f>
        <v>0</v>
      </c>
      <c r="J73" s="48">
        <f>Tableau2!J22</f>
        <v>0</v>
      </c>
      <c r="K73" s="48">
        <v>0</v>
      </c>
      <c r="L73" s="48">
        <v>0</v>
      </c>
      <c r="M73" s="48">
        <f>Tableau2!M23</f>
        <v>0</v>
      </c>
      <c r="N73" s="48">
        <v>0</v>
      </c>
      <c r="O73" s="48">
        <v>0</v>
      </c>
      <c r="P73" s="48">
        <v>0</v>
      </c>
      <c r="Q73" s="48">
        <f>Tableau2!Q23</f>
        <v>0</v>
      </c>
      <c r="R73" s="48">
        <v>0</v>
      </c>
      <c r="S73" s="48">
        <v>0</v>
      </c>
      <c r="T73" s="48">
        <v>0</v>
      </c>
      <c r="U73" s="48">
        <v>0</v>
      </c>
      <c r="V73" s="48">
        <v>0</v>
      </c>
      <c r="W73" s="50">
        <v>0</v>
      </c>
      <c r="X73" s="50">
        <v>0</v>
      </c>
      <c r="Y73" s="50">
        <v>0</v>
      </c>
      <c r="Z73" s="50">
        <v>0</v>
      </c>
      <c r="AA73" s="50">
        <v>0</v>
      </c>
      <c r="AB73" s="50">
        <v>0</v>
      </c>
      <c r="AC73" s="50">
        <v>0</v>
      </c>
    </row>
    <row r="74" spans="1:29" x14ac:dyDescent="0.2">
      <c r="A74" s="32">
        <f t="shared" si="6"/>
        <v>2025</v>
      </c>
      <c r="B74" s="147">
        <v>2</v>
      </c>
      <c r="C74" s="33">
        <f t="shared" ref="C74:D74" si="12">C73</f>
        <v>1</v>
      </c>
      <c r="D74" s="14" t="str">
        <f t="shared" si="12"/>
        <v>0691775E</v>
      </c>
      <c r="E74" s="30">
        <v>7</v>
      </c>
      <c r="F74" s="48">
        <v>0</v>
      </c>
      <c r="G74" s="48">
        <v>0</v>
      </c>
      <c r="H74" s="48">
        <f>Tableau2!H23</f>
        <v>0</v>
      </c>
      <c r="I74" s="48">
        <f>Tableau2!I23</f>
        <v>0</v>
      </c>
      <c r="J74" s="48">
        <f>Tableau2!J23</f>
        <v>0</v>
      </c>
      <c r="K74" s="48">
        <v>0</v>
      </c>
      <c r="L74" s="48">
        <v>0</v>
      </c>
      <c r="M74" s="48">
        <f>Tableau2!M24</f>
        <v>0</v>
      </c>
      <c r="N74" s="48">
        <v>0</v>
      </c>
      <c r="O74" s="48">
        <v>0</v>
      </c>
      <c r="P74" s="48">
        <v>0</v>
      </c>
      <c r="Q74" s="48">
        <f>Tableau2!Q24</f>
        <v>0</v>
      </c>
      <c r="R74" s="48">
        <v>0</v>
      </c>
      <c r="S74" s="48">
        <v>0</v>
      </c>
      <c r="T74" s="48">
        <v>0</v>
      </c>
      <c r="U74" s="48">
        <v>0</v>
      </c>
      <c r="V74" s="48">
        <v>0</v>
      </c>
      <c r="W74" s="50">
        <v>0</v>
      </c>
      <c r="X74" s="50">
        <v>0</v>
      </c>
      <c r="Y74" s="50">
        <v>0</v>
      </c>
      <c r="Z74" s="50">
        <v>0</v>
      </c>
      <c r="AA74" s="50">
        <v>0</v>
      </c>
      <c r="AB74" s="50">
        <v>0</v>
      </c>
      <c r="AC74" s="50">
        <v>0</v>
      </c>
    </row>
    <row r="75" spans="1:29" x14ac:dyDescent="0.2">
      <c r="A75" s="32">
        <f t="shared" si="6"/>
        <v>2025</v>
      </c>
      <c r="B75" s="147">
        <v>2</v>
      </c>
      <c r="C75" s="33">
        <f t="shared" ref="C75:D75" si="13">C74</f>
        <v>1</v>
      </c>
      <c r="D75" s="14" t="str">
        <f t="shared" si="13"/>
        <v>0691775E</v>
      </c>
      <c r="E75" s="30">
        <v>8</v>
      </c>
      <c r="F75" s="48">
        <v>0</v>
      </c>
      <c r="G75" s="48">
        <v>0</v>
      </c>
      <c r="H75" s="48">
        <f>Tableau2!H24</f>
        <v>0</v>
      </c>
      <c r="I75" s="48">
        <f>Tableau2!I24</f>
        <v>0</v>
      </c>
      <c r="J75" s="48">
        <f>Tableau2!J24</f>
        <v>0</v>
      </c>
      <c r="K75" s="48">
        <v>0</v>
      </c>
      <c r="L75" s="48">
        <v>0</v>
      </c>
      <c r="M75" s="48">
        <f>Tableau2!M25</f>
        <v>0</v>
      </c>
      <c r="N75" s="48">
        <v>0</v>
      </c>
      <c r="O75" s="48">
        <v>0</v>
      </c>
      <c r="P75" s="48">
        <v>0</v>
      </c>
      <c r="Q75" s="48">
        <f>Tableau2!Q25</f>
        <v>0</v>
      </c>
      <c r="R75" s="48">
        <v>0</v>
      </c>
      <c r="S75" s="48">
        <v>0</v>
      </c>
      <c r="T75" s="48">
        <v>0</v>
      </c>
      <c r="U75" s="48">
        <v>0</v>
      </c>
      <c r="V75" s="48">
        <v>0</v>
      </c>
      <c r="W75" s="50">
        <v>0</v>
      </c>
      <c r="X75" s="50">
        <v>0</v>
      </c>
      <c r="Y75" s="50">
        <v>0</v>
      </c>
      <c r="Z75" s="50">
        <v>0</v>
      </c>
      <c r="AA75" s="50">
        <v>0</v>
      </c>
      <c r="AB75" s="50">
        <v>0</v>
      </c>
      <c r="AC75" s="50">
        <v>0</v>
      </c>
    </row>
    <row r="76" spans="1:29" x14ac:dyDescent="0.2">
      <c r="A76" s="32">
        <f t="shared" si="6"/>
        <v>2025</v>
      </c>
      <c r="B76" s="147">
        <v>2</v>
      </c>
      <c r="C76" s="33">
        <f t="shared" ref="C76:D76" si="14">C75</f>
        <v>1</v>
      </c>
      <c r="D76" s="14" t="str">
        <f t="shared" si="14"/>
        <v>0691775E</v>
      </c>
      <c r="E76" s="30">
        <v>9</v>
      </c>
      <c r="F76" s="48">
        <f>Tableau2!F26</f>
        <v>14671753</v>
      </c>
      <c r="G76" s="48">
        <f>Tableau2!G26</f>
        <v>14928112</v>
      </c>
      <c r="H76" s="48">
        <f>Tableau2!H26</f>
        <v>0</v>
      </c>
      <c r="I76" s="48">
        <f>Tableau2!I26</f>
        <v>0</v>
      </c>
      <c r="J76" s="48">
        <f>Tableau2!J26</f>
        <v>0</v>
      </c>
      <c r="K76" s="48">
        <f>Tableau2!K26</f>
        <v>15759960</v>
      </c>
      <c r="L76" s="48">
        <f>Tableau2!L26</f>
        <v>0</v>
      </c>
      <c r="M76" s="48">
        <f>Tableau2!M26</f>
        <v>0</v>
      </c>
      <c r="N76" s="48">
        <f>Tableau2!N26</f>
        <v>1088207</v>
      </c>
      <c r="O76" s="48">
        <f>Tableau2!O26</f>
        <v>15759960</v>
      </c>
      <c r="P76" s="48">
        <f>Tableau2!P26</f>
        <v>0</v>
      </c>
      <c r="Q76" s="48">
        <f>Tableau2!Q26</f>
        <v>0</v>
      </c>
      <c r="R76" s="48">
        <f>Tableau2!R26</f>
        <v>0</v>
      </c>
      <c r="S76" s="48">
        <v>0</v>
      </c>
      <c r="T76" s="48">
        <v>0</v>
      </c>
      <c r="U76" s="48">
        <v>0</v>
      </c>
      <c r="V76" s="48">
        <v>0</v>
      </c>
      <c r="W76" s="50">
        <v>0</v>
      </c>
      <c r="X76" s="50">
        <v>0</v>
      </c>
      <c r="Y76" s="50">
        <v>0</v>
      </c>
      <c r="Z76" s="50">
        <v>0</v>
      </c>
      <c r="AA76" s="50">
        <v>0</v>
      </c>
      <c r="AB76" s="50">
        <v>0</v>
      </c>
      <c r="AC76" s="50">
        <v>0</v>
      </c>
    </row>
    <row r="77" spans="1:29" x14ac:dyDescent="0.2">
      <c r="A77" s="32">
        <f t="shared" si="6"/>
        <v>2025</v>
      </c>
      <c r="B77" s="147">
        <v>2</v>
      </c>
      <c r="C77" s="33">
        <f t="shared" ref="C77:D77" si="15">C76</f>
        <v>1</v>
      </c>
      <c r="D77" s="14" t="str">
        <f t="shared" si="15"/>
        <v>0691775E</v>
      </c>
      <c r="E77" s="30">
        <v>10</v>
      </c>
      <c r="F77" s="48">
        <f>Tableau2!F27</f>
        <v>121839817</v>
      </c>
      <c r="G77" s="48">
        <f>Tableau2!G27</f>
        <v>122767505</v>
      </c>
      <c r="H77" s="48">
        <f>Tableau2!H27</f>
        <v>0</v>
      </c>
      <c r="I77" s="48">
        <f>Tableau2!I27</f>
        <v>0</v>
      </c>
      <c r="J77" s="48">
        <f>Tableau2!J27</f>
        <v>0</v>
      </c>
      <c r="K77" s="48">
        <f>Tableau2!K27</f>
        <v>127007881</v>
      </c>
      <c r="L77" s="48">
        <f>Tableau2!L27</f>
        <v>0</v>
      </c>
      <c r="M77" s="48">
        <f>Tableau2!M27</f>
        <v>0</v>
      </c>
      <c r="N77" s="48">
        <f>Tableau2!N27</f>
        <v>5168064</v>
      </c>
      <c r="O77" s="48">
        <f>Tableau2!O27</f>
        <v>127007881</v>
      </c>
      <c r="P77" s="48">
        <f>Tableau2!P27</f>
        <v>0</v>
      </c>
      <c r="Q77" s="48">
        <f>Tableau2!Q27</f>
        <v>0</v>
      </c>
      <c r="R77" s="48">
        <f>Tableau2!R27</f>
        <v>0</v>
      </c>
      <c r="S77" s="48">
        <v>0</v>
      </c>
      <c r="T77" s="48">
        <v>0</v>
      </c>
      <c r="U77" s="48">
        <v>0</v>
      </c>
      <c r="V77" s="48">
        <v>0</v>
      </c>
      <c r="W77" s="50">
        <v>0</v>
      </c>
      <c r="X77" s="50">
        <v>0</v>
      </c>
      <c r="Y77" s="50">
        <v>0</v>
      </c>
      <c r="Z77" s="50">
        <v>0</v>
      </c>
      <c r="AA77" s="50">
        <v>0</v>
      </c>
      <c r="AB77" s="50">
        <v>0</v>
      </c>
      <c r="AC77" s="50">
        <v>0</v>
      </c>
    </row>
    <row r="78" spans="1:29" x14ac:dyDescent="0.2">
      <c r="A78" s="32">
        <f t="shared" si="6"/>
        <v>2025</v>
      </c>
      <c r="B78" s="147">
        <v>2</v>
      </c>
      <c r="C78" s="33">
        <f t="shared" ref="C78:D78" si="16">C77</f>
        <v>1</v>
      </c>
      <c r="D78" s="14" t="str">
        <f t="shared" si="16"/>
        <v>0691775E</v>
      </c>
      <c r="E78" s="30">
        <v>11</v>
      </c>
      <c r="F78" s="48">
        <f>Tableau2!F28</f>
        <v>13645592</v>
      </c>
      <c r="G78" s="48">
        <f>Tableau2!G28</f>
        <v>12065078</v>
      </c>
      <c r="H78" s="48">
        <f>Tableau2!H28</f>
        <v>0</v>
      </c>
      <c r="I78" s="48">
        <f>Tableau2!I28</f>
        <v>0</v>
      </c>
      <c r="J78" s="48">
        <f>Tableau2!J28</f>
        <v>0</v>
      </c>
      <c r="K78" s="48">
        <f>Tableau2!K28</f>
        <v>15466733</v>
      </c>
      <c r="L78" s="48">
        <f>Tableau2!L28</f>
        <v>0</v>
      </c>
      <c r="M78" s="48">
        <f>Tableau2!M28</f>
        <v>0</v>
      </c>
      <c r="N78" s="48">
        <f>Tableau2!N28</f>
        <v>1821141</v>
      </c>
      <c r="O78" s="48">
        <f>Tableau2!O28</f>
        <v>15466733</v>
      </c>
      <c r="P78" s="48">
        <f>Tableau2!P28</f>
        <v>0</v>
      </c>
      <c r="Q78" s="48">
        <f>Tableau2!Q28</f>
        <v>0</v>
      </c>
      <c r="R78" s="48">
        <f>Tableau2!R28</f>
        <v>0</v>
      </c>
      <c r="S78" s="48">
        <v>0</v>
      </c>
      <c r="T78" s="48">
        <v>0</v>
      </c>
      <c r="U78" s="48">
        <v>0</v>
      </c>
      <c r="V78" s="48">
        <v>0</v>
      </c>
      <c r="W78" s="50">
        <v>0</v>
      </c>
      <c r="X78" s="50">
        <v>0</v>
      </c>
      <c r="Y78" s="50">
        <v>0</v>
      </c>
      <c r="Z78" s="50">
        <v>0</v>
      </c>
      <c r="AA78" s="50">
        <v>0</v>
      </c>
      <c r="AB78" s="50">
        <v>0</v>
      </c>
      <c r="AC78" s="50">
        <v>0</v>
      </c>
    </row>
    <row r="79" spans="1:29" x14ac:dyDescent="0.2">
      <c r="A79" s="32">
        <f t="shared" si="6"/>
        <v>2025</v>
      </c>
      <c r="B79" s="147">
        <v>2</v>
      </c>
      <c r="C79" s="33">
        <f t="shared" ref="C79:D79" si="17">C78</f>
        <v>1</v>
      </c>
      <c r="D79" s="14" t="str">
        <f t="shared" si="17"/>
        <v>0691775E</v>
      </c>
      <c r="E79" s="30">
        <v>12</v>
      </c>
      <c r="F79" s="48">
        <v>0</v>
      </c>
      <c r="G79" s="48">
        <v>0</v>
      </c>
      <c r="H79" s="48">
        <f>Tableau2!H29</f>
        <v>0</v>
      </c>
      <c r="I79" s="48">
        <f>Tableau2!I29</f>
        <v>0</v>
      </c>
      <c r="J79" s="48">
        <f>Tableau2!J29</f>
        <v>0</v>
      </c>
      <c r="K79" s="48">
        <v>0</v>
      </c>
      <c r="L79" s="48">
        <v>0</v>
      </c>
      <c r="M79" s="48">
        <f>Tableau2!M29</f>
        <v>0</v>
      </c>
      <c r="N79" s="48">
        <v>0</v>
      </c>
      <c r="O79" s="48">
        <v>0</v>
      </c>
      <c r="P79" s="48">
        <v>0</v>
      </c>
      <c r="Q79" s="48">
        <f>Tableau2!Q29</f>
        <v>0</v>
      </c>
      <c r="R79" s="48">
        <f>Tableau2!R29</f>
        <v>0</v>
      </c>
      <c r="S79" s="48">
        <v>0</v>
      </c>
      <c r="T79" s="48">
        <v>0</v>
      </c>
      <c r="U79" s="48">
        <v>0</v>
      </c>
      <c r="V79" s="48">
        <v>0</v>
      </c>
      <c r="W79" s="50">
        <v>0</v>
      </c>
      <c r="X79" s="50">
        <v>0</v>
      </c>
      <c r="Y79" s="50">
        <v>0</v>
      </c>
      <c r="Z79" s="50">
        <v>0</v>
      </c>
      <c r="AA79" s="50">
        <v>0</v>
      </c>
      <c r="AB79" s="50">
        <v>0</v>
      </c>
      <c r="AC79" s="50">
        <v>0</v>
      </c>
    </row>
    <row r="80" spans="1:29" x14ac:dyDescent="0.2">
      <c r="A80" s="32">
        <f t="shared" si="6"/>
        <v>2025</v>
      </c>
      <c r="B80" s="147">
        <v>2</v>
      </c>
      <c r="C80" s="33">
        <f t="shared" ref="C80:D80" si="18">C79</f>
        <v>1</v>
      </c>
      <c r="D80" s="14" t="str">
        <f t="shared" si="18"/>
        <v>0691775E</v>
      </c>
      <c r="E80" s="30">
        <v>13</v>
      </c>
      <c r="F80" s="48">
        <v>0</v>
      </c>
      <c r="G80" s="48">
        <v>0</v>
      </c>
      <c r="H80" s="48">
        <f>Tableau2!H30</f>
        <v>0</v>
      </c>
      <c r="I80" s="48">
        <f>Tableau2!I30</f>
        <v>0</v>
      </c>
      <c r="J80" s="48">
        <f>Tableau2!J30</f>
        <v>0</v>
      </c>
      <c r="K80" s="48">
        <v>0</v>
      </c>
      <c r="L80" s="48">
        <v>0</v>
      </c>
      <c r="M80" s="48">
        <f>Tableau2!M30</f>
        <v>0</v>
      </c>
      <c r="N80" s="48">
        <v>0</v>
      </c>
      <c r="O80" s="48">
        <v>0</v>
      </c>
      <c r="P80" s="48">
        <v>0</v>
      </c>
      <c r="Q80" s="48">
        <f>Tableau2!Q30</f>
        <v>0</v>
      </c>
      <c r="R80" s="48">
        <f>Tableau2!R30</f>
        <v>0</v>
      </c>
      <c r="S80" s="48">
        <v>0</v>
      </c>
      <c r="T80" s="48">
        <v>0</v>
      </c>
      <c r="U80" s="48">
        <v>0</v>
      </c>
      <c r="V80" s="48">
        <v>0</v>
      </c>
      <c r="W80" s="50">
        <v>0</v>
      </c>
      <c r="X80" s="50">
        <v>0</v>
      </c>
      <c r="Y80" s="50">
        <v>0</v>
      </c>
      <c r="Z80" s="50">
        <v>0</v>
      </c>
      <c r="AA80" s="50">
        <v>0</v>
      </c>
      <c r="AB80" s="50">
        <v>0</v>
      </c>
      <c r="AC80" s="50">
        <v>0</v>
      </c>
    </row>
    <row r="81" spans="1:29" x14ac:dyDescent="0.2">
      <c r="A81" s="32">
        <f t="shared" si="6"/>
        <v>2025</v>
      </c>
      <c r="B81" s="147">
        <v>2</v>
      </c>
      <c r="C81" s="33">
        <f t="shared" ref="C81:D81" si="19">C80</f>
        <v>1</v>
      </c>
      <c r="D81" s="14" t="str">
        <f t="shared" si="19"/>
        <v>0691775E</v>
      </c>
      <c r="E81" s="30">
        <v>14</v>
      </c>
      <c r="F81" s="48">
        <v>0</v>
      </c>
      <c r="G81" s="48">
        <v>0</v>
      </c>
      <c r="H81" s="48">
        <f>Tableau2!H31</f>
        <v>0</v>
      </c>
      <c r="I81" s="48">
        <f>Tableau2!I31</f>
        <v>0</v>
      </c>
      <c r="J81" s="48">
        <f>Tableau2!J31</f>
        <v>0</v>
      </c>
      <c r="K81" s="48">
        <v>0</v>
      </c>
      <c r="L81" s="48">
        <v>0</v>
      </c>
      <c r="M81" s="48">
        <f>Tableau2!M31</f>
        <v>0</v>
      </c>
      <c r="N81" s="48">
        <v>0</v>
      </c>
      <c r="O81" s="48">
        <v>0</v>
      </c>
      <c r="P81" s="48">
        <v>0</v>
      </c>
      <c r="Q81" s="48">
        <f>Tableau2!Q31</f>
        <v>0</v>
      </c>
      <c r="R81" s="48">
        <f>Tableau2!R31</f>
        <v>0</v>
      </c>
      <c r="S81" s="48">
        <v>0</v>
      </c>
      <c r="T81" s="48">
        <v>0</v>
      </c>
      <c r="U81" s="48">
        <v>0</v>
      </c>
      <c r="V81" s="48">
        <v>0</v>
      </c>
      <c r="W81" s="50">
        <v>0</v>
      </c>
      <c r="X81" s="50">
        <v>0</v>
      </c>
      <c r="Y81" s="50">
        <v>0</v>
      </c>
      <c r="Z81" s="50">
        <v>0</v>
      </c>
      <c r="AA81" s="50">
        <v>0</v>
      </c>
      <c r="AB81" s="50">
        <v>0</v>
      </c>
      <c r="AC81" s="50">
        <v>0</v>
      </c>
    </row>
    <row r="82" spans="1:29" x14ac:dyDescent="0.2">
      <c r="A82" s="32">
        <f t="shared" si="6"/>
        <v>2025</v>
      </c>
      <c r="B82" s="147">
        <v>2</v>
      </c>
      <c r="C82" s="33">
        <f t="shared" ref="C82:D82" si="20">C81</f>
        <v>1</v>
      </c>
      <c r="D82" s="14" t="str">
        <f t="shared" si="20"/>
        <v>0691775E</v>
      </c>
      <c r="E82" s="30">
        <v>15</v>
      </c>
      <c r="F82" s="48">
        <f>Tableau2!F32</f>
        <v>13645592</v>
      </c>
      <c r="G82" s="48">
        <f>Tableau2!G32</f>
        <v>12065078</v>
      </c>
      <c r="H82" s="48">
        <f>Tableau2!H32</f>
        <v>0</v>
      </c>
      <c r="I82" s="48">
        <f>Tableau2!I32</f>
        <v>0</v>
      </c>
      <c r="J82" s="48">
        <f>Tableau2!J32</f>
        <v>0</v>
      </c>
      <c r="K82" s="48">
        <f>Tableau2!K32</f>
        <v>15466733</v>
      </c>
      <c r="L82" s="48">
        <f>Tableau2!L32</f>
        <v>0</v>
      </c>
      <c r="M82" s="48">
        <f>Tableau2!M32</f>
        <v>0</v>
      </c>
      <c r="N82" s="48">
        <f>Tableau2!N32</f>
        <v>1821141</v>
      </c>
      <c r="O82" s="48">
        <f>Tableau2!O32</f>
        <v>15466733</v>
      </c>
      <c r="P82" s="48">
        <f>Tableau2!P32</f>
        <v>0</v>
      </c>
      <c r="Q82" s="48">
        <f>Tableau2!Q32</f>
        <v>0</v>
      </c>
      <c r="R82" s="48">
        <f>Tableau2!R32</f>
        <v>0</v>
      </c>
      <c r="S82" s="48">
        <v>0</v>
      </c>
      <c r="T82" s="48">
        <v>0</v>
      </c>
      <c r="U82" s="48">
        <v>0</v>
      </c>
      <c r="V82" s="48">
        <v>0</v>
      </c>
      <c r="W82" s="50">
        <v>0</v>
      </c>
      <c r="X82" s="50">
        <v>0</v>
      </c>
      <c r="Y82" s="50">
        <v>0</v>
      </c>
      <c r="Z82" s="50">
        <v>0</v>
      </c>
      <c r="AA82" s="50">
        <v>0</v>
      </c>
      <c r="AB82" s="50">
        <v>0</v>
      </c>
      <c r="AC82" s="50">
        <v>0</v>
      </c>
    </row>
    <row r="83" spans="1:29" x14ac:dyDescent="0.2">
      <c r="A83" s="32">
        <f t="shared" si="6"/>
        <v>2025</v>
      </c>
      <c r="B83" s="147">
        <v>2</v>
      </c>
      <c r="C83" s="33">
        <f t="shared" ref="C83:D83" si="21">C82</f>
        <v>1</v>
      </c>
      <c r="D83" s="14" t="str">
        <f t="shared" si="21"/>
        <v>0691775E</v>
      </c>
      <c r="E83" s="30">
        <v>16</v>
      </c>
      <c r="F83" s="48">
        <f>Tableau2!F33</f>
        <v>107168064</v>
      </c>
      <c r="G83" s="48">
        <f>Tableau2!G33</f>
        <v>107839393</v>
      </c>
      <c r="H83" s="48">
        <f>Tableau2!H33</f>
        <v>0</v>
      </c>
      <c r="I83" s="48">
        <f>Tableau2!I33</f>
        <v>0</v>
      </c>
      <c r="J83" s="48">
        <f>Tableau2!J33</f>
        <v>0</v>
      </c>
      <c r="K83" s="48">
        <f>Tableau2!K33</f>
        <v>111247921</v>
      </c>
      <c r="L83" s="48">
        <f>Tableau2!L33</f>
        <v>0</v>
      </c>
      <c r="M83" s="48">
        <f>Tableau2!M33</f>
        <v>0</v>
      </c>
      <c r="N83" s="48">
        <f>Tableau2!N33</f>
        <v>4079857</v>
      </c>
      <c r="O83" s="48">
        <f>Tableau2!O33</f>
        <v>111247921</v>
      </c>
      <c r="P83" s="48">
        <f>Tableau2!P33</f>
        <v>0</v>
      </c>
      <c r="Q83" s="48">
        <f>Tableau2!Q33</f>
        <v>0</v>
      </c>
      <c r="R83" s="48">
        <f>Tableau2!R33</f>
        <v>0</v>
      </c>
      <c r="S83" s="48">
        <v>0</v>
      </c>
      <c r="T83" s="48">
        <v>0</v>
      </c>
      <c r="U83" s="48">
        <v>0</v>
      </c>
      <c r="V83" s="48">
        <v>0</v>
      </c>
      <c r="W83" s="50">
        <v>0</v>
      </c>
      <c r="X83" s="50">
        <v>0</v>
      </c>
      <c r="Y83" s="50">
        <v>0</v>
      </c>
      <c r="Z83" s="50">
        <v>0</v>
      </c>
      <c r="AA83" s="50">
        <v>0</v>
      </c>
      <c r="AB83" s="50">
        <v>0</v>
      </c>
      <c r="AC83" s="50">
        <v>0</v>
      </c>
    </row>
    <row r="84" spans="1:29" x14ac:dyDescent="0.2">
      <c r="A84" s="32">
        <f t="shared" si="6"/>
        <v>2025</v>
      </c>
      <c r="B84" s="147">
        <v>2</v>
      </c>
      <c r="C84" s="33">
        <f t="shared" ref="C84:D84" si="22">C83</f>
        <v>1</v>
      </c>
      <c r="D84" s="14" t="str">
        <f t="shared" si="22"/>
        <v>0691775E</v>
      </c>
      <c r="E84" s="30">
        <v>17</v>
      </c>
      <c r="F84" s="48">
        <v>0</v>
      </c>
      <c r="G84" s="48">
        <v>0</v>
      </c>
      <c r="H84" s="48">
        <f>Tableau2!H34</f>
        <v>0</v>
      </c>
      <c r="I84" s="48">
        <f>Tableau2!I34</f>
        <v>0</v>
      </c>
      <c r="J84" s="48">
        <f>Tableau2!J34</f>
        <v>0</v>
      </c>
      <c r="K84" s="48">
        <v>0</v>
      </c>
      <c r="L84" s="48">
        <v>0</v>
      </c>
      <c r="M84" s="48">
        <f>Tableau2!M34</f>
        <v>0</v>
      </c>
      <c r="N84" s="48">
        <v>0</v>
      </c>
      <c r="O84" s="48">
        <v>0</v>
      </c>
      <c r="P84" s="48">
        <v>0</v>
      </c>
      <c r="Q84" s="48">
        <f>Tableau2!Q34</f>
        <v>0</v>
      </c>
      <c r="R84" s="48">
        <f>Tableau2!R34</f>
        <v>0</v>
      </c>
      <c r="S84" s="48">
        <v>0</v>
      </c>
      <c r="T84" s="48">
        <v>0</v>
      </c>
      <c r="U84" s="48">
        <v>0</v>
      </c>
      <c r="V84" s="48">
        <v>0</v>
      </c>
      <c r="W84" s="50">
        <v>0</v>
      </c>
      <c r="X84" s="50">
        <v>0</v>
      </c>
      <c r="Y84" s="50">
        <v>0</v>
      </c>
      <c r="Z84" s="50">
        <v>0</v>
      </c>
      <c r="AA84" s="50">
        <v>0</v>
      </c>
      <c r="AB84" s="50">
        <v>0</v>
      </c>
      <c r="AC84" s="50">
        <v>0</v>
      </c>
    </row>
    <row r="85" spans="1:29" x14ac:dyDescent="0.2">
      <c r="A85" s="32">
        <f t="shared" si="6"/>
        <v>2025</v>
      </c>
      <c r="B85" s="147">
        <v>2</v>
      </c>
      <c r="C85" s="33">
        <f t="shared" ref="C85:D85" si="23">C84</f>
        <v>1</v>
      </c>
      <c r="D85" s="14" t="str">
        <f t="shared" si="23"/>
        <v>0691775E</v>
      </c>
      <c r="E85" s="30">
        <v>18</v>
      </c>
      <c r="F85" s="48">
        <f>Tableau2!F35</f>
        <v>28317345</v>
      </c>
      <c r="G85" s="48">
        <f>Tableau2!G35</f>
        <v>26993190</v>
      </c>
      <c r="H85" s="48">
        <f>Tableau2!H35</f>
        <v>0</v>
      </c>
      <c r="I85" s="48">
        <f>Tableau2!I35</f>
        <v>0</v>
      </c>
      <c r="J85" s="48">
        <f>Tableau2!J35</f>
        <v>0</v>
      </c>
      <c r="K85" s="48">
        <f>Tableau2!K35</f>
        <v>31226693</v>
      </c>
      <c r="L85" s="48">
        <f>Tableau2!L35</f>
        <v>0</v>
      </c>
      <c r="M85" s="48">
        <f>Tableau2!M35</f>
        <v>0</v>
      </c>
      <c r="N85" s="48">
        <f>Tableau2!N35</f>
        <v>2909348</v>
      </c>
      <c r="O85" s="48">
        <f>Tableau2!O35</f>
        <v>31226693</v>
      </c>
      <c r="P85" s="48">
        <f>Tableau2!P35</f>
        <v>0</v>
      </c>
      <c r="Q85" s="48">
        <f>Tableau2!Q35</f>
        <v>0</v>
      </c>
      <c r="R85" s="48">
        <f>Tableau2!R35</f>
        <v>0</v>
      </c>
      <c r="S85" s="48">
        <v>0</v>
      </c>
      <c r="T85" s="48">
        <v>0</v>
      </c>
      <c r="U85" s="48">
        <v>0</v>
      </c>
      <c r="V85" s="48">
        <v>0</v>
      </c>
      <c r="W85" s="50">
        <v>0</v>
      </c>
      <c r="X85" s="50">
        <v>0</v>
      </c>
      <c r="Y85" s="50">
        <v>0</v>
      </c>
      <c r="Z85" s="50">
        <v>0</v>
      </c>
      <c r="AA85" s="50">
        <v>0</v>
      </c>
      <c r="AB85" s="50">
        <v>0</v>
      </c>
      <c r="AC85" s="50">
        <v>0</v>
      </c>
    </row>
    <row r="86" spans="1:29" x14ac:dyDescent="0.2">
      <c r="A86" s="32">
        <f t="shared" si="6"/>
        <v>2025</v>
      </c>
      <c r="B86" s="147">
        <v>2</v>
      </c>
      <c r="C86" s="33">
        <f t="shared" ref="C86:D86" si="24">C85</f>
        <v>1</v>
      </c>
      <c r="D86" s="14" t="str">
        <f t="shared" si="24"/>
        <v>0691775E</v>
      </c>
      <c r="E86" s="30">
        <v>19</v>
      </c>
      <c r="F86" s="48">
        <v>0</v>
      </c>
      <c r="G86" s="48">
        <v>0</v>
      </c>
      <c r="H86" s="48">
        <f>Tableau2!H36</f>
        <v>0</v>
      </c>
      <c r="I86" s="48">
        <f>Tableau2!I36</f>
        <v>0</v>
      </c>
      <c r="J86" s="48">
        <f>Tableau2!J36</f>
        <v>0</v>
      </c>
      <c r="K86" s="48">
        <v>0</v>
      </c>
      <c r="L86" s="48">
        <v>0</v>
      </c>
      <c r="M86" s="48">
        <f>Tableau2!M36</f>
        <v>0</v>
      </c>
      <c r="N86" s="48">
        <v>0</v>
      </c>
      <c r="O86" s="48">
        <v>0</v>
      </c>
      <c r="P86" s="48">
        <v>0</v>
      </c>
      <c r="Q86" s="48">
        <f>Tableau2!Q36</f>
        <v>0</v>
      </c>
      <c r="R86" s="48">
        <f>Tableau2!R36</f>
        <v>0</v>
      </c>
      <c r="S86" s="48">
        <v>0</v>
      </c>
      <c r="T86" s="48">
        <v>0</v>
      </c>
      <c r="U86" s="48">
        <v>0</v>
      </c>
      <c r="V86" s="48">
        <v>0</v>
      </c>
      <c r="W86" s="50">
        <v>0</v>
      </c>
      <c r="X86" s="50">
        <v>0</v>
      </c>
      <c r="Y86" s="50">
        <v>0</v>
      </c>
      <c r="Z86" s="50">
        <v>0</v>
      </c>
      <c r="AA86" s="50">
        <v>0</v>
      </c>
      <c r="AB86" s="50">
        <v>0</v>
      </c>
      <c r="AC86" s="50">
        <v>0</v>
      </c>
    </row>
    <row r="87" spans="1:29" x14ac:dyDescent="0.2">
      <c r="A87" s="32">
        <f t="shared" si="6"/>
        <v>2025</v>
      </c>
      <c r="B87" s="147">
        <v>2</v>
      </c>
      <c r="C87" s="33">
        <f t="shared" ref="C87:D87" si="25">C86</f>
        <v>1</v>
      </c>
      <c r="D87" s="14" t="str">
        <f t="shared" si="25"/>
        <v>0691775E</v>
      </c>
      <c r="E87" s="30">
        <v>20</v>
      </c>
      <c r="F87" s="48">
        <f>Tableau2!F37</f>
        <v>28317345</v>
      </c>
      <c r="G87" s="48">
        <f>Tableau2!G37</f>
        <v>26993190</v>
      </c>
      <c r="H87" s="48">
        <f>Tableau2!H37</f>
        <v>0</v>
      </c>
      <c r="I87" s="48">
        <f>Tableau2!I37</f>
        <v>0</v>
      </c>
      <c r="J87" s="48">
        <f>Tableau2!J37</f>
        <v>0</v>
      </c>
      <c r="K87" s="48">
        <f>Tableau2!K37</f>
        <v>31226693</v>
      </c>
      <c r="L87" s="48">
        <f>Tableau2!L37</f>
        <v>0</v>
      </c>
      <c r="M87" s="48">
        <f>Tableau2!M37</f>
        <v>0</v>
      </c>
      <c r="N87" s="48">
        <f>Tableau2!N37</f>
        <v>2909348</v>
      </c>
      <c r="O87" s="48">
        <f>Tableau2!O37</f>
        <v>31226693</v>
      </c>
      <c r="P87" s="48">
        <f>Tableau2!P37</f>
        <v>0</v>
      </c>
      <c r="Q87" s="48">
        <f>Tableau2!Q37</f>
        <v>0</v>
      </c>
      <c r="R87" s="48">
        <f>Tableau2!R37</f>
        <v>0</v>
      </c>
      <c r="S87" s="48">
        <v>0</v>
      </c>
      <c r="T87" s="48">
        <v>0</v>
      </c>
      <c r="U87" s="48">
        <v>0</v>
      </c>
      <c r="V87" s="48">
        <v>0</v>
      </c>
      <c r="W87" s="50">
        <v>0</v>
      </c>
      <c r="X87" s="50">
        <v>0</v>
      </c>
      <c r="Y87" s="50">
        <v>0</v>
      </c>
      <c r="Z87" s="50">
        <v>0</v>
      </c>
      <c r="AA87" s="50">
        <v>0</v>
      </c>
      <c r="AB87" s="50">
        <v>0</v>
      </c>
      <c r="AC87" s="50">
        <v>0</v>
      </c>
    </row>
    <row r="88" spans="1:29" x14ac:dyDescent="0.2">
      <c r="A88" s="32">
        <f t="shared" si="6"/>
        <v>2025</v>
      </c>
      <c r="B88" s="147">
        <v>2</v>
      </c>
      <c r="C88" s="33">
        <f t="shared" ref="C88:D88" si="26">C87</f>
        <v>1</v>
      </c>
      <c r="D88" s="14" t="str">
        <f t="shared" si="26"/>
        <v>0691775E</v>
      </c>
      <c r="E88" s="30">
        <v>21</v>
      </c>
      <c r="F88" s="48">
        <f>Tableau2!F38</f>
        <v>135485409</v>
      </c>
      <c r="G88" s="48">
        <f>Tableau2!G38</f>
        <v>134832583</v>
      </c>
      <c r="H88" s="48">
        <f>Tableau2!H38</f>
        <v>0</v>
      </c>
      <c r="I88" s="48">
        <f>Tableau2!I38</f>
        <v>0</v>
      </c>
      <c r="J88" s="48">
        <f>Tableau2!J38</f>
        <v>0</v>
      </c>
      <c r="K88" s="48">
        <f>Tableau2!K38</f>
        <v>142474614</v>
      </c>
      <c r="L88" s="48">
        <f>Tableau2!L38</f>
        <v>0</v>
      </c>
      <c r="M88" s="48">
        <f>Tableau2!M38</f>
        <v>0</v>
      </c>
      <c r="N88" s="48">
        <f>Tableau2!N38</f>
        <v>6989205</v>
      </c>
      <c r="O88" s="48">
        <f>Tableau2!O38</f>
        <v>142474614</v>
      </c>
      <c r="P88" s="48">
        <f>Tableau2!P38</f>
        <v>0</v>
      </c>
      <c r="Q88" s="48">
        <f>Tableau2!Q38</f>
        <v>0</v>
      </c>
      <c r="R88" s="48">
        <f>Tableau2!R38</f>
        <v>0</v>
      </c>
      <c r="S88" s="48">
        <v>0</v>
      </c>
      <c r="T88" s="48">
        <v>0</v>
      </c>
      <c r="U88" s="48">
        <v>0</v>
      </c>
      <c r="V88" s="48">
        <v>0</v>
      </c>
      <c r="W88" s="50">
        <v>0</v>
      </c>
      <c r="X88" s="50">
        <v>0</v>
      </c>
      <c r="Y88" s="50">
        <v>0</v>
      </c>
      <c r="Z88" s="50">
        <v>0</v>
      </c>
      <c r="AA88" s="50">
        <v>0</v>
      </c>
      <c r="AB88" s="50">
        <v>0</v>
      </c>
      <c r="AC88" s="50">
        <v>0</v>
      </c>
    </row>
    <row r="89" spans="1:29" x14ac:dyDescent="0.2">
      <c r="A89" s="32">
        <f t="shared" si="6"/>
        <v>2025</v>
      </c>
      <c r="B89" s="147">
        <v>2</v>
      </c>
      <c r="C89" s="33">
        <f t="shared" ref="C89:D89" si="27">C88</f>
        <v>1</v>
      </c>
      <c r="D89" s="14" t="str">
        <f t="shared" si="27"/>
        <v>0691775E</v>
      </c>
      <c r="E89" s="30">
        <v>22</v>
      </c>
      <c r="F89" s="48">
        <f>Tableau2!F39</f>
        <v>5747148</v>
      </c>
      <c r="G89" s="48">
        <f>Tableau2!G39</f>
        <v>6073749</v>
      </c>
      <c r="H89" s="48">
        <f>Tableau2!H39</f>
        <v>0</v>
      </c>
      <c r="I89" s="48">
        <f>Tableau2!I39</f>
        <v>0</v>
      </c>
      <c r="J89" s="48">
        <f>Tableau2!J39</f>
        <v>0</v>
      </c>
      <c r="K89" s="48">
        <f>Tableau2!K39</f>
        <v>6073749</v>
      </c>
      <c r="L89" s="48">
        <f>Tableau2!L39</f>
        <v>0</v>
      </c>
      <c r="M89" s="48">
        <f>Tableau2!M39</f>
        <v>0</v>
      </c>
      <c r="N89" s="48">
        <f>Tableau2!N39</f>
        <v>326601</v>
      </c>
      <c r="O89" s="48">
        <f>Tableau2!O39</f>
        <v>6073749</v>
      </c>
      <c r="P89" s="48">
        <f>Tableau2!P39</f>
        <v>0</v>
      </c>
      <c r="Q89" s="48">
        <f>Tableau2!Q39</f>
        <v>0</v>
      </c>
      <c r="R89" s="48">
        <f>Tableau2!R39</f>
        <v>0</v>
      </c>
      <c r="S89" s="48">
        <v>0</v>
      </c>
      <c r="T89" s="48">
        <v>0</v>
      </c>
      <c r="U89" s="48">
        <v>0</v>
      </c>
      <c r="V89" s="48">
        <v>0</v>
      </c>
      <c r="W89" s="50">
        <v>0</v>
      </c>
      <c r="X89" s="50">
        <v>0</v>
      </c>
      <c r="Y89" s="50">
        <v>0</v>
      </c>
      <c r="Z89" s="50">
        <v>0</v>
      </c>
      <c r="AA89" s="50">
        <v>0</v>
      </c>
      <c r="AB89" s="50">
        <v>0</v>
      </c>
      <c r="AC89" s="50">
        <v>0</v>
      </c>
    </row>
    <row r="90" spans="1:29" x14ac:dyDescent="0.2">
      <c r="A90" s="32">
        <f t="shared" si="6"/>
        <v>2025</v>
      </c>
      <c r="B90" s="147">
        <v>2</v>
      </c>
      <c r="C90" s="33">
        <f t="shared" ref="C90:D90" si="28">C89</f>
        <v>1</v>
      </c>
      <c r="D90" s="14" t="str">
        <f t="shared" si="28"/>
        <v>0691775E</v>
      </c>
      <c r="E90" s="30">
        <v>23</v>
      </c>
      <c r="F90" s="48">
        <f>Tableau2!F40</f>
        <v>141232557</v>
      </c>
      <c r="G90" s="48">
        <f>Tableau2!G40</f>
        <v>140906332</v>
      </c>
      <c r="H90" s="48">
        <f>Tableau2!H40</f>
        <v>0</v>
      </c>
      <c r="I90" s="48">
        <f>Tableau2!I40</f>
        <v>0</v>
      </c>
      <c r="J90" s="48">
        <f>Tableau2!J40</f>
        <v>0</v>
      </c>
      <c r="K90" s="48">
        <f>Tableau2!K40</f>
        <v>148548363</v>
      </c>
      <c r="L90" s="48">
        <f>Tableau2!L40</f>
        <v>0</v>
      </c>
      <c r="M90" s="48">
        <f>Tableau2!M40</f>
        <v>0</v>
      </c>
      <c r="N90" s="48">
        <f>Tableau2!N40</f>
        <v>7315806</v>
      </c>
      <c r="O90" s="48">
        <f>Tableau2!O40</f>
        <v>148548363</v>
      </c>
      <c r="P90" s="48">
        <f>Tableau2!P40</f>
        <v>0</v>
      </c>
      <c r="Q90" s="48">
        <f>Tableau2!Q40</f>
        <v>0</v>
      </c>
      <c r="R90" s="48">
        <f>Tableau2!R40</f>
        <v>0</v>
      </c>
      <c r="S90" s="48">
        <v>0</v>
      </c>
      <c r="T90" s="48">
        <v>0</v>
      </c>
      <c r="U90" s="48">
        <v>0</v>
      </c>
      <c r="V90" s="48">
        <v>0</v>
      </c>
      <c r="W90" s="50">
        <v>0</v>
      </c>
      <c r="X90" s="50">
        <v>0</v>
      </c>
      <c r="Y90" s="50">
        <v>0</v>
      </c>
      <c r="Z90" s="50">
        <v>0</v>
      </c>
      <c r="AA90" s="50">
        <v>0</v>
      </c>
      <c r="AB90" s="50">
        <v>0</v>
      </c>
      <c r="AC90" s="50">
        <v>0</v>
      </c>
    </row>
    <row r="91" spans="1:29" x14ac:dyDescent="0.2">
      <c r="A91" s="32">
        <f t="shared" si="6"/>
        <v>2025</v>
      </c>
      <c r="B91" s="147">
        <v>2</v>
      </c>
      <c r="C91" s="33">
        <f t="shared" ref="C91:D91" si="29">C90</f>
        <v>1</v>
      </c>
      <c r="D91" s="14" t="str">
        <f t="shared" si="29"/>
        <v>0691775E</v>
      </c>
      <c r="E91" s="30">
        <v>24</v>
      </c>
      <c r="F91" s="48">
        <f>Tableau2!F41</f>
        <v>120131</v>
      </c>
      <c r="G91" s="48">
        <f>Tableau2!G41</f>
        <v>133262</v>
      </c>
      <c r="H91" s="48">
        <f>Tableau2!H41</f>
        <v>0</v>
      </c>
      <c r="I91" s="48">
        <f>Tableau2!I41</f>
        <v>0</v>
      </c>
      <c r="J91" s="48">
        <f>Tableau2!J41</f>
        <v>0</v>
      </c>
      <c r="K91" s="48">
        <f>Tableau2!K41</f>
        <v>133262</v>
      </c>
      <c r="L91" s="48">
        <f>Tableau2!L41</f>
        <v>0</v>
      </c>
      <c r="M91" s="48">
        <f>Tableau2!M41</f>
        <v>0</v>
      </c>
      <c r="N91" s="48">
        <f>Tableau2!N41</f>
        <v>13131</v>
      </c>
      <c r="O91" s="48">
        <f>Tableau2!O41</f>
        <v>133262</v>
      </c>
      <c r="P91" s="48">
        <f>Tableau2!P41</f>
        <v>0</v>
      </c>
      <c r="Q91" s="48">
        <f>Tableau2!Q41</f>
        <v>0</v>
      </c>
      <c r="R91" s="48">
        <f>Tableau2!R41</f>
        <v>0</v>
      </c>
      <c r="S91" s="48">
        <v>0</v>
      </c>
      <c r="T91" s="48">
        <v>0</v>
      </c>
      <c r="U91" s="48">
        <v>0</v>
      </c>
      <c r="V91" s="48">
        <v>0</v>
      </c>
      <c r="W91" s="50">
        <v>0</v>
      </c>
      <c r="X91" s="50">
        <v>0</v>
      </c>
      <c r="Y91" s="50">
        <v>0</v>
      </c>
      <c r="Z91" s="50">
        <v>0</v>
      </c>
      <c r="AA91" s="50">
        <v>0</v>
      </c>
      <c r="AB91" s="50">
        <v>0</v>
      </c>
      <c r="AC91" s="50">
        <v>0</v>
      </c>
    </row>
    <row r="92" spans="1:29" x14ac:dyDescent="0.2">
      <c r="A92" s="32">
        <f t="shared" si="6"/>
        <v>2025</v>
      </c>
      <c r="B92" s="147">
        <v>2</v>
      </c>
      <c r="C92" s="33">
        <f t="shared" ref="C92:D92" si="30">C91</f>
        <v>1</v>
      </c>
      <c r="D92" s="14" t="str">
        <f t="shared" si="30"/>
        <v>0691775E</v>
      </c>
      <c r="E92" s="30">
        <v>25</v>
      </c>
      <c r="F92" s="48">
        <f>Tableau2!F42</f>
        <v>141352688</v>
      </c>
      <c r="G92" s="48">
        <f>Tableau2!G42</f>
        <v>141039594</v>
      </c>
      <c r="H92" s="48">
        <f>Tableau2!H42</f>
        <v>0</v>
      </c>
      <c r="I92" s="48">
        <f>Tableau2!I42</f>
        <v>0</v>
      </c>
      <c r="J92" s="48">
        <f>Tableau2!J42</f>
        <v>0</v>
      </c>
      <c r="K92" s="48">
        <f>Tableau2!K42</f>
        <v>148681625</v>
      </c>
      <c r="L92" s="48">
        <f>Tableau2!L42</f>
        <v>0</v>
      </c>
      <c r="M92" s="48">
        <f>Tableau2!M42</f>
        <v>0</v>
      </c>
      <c r="N92" s="48">
        <f>Tableau2!N42</f>
        <v>7328937</v>
      </c>
      <c r="O92" s="48">
        <f>Tableau2!O42</f>
        <v>148681625</v>
      </c>
      <c r="P92" s="48">
        <f>Tableau2!P42</f>
        <v>0</v>
      </c>
      <c r="Q92" s="48">
        <f>Tableau2!Q42</f>
        <v>0</v>
      </c>
      <c r="R92" s="48">
        <f>Tableau2!R42</f>
        <v>0</v>
      </c>
      <c r="S92" s="48">
        <v>0</v>
      </c>
      <c r="T92" s="48">
        <v>0</v>
      </c>
      <c r="U92" s="48">
        <v>0</v>
      </c>
      <c r="V92" s="48">
        <v>0</v>
      </c>
      <c r="W92" s="50">
        <v>0</v>
      </c>
      <c r="X92" s="50">
        <v>0</v>
      </c>
      <c r="Y92" s="50">
        <v>0</v>
      </c>
      <c r="Z92" s="50">
        <v>0</v>
      </c>
      <c r="AA92" s="50">
        <v>0</v>
      </c>
      <c r="AB92" s="50">
        <v>0</v>
      </c>
      <c r="AC92" s="50">
        <v>0</v>
      </c>
    </row>
    <row r="93" spans="1:29" x14ac:dyDescent="0.2">
      <c r="A93" s="32">
        <f t="shared" si="6"/>
        <v>2025</v>
      </c>
      <c r="B93" s="147">
        <v>2</v>
      </c>
      <c r="C93" s="33">
        <f t="shared" ref="C93:D93" si="31">C92</f>
        <v>1</v>
      </c>
      <c r="D93" s="14" t="str">
        <f t="shared" si="31"/>
        <v>0691775E</v>
      </c>
      <c r="E93" s="30">
        <v>26</v>
      </c>
      <c r="F93" s="48">
        <f>Tableau2!F43</f>
        <v>0</v>
      </c>
      <c r="G93" s="48">
        <f>Tableau2!G43</f>
        <v>0</v>
      </c>
      <c r="H93" s="48">
        <f>Tableau2!H43</f>
        <v>0</v>
      </c>
      <c r="I93" s="48">
        <f>Tableau2!I43</f>
        <v>0</v>
      </c>
      <c r="J93" s="48">
        <f>Tableau2!J43</f>
        <v>0</v>
      </c>
      <c r="K93" s="48">
        <f>Tableau2!K43</f>
        <v>0</v>
      </c>
      <c r="L93" s="48">
        <f>Tableau2!L43</f>
        <v>0</v>
      </c>
      <c r="M93" s="48">
        <f>Tableau2!M43</f>
        <v>0</v>
      </c>
      <c r="N93" s="48">
        <f>Tableau2!N43</f>
        <v>0</v>
      </c>
      <c r="O93" s="48">
        <f>Tableau2!O43</f>
        <v>0</v>
      </c>
      <c r="P93" s="48">
        <f>Tableau2!P43</f>
        <v>0</v>
      </c>
      <c r="Q93" s="48">
        <f>Tableau2!Q43</f>
        <v>0</v>
      </c>
      <c r="R93" s="48">
        <f>Tableau2!R43</f>
        <v>0</v>
      </c>
      <c r="S93" s="48">
        <v>0</v>
      </c>
      <c r="T93" s="48">
        <v>0</v>
      </c>
      <c r="U93" s="48">
        <v>0</v>
      </c>
      <c r="V93" s="48">
        <v>0</v>
      </c>
      <c r="W93" s="50">
        <v>0</v>
      </c>
      <c r="X93" s="50">
        <v>0</v>
      </c>
      <c r="Y93" s="50">
        <v>0</v>
      </c>
      <c r="Z93" s="50">
        <v>0</v>
      </c>
      <c r="AA93" s="50">
        <v>0</v>
      </c>
      <c r="AB93" s="50">
        <v>0</v>
      </c>
      <c r="AC93" s="50">
        <v>0</v>
      </c>
    </row>
    <row r="94" spans="1:29" x14ac:dyDescent="0.2">
      <c r="A94" s="32">
        <f t="shared" si="6"/>
        <v>2025</v>
      </c>
      <c r="B94" s="147">
        <v>2</v>
      </c>
      <c r="C94" s="33">
        <f t="shared" ref="C94:D94" si="32">C93</f>
        <v>1</v>
      </c>
      <c r="D94" s="14" t="str">
        <f t="shared" si="32"/>
        <v>0691775E</v>
      </c>
      <c r="E94" s="30">
        <v>27</v>
      </c>
      <c r="F94" s="48">
        <f>Tableau2!F44</f>
        <v>4127769</v>
      </c>
      <c r="G94" s="48">
        <f>Tableau2!G44</f>
        <v>2850000</v>
      </c>
      <c r="H94" s="48">
        <f>Tableau2!H44</f>
        <v>0</v>
      </c>
      <c r="I94" s="48">
        <f>Tableau2!I44</f>
        <v>0</v>
      </c>
      <c r="J94" s="48">
        <f>Tableau2!J44</f>
        <v>0</v>
      </c>
      <c r="K94" s="48">
        <f>Tableau2!K44</f>
        <v>4779000</v>
      </c>
      <c r="L94" s="48">
        <f>Tableau2!L44</f>
        <v>0</v>
      </c>
      <c r="M94" s="48">
        <f>Tableau2!M44</f>
        <v>0</v>
      </c>
      <c r="N94" s="48">
        <f>Tableau2!N44</f>
        <v>651231</v>
      </c>
      <c r="O94" s="48">
        <f>Tableau2!O44</f>
        <v>4779000</v>
      </c>
      <c r="P94" s="48">
        <f>Tableau2!P44</f>
        <v>0</v>
      </c>
      <c r="Q94" s="48">
        <f>Tableau2!Q44</f>
        <v>0</v>
      </c>
      <c r="R94" s="48">
        <f>Tableau2!R44</f>
        <v>0</v>
      </c>
      <c r="S94" s="48">
        <v>0</v>
      </c>
      <c r="T94" s="48">
        <v>0</v>
      </c>
      <c r="U94" s="48">
        <v>0</v>
      </c>
      <c r="V94" s="48">
        <v>0</v>
      </c>
      <c r="W94" s="50">
        <v>0</v>
      </c>
      <c r="X94" s="50">
        <v>0</v>
      </c>
      <c r="Y94" s="50">
        <v>0</v>
      </c>
      <c r="Z94" s="50">
        <v>0</v>
      </c>
      <c r="AA94" s="50">
        <v>0</v>
      </c>
      <c r="AB94" s="50">
        <v>0</v>
      </c>
      <c r="AC94" s="50">
        <v>0</v>
      </c>
    </row>
    <row r="95" spans="1:29" x14ac:dyDescent="0.2">
      <c r="A95" s="32">
        <f t="shared" si="6"/>
        <v>2025</v>
      </c>
      <c r="B95" s="149">
        <v>3</v>
      </c>
      <c r="C95" s="33">
        <f t="shared" ref="C95:D95" si="33">C94</f>
        <v>1</v>
      </c>
      <c r="D95" s="14" t="str">
        <f t="shared" si="33"/>
        <v>0691775E</v>
      </c>
      <c r="E95" s="30">
        <v>1</v>
      </c>
      <c r="F95" s="48">
        <f>Tableau3!E13</f>
        <v>68394516</v>
      </c>
      <c r="G95" s="48">
        <f>Tableau3!F13</f>
        <v>0</v>
      </c>
      <c r="H95" s="48">
        <f>Tableau3!G13</f>
        <v>150179</v>
      </c>
      <c r="I95" s="48">
        <f>Tableau3!H13</f>
        <v>941024</v>
      </c>
      <c r="J95" s="48">
        <f>Tableau3!I13</f>
        <v>0</v>
      </c>
      <c r="K95" s="48">
        <f>Tableau3!J13</f>
        <v>0</v>
      </c>
      <c r="L95" s="48">
        <f>Tableau3!K13</f>
        <v>0</v>
      </c>
      <c r="M95" s="48">
        <f>Tableau3!L13</f>
        <v>0</v>
      </c>
      <c r="N95" s="48">
        <f>Tableau3!M13</f>
        <v>0</v>
      </c>
      <c r="O95" s="48">
        <f>Tableau3!N13</f>
        <v>0</v>
      </c>
      <c r="P95" s="48">
        <f>Tableau3!O13</f>
        <v>0</v>
      </c>
      <c r="Q95" s="48">
        <f>Tableau3!P13</f>
        <v>496297</v>
      </c>
      <c r="R95" s="48">
        <f>Tableau3!Q13</f>
        <v>-595556</v>
      </c>
      <c r="S95" s="48">
        <f>Tableau3!R13</f>
        <v>1091853</v>
      </c>
      <c r="T95" s="48">
        <f>Tableau3!S13</f>
        <v>426439</v>
      </c>
      <c r="U95" s="48">
        <f>Tableau3!T13</f>
        <v>0</v>
      </c>
      <c r="V95" s="48">
        <f>Tableau3!U13</f>
        <v>0</v>
      </c>
      <c r="W95" s="48">
        <f>Tableau3!V13</f>
        <v>0</v>
      </c>
      <c r="X95" s="48">
        <f>Tableau3!W13</f>
        <v>1371002</v>
      </c>
      <c r="Y95" s="48">
        <f>Tableau3!X13</f>
        <v>289374</v>
      </c>
      <c r="Z95" s="48">
        <f>Tableau3!Y13</f>
        <v>3674315</v>
      </c>
      <c r="AA95" s="48">
        <f>Tableau3!Z13</f>
        <v>72068831</v>
      </c>
      <c r="AB95" s="48">
        <f>Tableau3!AA13</f>
        <v>68649081</v>
      </c>
      <c r="AC95" s="48">
        <f>Tableau3!AB13</f>
        <v>3419750</v>
      </c>
    </row>
    <row r="96" spans="1:29" x14ac:dyDescent="0.2">
      <c r="A96" s="32">
        <f t="shared" si="6"/>
        <v>2025</v>
      </c>
      <c r="B96" s="149">
        <v>3</v>
      </c>
      <c r="C96" s="33">
        <f t="shared" ref="C96:D96" si="34">C95</f>
        <v>1</v>
      </c>
      <c r="D96" s="14" t="str">
        <f t="shared" si="34"/>
        <v>0691775E</v>
      </c>
      <c r="E96" s="30">
        <v>2</v>
      </c>
      <c r="F96" s="48">
        <f>Tableau3!E14</f>
        <v>50404505</v>
      </c>
      <c r="G96" s="48">
        <f>Tableau3!F14</f>
        <v>0</v>
      </c>
      <c r="H96" s="48">
        <f>Tableau3!G14</f>
        <v>0</v>
      </c>
      <c r="I96" s="48">
        <f>Tableau3!H14</f>
        <v>201245</v>
      </c>
      <c r="J96" s="48">
        <f>Tableau3!I14</f>
        <v>0</v>
      </c>
      <c r="K96" s="48">
        <f>Tableau3!J14</f>
        <v>0</v>
      </c>
      <c r="L96" s="48">
        <f>Tableau3!K14</f>
        <v>0</v>
      </c>
      <c r="M96" s="48">
        <f>Tableau3!L14</f>
        <v>0</v>
      </c>
      <c r="N96" s="48">
        <f>Tableau3!M14</f>
        <v>0</v>
      </c>
      <c r="O96" s="48">
        <f>Tableau3!N14</f>
        <v>0</v>
      </c>
      <c r="P96" s="48">
        <f>Tableau3!O14</f>
        <v>0</v>
      </c>
      <c r="Q96" s="48">
        <f>Tableau3!P14</f>
        <v>496297</v>
      </c>
      <c r="R96" s="48">
        <f>Tableau3!Q14</f>
        <v>-595556</v>
      </c>
      <c r="S96" s="48">
        <f>Tableau3!R14</f>
        <v>1091853</v>
      </c>
      <c r="T96" s="48">
        <f>Tableau3!S14</f>
        <v>-17898</v>
      </c>
      <c r="U96" s="48">
        <f>Tableau3!T14</f>
        <v>0</v>
      </c>
      <c r="V96" s="48">
        <f>Tableau3!U14</f>
        <v>0</v>
      </c>
      <c r="W96" s="48">
        <f>Tableau3!V14</f>
        <v>0</v>
      </c>
      <c r="X96" s="48">
        <f>Tableau3!W14</f>
        <v>0</v>
      </c>
      <c r="Y96" s="48">
        <f>Tableau3!X14</f>
        <v>0</v>
      </c>
      <c r="Z96" s="48">
        <f>Tableau3!Y14</f>
        <v>679644</v>
      </c>
      <c r="AA96" s="48">
        <f>Tableau3!Z14</f>
        <v>51084149</v>
      </c>
      <c r="AB96" s="48">
        <f>Tableau3!AA14</f>
        <v>50526395</v>
      </c>
      <c r="AC96" s="48">
        <f>Tableau3!AB14</f>
        <v>557754</v>
      </c>
    </row>
    <row r="97" spans="1:29" x14ac:dyDescent="0.2">
      <c r="A97" s="32">
        <f t="shared" si="6"/>
        <v>2025</v>
      </c>
      <c r="B97" s="149">
        <v>3</v>
      </c>
      <c r="C97" s="33">
        <f t="shared" ref="C97:D97" si="35">C96</f>
        <v>1</v>
      </c>
      <c r="D97" s="14" t="str">
        <f t="shared" si="35"/>
        <v>0691775E</v>
      </c>
      <c r="E97" s="30">
        <v>3</v>
      </c>
      <c r="F97" s="48">
        <f>Tableau3!E15</f>
        <v>17990011</v>
      </c>
      <c r="G97" s="48">
        <f>Tableau3!F15</f>
        <v>0</v>
      </c>
      <c r="H97" s="48">
        <f>Tableau3!G15</f>
        <v>150179</v>
      </c>
      <c r="I97" s="48">
        <f>Tableau3!H15</f>
        <v>739779</v>
      </c>
      <c r="J97" s="48">
        <f>Tableau3!I15</f>
        <v>0</v>
      </c>
      <c r="K97" s="48">
        <f>Tableau3!J15</f>
        <v>0</v>
      </c>
      <c r="L97" s="48">
        <f>Tableau3!K15</f>
        <v>0</v>
      </c>
      <c r="M97" s="48">
        <f>Tableau3!L15</f>
        <v>0</v>
      </c>
      <c r="N97" s="48">
        <f>Tableau3!M15</f>
        <v>0</v>
      </c>
      <c r="O97" s="48">
        <f>Tableau3!N15</f>
        <v>0</v>
      </c>
      <c r="P97" s="48">
        <f>Tableau3!O15</f>
        <v>0</v>
      </c>
      <c r="Q97" s="48">
        <f>Tableau3!P15</f>
        <v>0</v>
      </c>
      <c r="R97" s="48">
        <f>Tableau3!Q15</f>
        <v>0</v>
      </c>
      <c r="S97" s="48">
        <f>Tableau3!R15</f>
        <v>0</v>
      </c>
      <c r="T97" s="48">
        <f>Tableau3!S15</f>
        <v>444337</v>
      </c>
      <c r="U97" s="48">
        <f>Tableau3!T15</f>
        <v>0</v>
      </c>
      <c r="V97" s="48">
        <f>Tableau3!U15</f>
        <v>0</v>
      </c>
      <c r="W97" s="48">
        <f>Tableau3!V15</f>
        <v>0</v>
      </c>
      <c r="X97" s="48">
        <f>Tableau3!W15</f>
        <v>1371002</v>
      </c>
      <c r="Y97" s="48">
        <f>Tableau3!X15</f>
        <v>289374</v>
      </c>
      <c r="Z97" s="48">
        <f>Tableau3!Y15</f>
        <v>2994671</v>
      </c>
      <c r="AA97" s="48">
        <f>Tableau3!Z15</f>
        <v>20984682</v>
      </c>
      <c r="AB97" s="48">
        <f>Tableau3!AA15</f>
        <v>18122686</v>
      </c>
      <c r="AC97" s="48">
        <f>Tableau3!AB15</f>
        <v>2861996</v>
      </c>
    </row>
    <row r="98" spans="1:29" x14ac:dyDescent="0.2">
      <c r="A98" s="32">
        <f t="shared" si="6"/>
        <v>2025</v>
      </c>
      <c r="B98" s="149">
        <v>3</v>
      </c>
      <c r="C98" s="33">
        <f t="shared" ref="C98:D98" si="36">C97</f>
        <v>1</v>
      </c>
      <c r="D98" s="14" t="str">
        <f t="shared" si="36"/>
        <v>0691775E</v>
      </c>
      <c r="E98" s="30">
        <v>4</v>
      </c>
      <c r="F98" s="48">
        <f>Tableau3!E16</f>
        <v>34858059</v>
      </c>
      <c r="G98" s="48">
        <f>Tableau3!F16</f>
        <v>0</v>
      </c>
      <c r="H98" s="48">
        <f>Tableau3!G16</f>
        <v>0</v>
      </c>
      <c r="I98" s="48">
        <f>Tableau3!H16</f>
        <v>201245</v>
      </c>
      <c r="J98" s="48">
        <f>Tableau3!I16</f>
        <v>0</v>
      </c>
      <c r="K98" s="48">
        <f>Tableau3!J16</f>
        <v>0</v>
      </c>
      <c r="L98" s="48">
        <f>Tableau3!K16</f>
        <v>0</v>
      </c>
      <c r="M98" s="48">
        <f>Tableau3!L16</f>
        <v>0</v>
      </c>
      <c r="N98" s="48">
        <f>Tableau3!M16</f>
        <v>0</v>
      </c>
      <c r="O98" s="48">
        <f>Tableau3!N16</f>
        <v>0</v>
      </c>
      <c r="P98" s="48">
        <f>Tableau3!O16</f>
        <v>0</v>
      </c>
      <c r="Q98" s="48">
        <f>Tableau3!P16</f>
        <v>347408</v>
      </c>
      <c r="R98" s="48">
        <f>Tableau3!Q16</f>
        <v>-416889</v>
      </c>
      <c r="S98" s="48">
        <f>Tableau3!R16</f>
        <v>764297</v>
      </c>
      <c r="T98" s="48">
        <f>Tableau3!S16</f>
        <v>-17898</v>
      </c>
      <c r="U98" s="48">
        <f>Tableau3!T16</f>
        <v>0</v>
      </c>
      <c r="V98" s="48">
        <f>Tableau3!U16</f>
        <v>0</v>
      </c>
      <c r="W98" s="48">
        <f>Tableau3!V16</f>
        <v>0</v>
      </c>
      <c r="X98" s="48">
        <f>Tableau3!W16</f>
        <v>0</v>
      </c>
      <c r="Y98" s="48">
        <f>Tableau3!X16</f>
        <v>0</v>
      </c>
      <c r="Z98" s="48">
        <f>Tableau3!Y16</f>
        <v>530755</v>
      </c>
      <c r="AA98" s="48">
        <f>Tableau3!Z16</f>
        <v>35388814</v>
      </c>
      <c r="AB98" s="48">
        <f>Tableau3!AA16</f>
        <v>34978527</v>
      </c>
      <c r="AC98" s="48">
        <f>Tableau3!AB16</f>
        <v>410287</v>
      </c>
    </row>
    <row r="99" spans="1:29" x14ac:dyDescent="0.2">
      <c r="A99" s="32">
        <f t="shared" si="6"/>
        <v>2025</v>
      </c>
      <c r="B99" s="149">
        <v>3</v>
      </c>
      <c r="C99" s="33">
        <f t="shared" ref="C99:D99" si="37">C98</f>
        <v>1</v>
      </c>
      <c r="D99" s="14" t="str">
        <f t="shared" si="37"/>
        <v>0691775E</v>
      </c>
      <c r="E99" s="30">
        <v>5</v>
      </c>
      <c r="F99" s="48">
        <f>Tableau3!E17</f>
        <v>15546446</v>
      </c>
      <c r="G99" s="48">
        <f>Tableau3!F17</f>
        <v>0</v>
      </c>
      <c r="H99" s="48">
        <f>Tableau3!G17</f>
        <v>0</v>
      </c>
      <c r="I99" s="48">
        <f>Tableau3!H17</f>
        <v>0</v>
      </c>
      <c r="J99" s="48">
        <f>Tableau3!I17</f>
        <v>0</v>
      </c>
      <c r="K99" s="48">
        <f>Tableau3!J17</f>
        <v>0</v>
      </c>
      <c r="L99" s="48">
        <f>Tableau3!K17</f>
        <v>0</v>
      </c>
      <c r="M99" s="48">
        <f>Tableau3!L17</f>
        <v>0</v>
      </c>
      <c r="N99" s="48">
        <f>Tableau3!M17</f>
        <v>0</v>
      </c>
      <c r="O99" s="48">
        <f>Tableau3!N17</f>
        <v>0</v>
      </c>
      <c r="P99" s="48">
        <f>Tableau3!O17</f>
        <v>0</v>
      </c>
      <c r="Q99" s="48">
        <f>Tableau3!P17</f>
        <v>148889</v>
      </c>
      <c r="R99" s="48">
        <f>Tableau3!Q17</f>
        <v>-178667</v>
      </c>
      <c r="S99" s="48">
        <f>Tableau3!R17</f>
        <v>327556</v>
      </c>
      <c r="T99" s="48">
        <f>Tableau3!S17</f>
        <v>0</v>
      </c>
      <c r="U99" s="48">
        <f>Tableau3!T17</f>
        <v>0</v>
      </c>
      <c r="V99" s="48">
        <f>Tableau3!U17</f>
        <v>0</v>
      </c>
      <c r="W99" s="48">
        <f>Tableau3!V17</f>
        <v>0</v>
      </c>
      <c r="X99" s="48">
        <f>Tableau3!W17</f>
        <v>0</v>
      </c>
      <c r="Y99" s="48">
        <f>Tableau3!X17</f>
        <v>0</v>
      </c>
      <c r="Z99" s="48">
        <f>Tableau3!Y17</f>
        <v>148889</v>
      </c>
      <c r="AA99" s="48">
        <f>Tableau3!Z17</f>
        <v>15695335</v>
      </c>
      <c r="AB99" s="48">
        <f>Tableau3!AA17</f>
        <v>15547868</v>
      </c>
      <c r="AC99" s="48">
        <f>Tableau3!AB17</f>
        <v>147467</v>
      </c>
    </row>
    <row r="100" spans="1:29" x14ac:dyDescent="0.2">
      <c r="A100" s="32">
        <f t="shared" si="6"/>
        <v>2025</v>
      </c>
      <c r="B100" s="149">
        <v>3</v>
      </c>
      <c r="C100" s="33">
        <f t="shared" ref="C100:D100" si="38">C99</f>
        <v>1</v>
      </c>
      <c r="D100" s="14" t="str">
        <f t="shared" si="38"/>
        <v>0691775E</v>
      </c>
      <c r="E100" s="30">
        <v>6</v>
      </c>
      <c r="F100" s="48">
        <f>Tableau3!E18</f>
        <v>8237752</v>
      </c>
      <c r="G100" s="48">
        <f>Tableau3!F18</f>
        <v>0</v>
      </c>
      <c r="H100" s="48">
        <f>Tableau3!G18</f>
        <v>150179</v>
      </c>
      <c r="I100" s="48">
        <f>Tableau3!H18</f>
        <v>503572</v>
      </c>
      <c r="J100" s="48">
        <f>Tableau3!I18</f>
        <v>0</v>
      </c>
      <c r="K100" s="48">
        <f>Tableau3!J18</f>
        <v>0</v>
      </c>
      <c r="L100" s="48">
        <f>Tableau3!K18</f>
        <v>0</v>
      </c>
      <c r="M100" s="48">
        <f>Tableau3!L18</f>
        <v>0</v>
      </c>
      <c r="N100" s="48">
        <f>Tableau3!M18</f>
        <v>0</v>
      </c>
      <c r="O100" s="48">
        <f>Tableau3!N18</f>
        <v>0</v>
      </c>
      <c r="P100" s="48">
        <f>Tableau3!O18</f>
        <v>0</v>
      </c>
      <c r="Q100" s="48">
        <f>Tableau3!P18</f>
        <v>0</v>
      </c>
      <c r="R100" s="48">
        <f>Tableau3!Q18</f>
        <v>0</v>
      </c>
      <c r="S100" s="48">
        <f>Tableau3!R18</f>
        <v>0</v>
      </c>
      <c r="T100" s="48">
        <f>Tableau3!S18</f>
        <v>137560</v>
      </c>
      <c r="U100" s="48">
        <f>Tableau3!T18</f>
        <v>0</v>
      </c>
      <c r="V100" s="48">
        <f>Tableau3!U18</f>
        <v>0</v>
      </c>
      <c r="W100" s="48">
        <f>Tableau3!V18</f>
        <v>0</v>
      </c>
      <c r="X100" s="48">
        <f>Tableau3!W18</f>
        <v>685501</v>
      </c>
      <c r="Y100" s="48">
        <f>Tableau3!X18</f>
        <v>2360</v>
      </c>
      <c r="Z100" s="48">
        <f>Tableau3!Y18</f>
        <v>1479172</v>
      </c>
      <c r="AA100" s="48">
        <f>Tableau3!Z18</f>
        <v>9716924</v>
      </c>
      <c r="AB100" s="48">
        <f>Tableau3!AA18</f>
        <v>8269732</v>
      </c>
      <c r="AC100" s="48">
        <f>Tableau3!AB18</f>
        <v>1447192</v>
      </c>
    </row>
    <row r="101" spans="1:29" x14ac:dyDescent="0.2">
      <c r="A101" s="32">
        <f t="shared" si="6"/>
        <v>2025</v>
      </c>
      <c r="B101" s="149">
        <v>3</v>
      </c>
      <c r="C101" s="33">
        <f t="shared" ref="C101:D101" si="39">C100</f>
        <v>1</v>
      </c>
      <c r="D101" s="14" t="str">
        <f t="shared" si="39"/>
        <v>0691775E</v>
      </c>
      <c r="E101" s="30">
        <v>7</v>
      </c>
      <c r="F101" s="48">
        <f>Tableau3!E19</f>
        <v>9203712</v>
      </c>
      <c r="G101" s="48">
        <f>Tableau3!F19</f>
        <v>0</v>
      </c>
      <c r="H101" s="48">
        <f>Tableau3!G19</f>
        <v>0</v>
      </c>
      <c r="I101" s="48">
        <f>Tableau3!H19</f>
        <v>236207</v>
      </c>
      <c r="J101" s="48">
        <f>Tableau3!I19</f>
        <v>0</v>
      </c>
      <c r="K101" s="48">
        <f>Tableau3!J19</f>
        <v>0</v>
      </c>
      <c r="L101" s="48">
        <f>Tableau3!K19</f>
        <v>0</v>
      </c>
      <c r="M101" s="48">
        <f>Tableau3!L19</f>
        <v>0</v>
      </c>
      <c r="N101" s="48">
        <f>Tableau3!M19</f>
        <v>0</v>
      </c>
      <c r="O101" s="48">
        <f>Tableau3!N19</f>
        <v>0</v>
      </c>
      <c r="P101" s="48">
        <f>Tableau3!O19</f>
        <v>0</v>
      </c>
      <c r="Q101" s="48">
        <f>Tableau3!P19</f>
        <v>0</v>
      </c>
      <c r="R101" s="48">
        <f>Tableau3!Q19</f>
        <v>0</v>
      </c>
      <c r="S101" s="48">
        <f>Tableau3!R19</f>
        <v>0</v>
      </c>
      <c r="T101" s="48">
        <f>Tableau3!S19</f>
        <v>306777</v>
      </c>
      <c r="U101" s="48">
        <f>Tableau3!T19</f>
        <v>0</v>
      </c>
      <c r="V101" s="48">
        <f>Tableau3!U19</f>
        <v>0</v>
      </c>
      <c r="W101" s="48">
        <f>Tableau3!V19</f>
        <v>0</v>
      </c>
      <c r="X101" s="48">
        <f>Tableau3!W19</f>
        <v>685501</v>
      </c>
      <c r="Y101" s="48">
        <f>Tableau3!X19</f>
        <v>287014</v>
      </c>
      <c r="Z101" s="48">
        <f>Tableau3!Y19</f>
        <v>1515499</v>
      </c>
      <c r="AA101" s="48">
        <f>Tableau3!Z19</f>
        <v>10719211</v>
      </c>
      <c r="AB101" s="48">
        <f>Tableau3!AA19</f>
        <v>9302494</v>
      </c>
      <c r="AC101" s="48">
        <f>Tableau3!AB19</f>
        <v>1416717</v>
      </c>
    </row>
    <row r="102" spans="1:29" x14ac:dyDescent="0.2">
      <c r="A102" s="32">
        <f t="shared" si="6"/>
        <v>2025</v>
      </c>
      <c r="B102" s="149">
        <v>3</v>
      </c>
      <c r="C102" s="33">
        <f t="shared" ref="C102:D102" si="40">C101</f>
        <v>1</v>
      </c>
      <c r="D102" s="14" t="str">
        <f t="shared" si="40"/>
        <v>0691775E</v>
      </c>
      <c r="E102" s="30">
        <v>8</v>
      </c>
      <c r="F102" s="48">
        <f>Tableau3!E20</f>
        <v>2291998</v>
      </c>
      <c r="G102" s="48">
        <f>Tableau3!F20</f>
        <v>0</v>
      </c>
      <c r="H102" s="48">
        <f>Tableau3!G20</f>
        <v>0</v>
      </c>
      <c r="I102" s="48">
        <f>Tableau3!H20</f>
        <v>0</v>
      </c>
      <c r="J102" s="48">
        <f>Tableau3!I20</f>
        <v>0</v>
      </c>
      <c r="K102" s="48">
        <f>Tableau3!J20</f>
        <v>0</v>
      </c>
      <c r="L102" s="48">
        <f>Tableau3!K20</f>
        <v>0</v>
      </c>
      <c r="M102" s="48">
        <f>Tableau3!L20</f>
        <v>0</v>
      </c>
      <c r="N102" s="48">
        <f>Tableau3!M20</f>
        <v>0</v>
      </c>
      <c r="O102" s="48">
        <f>Tableau3!N20</f>
        <v>0</v>
      </c>
      <c r="P102" s="48">
        <f>Tableau3!O20</f>
        <v>0</v>
      </c>
      <c r="Q102" s="48">
        <f>Tableau3!P20</f>
        <v>0</v>
      </c>
      <c r="R102" s="48">
        <f>Tableau3!Q20</f>
        <v>0</v>
      </c>
      <c r="S102" s="48">
        <f>Tableau3!R20</f>
        <v>0</v>
      </c>
      <c r="T102" s="48">
        <f>Tableau3!S20</f>
        <v>0</v>
      </c>
      <c r="U102" s="48">
        <f>Tableau3!T20</f>
        <v>0</v>
      </c>
      <c r="V102" s="48">
        <f>Tableau3!U20</f>
        <v>0</v>
      </c>
      <c r="W102" s="48">
        <f>Tableau3!V20</f>
        <v>0</v>
      </c>
      <c r="X102" s="48">
        <f>Tableau3!W20</f>
        <v>0</v>
      </c>
      <c r="Y102" s="48">
        <f>Tableau3!X20</f>
        <v>53305</v>
      </c>
      <c r="Z102" s="48">
        <f>Tableau3!Y20</f>
        <v>53305</v>
      </c>
      <c r="AA102" s="48">
        <f>Tableau3!Z20</f>
        <v>2345303</v>
      </c>
      <c r="AB102" s="48">
        <f>Tableau3!AA20</f>
        <v>2299899</v>
      </c>
      <c r="AC102" s="48">
        <f>Tableau3!AB20</f>
        <v>45404</v>
      </c>
    </row>
    <row r="103" spans="1:29" x14ac:dyDescent="0.2">
      <c r="A103" s="32">
        <f t="shared" si="6"/>
        <v>2025</v>
      </c>
      <c r="B103" s="149">
        <v>3</v>
      </c>
      <c r="C103" s="33">
        <f t="shared" ref="C103:D103" si="41">C102</f>
        <v>1</v>
      </c>
      <c r="D103" s="14" t="str">
        <f t="shared" si="41"/>
        <v>0691775E</v>
      </c>
      <c r="E103" s="30">
        <v>9</v>
      </c>
      <c r="F103" s="48">
        <f>Tableau3!E21</f>
        <v>1952615</v>
      </c>
      <c r="G103" s="48">
        <f>Tableau3!F21</f>
        <v>0</v>
      </c>
      <c r="H103" s="48">
        <f>Tableau3!G21</f>
        <v>0</v>
      </c>
      <c r="I103" s="48">
        <f>Tableau3!H21</f>
        <v>0</v>
      </c>
      <c r="J103" s="48">
        <f>Tableau3!I21</f>
        <v>0</v>
      </c>
      <c r="K103" s="48">
        <f>Tableau3!J21</f>
        <v>0</v>
      </c>
      <c r="L103" s="48">
        <f>Tableau3!K21</f>
        <v>0</v>
      </c>
      <c r="M103" s="48">
        <f>Tableau3!L21</f>
        <v>0</v>
      </c>
      <c r="N103" s="48">
        <f>Tableau3!M21</f>
        <v>0</v>
      </c>
      <c r="O103" s="48">
        <f>Tableau3!N21</f>
        <v>0</v>
      </c>
      <c r="P103" s="48">
        <f>Tableau3!O21</f>
        <v>0</v>
      </c>
      <c r="Q103" s="48">
        <f>Tableau3!P21</f>
        <v>0</v>
      </c>
      <c r="R103" s="48">
        <f>Tableau3!Q21</f>
        <v>0</v>
      </c>
      <c r="S103" s="48">
        <f>Tableau3!R21</f>
        <v>0</v>
      </c>
      <c r="T103" s="48">
        <f>Tableau3!S21</f>
        <v>0</v>
      </c>
      <c r="U103" s="48">
        <f>Tableau3!T21</f>
        <v>0</v>
      </c>
      <c r="V103" s="48">
        <f>Tableau3!U21</f>
        <v>0</v>
      </c>
      <c r="W103" s="48">
        <f>Tableau3!V21</f>
        <v>0</v>
      </c>
      <c r="X103" s="48">
        <f>Tableau3!W21</f>
        <v>1371002</v>
      </c>
      <c r="Y103" s="48">
        <f>Tableau3!X21</f>
        <v>0</v>
      </c>
      <c r="Z103" s="48">
        <f>Tableau3!Y21</f>
        <v>1371002</v>
      </c>
      <c r="AA103" s="48">
        <f>Tableau3!Z21</f>
        <v>3323617</v>
      </c>
      <c r="AB103" s="48">
        <f>Tableau3!AA21</f>
        <v>1937614</v>
      </c>
      <c r="AC103" s="48">
        <f>Tableau3!AB21</f>
        <v>1386003</v>
      </c>
    </row>
    <row r="104" spans="1:29" x14ac:dyDescent="0.2">
      <c r="A104" s="32">
        <f t="shared" si="6"/>
        <v>2025</v>
      </c>
      <c r="B104" s="149">
        <v>3</v>
      </c>
      <c r="C104" s="33">
        <f t="shared" ref="C104:D104" si="42">C103</f>
        <v>1</v>
      </c>
      <c r="D104" s="14" t="str">
        <f t="shared" si="42"/>
        <v>0691775E</v>
      </c>
      <c r="E104" s="30">
        <v>10</v>
      </c>
      <c r="F104" s="48">
        <f>Tableau3!E22</f>
        <v>548547</v>
      </c>
      <c r="G104" s="48">
        <f>Tableau3!F22</f>
        <v>0</v>
      </c>
      <c r="H104" s="48">
        <f>Tableau3!G22</f>
        <v>0</v>
      </c>
      <c r="I104" s="48">
        <f>Tableau3!H22</f>
        <v>0</v>
      </c>
      <c r="J104" s="48">
        <f>Tableau3!I22</f>
        <v>0</v>
      </c>
      <c r="K104" s="48">
        <f>Tableau3!J22</f>
        <v>0</v>
      </c>
      <c r="L104" s="48">
        <f>Tableau3!K22</f>
        <v>0</v>
      </c>
      <c r="M104" s="48">
        <f>Tableau3!L22</f>
        <v>0</v>
      </c>
      <c r="N104" s="48">
        <f>Tableau3!M22</f>
        <v>0</v>
      </c>
      <c r="O104" s="48">
        <f>Tableau3!N22</f>
        <v>0</v>
      </c>
      <c r="P104" s="48">
        <f>Tableau3!O22</f>
        <v>0</v>
      </c>
      <c r="Q104" s="48">
        <f>Tableau3!P22</f>
        <v>0</v>
      </c>
      <c r="R104" s="48">
        <f>Tableau3!Q22</f>
        <v>0</v>
      </c>
      <c r="S104" s="48">
        <f>Tableau3!R22</f>
        <v>0</v>
      </c>
      <c r="T104" s="48">
        <f>Tableau3!S22</f>
        <v>0</v>
      </c>
      <c r="U104" s="48">
        <f>Tableau3!T22</f>
        <v>0</v>
      </c>
      <c r="V104" s="48">
        <f>Tableau3!U22</f>
        <v>0</v>
      </c>
      <c r="W104" s="48">
        <f>Tableau3!V22</f>
        <v>0</v>
      </c>
      <c r="X104" s="48">
        <f>Tableau3!W22</f>
        <v>0</v>
      </c>
      <c r="Y104" s="48">
        <f>Tableau3!X22</f>
        <v>0</v>
      </c>
      <c r="Z104" s="48">
        <f>Tableau3!Y22</f>
        <v>0</v>
      </c>
      <c r="AA104" s="48">
        <f>Tableau3!Z22</f>
        <v>548547</v>
      </c>
      <c r="AB104" s="48">
        <f>Tableau3!AA22</f>
        <v>550460</v>
      </c>
      <c r="AC104" s="48">
        <f>Tableau3!AB22</f>
        <v>-1913</v>
      </c>
    </row>
    <row r="105" spans="1:29" x14ac:dyDescent="0.2">
      <c r="A105" s="32">
        <f t="shared" si="6"/>
        <v>2025</v>
      </c>
      <c r="B105" s="149">
        <v>3</v>
      </c>
      <c r="C105" s="33">
        <f t="shared" ref="C105:D105" si="43">C104</f>
        <v>1</v>
      </c>
      <c r="D105" s="14" t="str">
        <f t="shared" si="43"/>
        <v>0691775E</v>
      </c>
      <c r="E105" s="30">
        <v>11</v>
      </c>
      <c r="F105" s="48">
        <f>Tableau3!E23</f>
        <v>15646360</v>
      </c>
      <c r="G105" s="48">
        <f>Tableau3!F23</f>
        <v>0</v>
      </c>
      <c r="H105" s="48">
        <f>Tableau3!G23</f>
        <v>0</v>
      </c>
      <c r="I105" s="48">
        <f>Tableau3!H23</f>
        <v>32761</v>
      </c>
      <c r="J105" s="48">
        <f>Tableau3!I23</f>
        <v>0</v>
      </c>
      <c r="K105" s="48">
        <f>Tableau3!J23</f>
        <v>0</v>
      </c>
      <c r="L105" s="48">
        <f>Tableau3!K23</f>
        <v>0</v>
      </c>
      <c r="M105" s="48">
        <f>Tableau3!L23</f>
        <v>0</v>
      </c>
      <c r="N105" s="48">
        <f>Tableau3!M23</f>
        <v>0</v>
      </c>
      <c r="O105" s="48">
        <f>Tableau3!N23</f>
        <v>0</v>
      </c>
      <c r="P105" s="48">
        <f>Tableau3!O23</f>
        <v>61796</v>
      </c>
      <c r="Q105" s="48">
        <f>Tableau3!P23</f>
        <v>0</v>
      </c>
      <c r="R105" s="48">
        <f>Tableau3!Q23</f>
        <v>0</v>
      </c>
      <c r="S105" s="48">
        <f>Tableau3!R23</f>
        <v>0</v>
      </c>
      <c r="T105" s="48">
        <f>Tableau3!S23</f>
        <v>-2914</v>
      </c>
      <c r="U105" s="48">
        <f>Tableau3!T23</f>
        <v>0</v>
      </c>
      <c r="V105" s="48">
        <f>Tableau3!U23</f>
        <v>0</v>
      </c>
      <c r="W105" s="48">
        <f>Tableau3!V23</f>
        <v>0</v>
      </c>
      <c r="X105" s="48">
        <f>Tableau3!W23</f>
        <v>0</v>
      </c>
      <c r="Y105" s="48">
        <f>Tableau3!X23</f>
        <v>0</v>
      </c>
      <c r="Z105" s="48">
        <f>Tableau3!Y23</f>
        <v>91643</v>
      </c>
      <c r="AA105" s="48">
        <f>Tableau3!Z23</f>
        <v>15738003</v>
      </c>
      <c r="AB105" s="48">
        <f>Tableau3!AA23</f>
        <v>15697871</v>
      </c>
      <c r="AC105" s="48">
        <f>Tableau3!AB23</f>
        <v>40132</v>
      </c>
    </row>
    <row r="106" spans="1:29" x14ac:dyDescent="0.2">
      <c r="A106" s="32">
        <f t="shared" si="6"/>
        <v>2025</v>
      </c>
      <c r="B106" s="149">
        <v>3</v>
      </c>
      <c r="C106" s="33">
        <f t="shared" ref="C106:D106" si="44">C105</f>
        <v>1</v>
      </c>
      <c r="D106" s="14" t="str">
        <f t="shared" si="44"/>
        <v>0691775E</v>
      </c>
      <c r="E106" s="30">
        <v>12</v>
      </c>
      <c r="F106" s="48">
        <f>Tableau3!E24</f>
        <v>10882636</v>
      </c>
      <c r="G106" s="48">
        <f>Tableau3!F24</f>
        <v>0</v>
      </c>
      <c r="H106" s="48">
        <f>Tableau3!G24</f>
        <v>0</v>
      </c>
      <c r="I106" s="48">
        <f>Tableau3!H24</f>
        <v>32761</v>
      </c>
      <c r="J106" s="48">
        <f>Tableau3!I24</f>
        <v>0</v>
      </c>
      <c r="K106" s="48">
        <f>Tableau3!J24</f>
        <v>0</v>
      </c>
      <c r="L106" s="48">
        <f>Tableau3!K24</f>
        <v>0</v>
      </c>
      <c r="M106" s="48">
        <f>Tableau3!L24</f>
        <v>0</v>
      </c>
      <c r="N106" s="48">
        <f>Tableau3!M24</f>
        <v>0</v>
      </c>
      <c r="O106" s="48">
        <f>Tableau3!N24</f>
        <v>0</v>
      </c>
      <c r="P106" s="48">
        <f>Tableau3!O24</f>
        <v>61796</v>
      </c>
      <c r="Q106" s="48">
        <f>Tableau3!P24</f>
        <v>0</v>
      </c>
      <c r="R106" s="48">
        <f>Tableau3!Q24</f>
        <v>0</v>
      </c>
      <c r="S106" s="48">
        <f>Tableau3!R24</f>
        <v>0</v>
      </c>
      <c r="T106" s="48">
        <f>Tableau3!S24</f>
        <v>-2914</v>
      </c>
      <c r="U106" s="48">
        <f>Tableau3!T24</f>
        <v>0</v>
      </c>
      <c r="V106" s="48">
        <f>Tableau3!U24</f>
        <v>0</v>
      </c>
      <c r="W106" s="48">
        <f>Tableau3!V24</f>
        <v>0</v>
      </c>
      <c r="X106" s="48">
        <f>Tableau3!W24</f>
        <v>0</v>
      </c>
      <c r="Y106" s="48">
        <f>Tableau3!X24</f>
        <v>0</v>
      </c>
      <c r="Z106" s="48">
        <f>Tableau3!Y24</f>
        <v>91643</v>
      </c>
      <c r="AA106" s="48">
        <f>Tableau3!Z24</f>
        <v>10974279</v>
      </c>
      <c r="AB106" s="48">
        <f>Tableau3!AA24</f>
        <v>10920861</v>
      </c>
      <c r="AC106" s="48">
        <f>Tableau3!AB24</f>
        <v>53418</v>
      </c>
    </row>
    <row r="107" spans="1:29" x14ac:dyDescent="0.2">
      <c r="A107" s="32">
        <f t="shared" si="6"/>
        <v>2025</v>
      </c>
      <c r="B107" s="149">
        <v>3</v>
      </c>
      <c r="C107" s="33">
        <f t="shared" ref="C107:D107" si="45">C106</f>
        <v>1</v>
      </c>
      <c r="D107" s="14" t="str">
        <f t="shared" si="45"/>
        <v>0691775E</v>
      </c>
      <c r="E107" s="30">
        <v>13</v>
      </c>
      <c r="F107" s="48">
        <f>Tableau3!E25</f>
        <v>4763724</v>
      </c>
      <c r="G107" s="48">
        <f>Tableau3!F25</f>
        <v>0</v>
      </c>
      <c r="H107" s="48">
        <f>Tableau3!G25</f>
        <v>0</v>
      </c>
      <c r="I107" s="48">
        <f>Tableau3!H25</f>
        <v>0</v>
      </c>
      <c r="J107" s="48">
        <f>Tableau3!I25</f>
        <v>0</v>
      </c>
      <c r="K107" s="48">
        <f>Tableau3!J25</f>
        <v>0</v>
      </c>
      <c r="L107" s="48">
        <f>Tableau3!K25</f>
        <v>0</v>
      </c>
      <c r="M107" s="48">
        <f>Tableau3!L25</f>
        <v>0</v>
      </c>
      <c r="N107" s="48">
        <f>Tableau3!M25</f>
        <v>0</v>
      </c>
      <c r="O107" s="48">
        <f>Tableau3!N25</f>
        <v>0</v>
      </c>
      <c r="P107" s="48">
        <f>Tableau3!O25</f>
        <v>0</v>
      </c>
      <c r="Q107" s="48">
        <f>Tableau3!P25</f>
        <v>0</v>
      </c>
      <c r="R107" s="48">
        <f>Tableau3!Q25</f>
        <v>0</v>
      </c>
      <c r="S107" s="48">
        <f>Tableau3!R25</f>
        <v>0</v>
      </c>
      <c r="T107" s="48">
        <f>Tableau3!S25</f>
        <v>0</v>
      </c>
      <c r="U107" s="48">
        <f>Tableau3!T25</f>
        <v>0</v>
      </c>
      <c r="V107" s="48">
        <f>Tableau3!U25</f>
        <v>0</v>
      </c>
      <c r="W107" s="48">
        <f>Tableau3!V25</f>
        <v>0</v>
      </c>
      <c r="X107" s="48">
        <f>Tableau3!W25</f>
        <v>0</v>
      </c>
      <c r="Y107" s="48">
        <f>Tableau3!X25</f>
        <v>0</v>
      </c>
      <c r="Z107" s="48">
        <f>Tableau3!Y25</f>
        <v>0</v>
      </c>
      <c r="AA107" s="48">
        <f>Tableau3!Z25</f>
        <v>4763724</v>
      </c>
      <c r="AB107" s="48">
        <f>Tableau3!AA25</f>
        <v>4777010</v>
      </c>
      <c r="AC107" s="48">
        <f>Tableau3!AB25</f>
        <v>-13286</v>
      </c>
    </row>
    <row r="108" spans="1:29" x14ac:dyDescent="0.2">
      <c r="A108" s="32">
        <f t="shared" si="6"/>
        <v>2025</v>
      </c>
      <c r="B108" s="149">
        <v>3</v>
      </c>
      <c r="C108" s="33">
        <f t="shared" ref="C108:D108" si="46">C107</f>
        <v>1</v>
      </c>
      <c r="D108" s="14" t="str">
        <f t="shared" si="46"/>
        <v>0691775E</v>
      </c>
      <c r="E108" s="30">
        <v>14</v>
      </c>
      <c r="F108" s="48">
        <f>Tableau3!E26</f>
        <v>6389342</v>
      </c>
      <c r="G108" s="48">
        <f>Tableau3!F26</f>
        <v>0</v>
      </c>
      <c r="H108" s="48">
        <f>Tableau3!G26</f>
        <v>0</v>
      </c>
      <c r="I108" s="48">
        <f>Tableau3!H26</f>
        <v>0</v>
      </c>
      <c r="J108" s="48">
        <f>Tableau3!I26</f>
        <v>0</v>
      </c>
      <c r="K108" s="48">
        <f>Tableau3!J26</f>
        <v>0</v>
      </c>
      <c r="L108" s="48">
        <f>Tableau3!K26</f>
        <v>0</v>
      </c>
      <c r="M108" s="48">
        <f>Tableau3!L26</f>
        <v>0</v>
      </c>
      <c r="N108" s="48">
        <f>Tableau3!M26</f>
        <v>0</v>
      </c>
      <c r="O108" s="48">
        <f>Tableau3!N26</f>
        <v>0</v>
      </c>
      <c r="P108" s="48">
        <f>Tableau3!O26</f>
        <v>0</v>
      </c>
      <c r="Q108" s="48">
        <f>Tableau3!P26</f>
        <v>0</v>
      </c>
      <c r="R108" s="48">
        <f>Tableau3!Q26</f>
        <v>0</v>
      </c>
      <c r="S108" s="48">
        <f>Tableau3!R26</f>
        <v>0</v>
      </c>
      <c r="T108" s="48">
        <f>Tableau3!S26</f>
        <v>0</v>
      </c>
      <c r="U108" s="48">
        <f>Tableau3!T26</f>
        <v>0</v>
      </c>
      <c r="V108" s="48">
        <f>Tableau3!U26</f>
        <v>0</v>
      </c>
      <c r="W108" s="48">
        <f>Tableau3!V26</f>
        <v>0</v>
      </c>
      <c r="X108" s="48">
        <f>Tableau3!W26</f>
        <v>0</v>
      </c>
      <c r="Y108" s="48">
        <f>Tableau3!X26</f>
        <v>0</v>
      </c>
      <c r="Z108" s="48">
        <f>Tableau3!Y26</f>
        <v>0</v>
      </c>
      <c r="AA108" s="48">
        <f>Tableau3!Z26</f>
        <v>6389342</v>
      </c>
      <c r="AB108" s="48">
        <f>Tableau3!AA26</f>
        <v>6411610</v>
      </c>
      <c r="AC108" s="48">
        <f>Tableau3!AB26</f>
        <v>-22268</v>
      </c>
    </row>
    <row r="109" spans="1:29" x14ac:dyDescent="0.2">
      <c r="A109" s="32">
        <f t="shared" si="6"/>
        <v>2025</v>
      </c>
      <c r="B109" s="149">
        <v>3</v>
      </c>
      <c r="C109" s="33">
        <f t="shared" ref="C109:D109" si="47">C108</f>
        <v>1</v>
      </c>
      <c r="D109" s="14" t="str">
        <f t="shared" si="47"/>
        <v>0691775E</v>
      </c>
      <c r="E109" s="30">
        <v>15</v>
      </c>
      <c r="F109" s="48">
        <f>Tableau3!E27</f>
        <v>2112860</v>
      </c>
      <c r="G109" s="48">
        <f>Tableau3!F27</f>
        <v>0</v>
      </c>
      <c r="H109" s="48">
        <f>Tableau3!G27</f>
        <v>0</v>
      </c>
      <c r="I109" s="48">
        <f>Tableau3!H27</f>
        <v>0</v>
      </c>
      <c r="J109" s="48">
        <f>Tableau3!I27</f>
        <v>0</v>
      </c>
      <c r="K109" s="48">
        <f>Tableau3!J27</f>
        <v>0</v>
      </c>
      <c r="L109" s="48">
        <f>Tableau3!K27</f>
        <v>0</v>
      </c>
      <c r="M109" s="48">
        <f>Tableau3!L27</f>
        <v>0</v>
      </c>
      <c r="N109" s="48">
        <f>Tableau3!M27</f>
        <v>0</v>
      </c>
      <c r="O109" s="48">
        <f>Tableau3!N27</f>
        <v>0</v>
      </c>
      <c r="P109" s="48">
        <f>Tableau3!O27</f>
        <v>0</v>
      </c>
      <c r="Q109" s="48">
        <f>Tableau3!P27</f>
        <v>0</v>
      </c>
      <c r="R109" s="48">
        <f>Tableau3!Q27</f>
        <v>0</v>
      </c>
      <c r="S109" s="48">
        <f>Tableau3!R27</f>
        <v>0</v>
      </c>
      <c r="T109" s="48">
        <f>Tableau3!S27</f>
        <v>0</v>
      </c>
      <c r="U109" s="48">
        <f>Tableau3!T27</f>
        <v>0</v>
      </c>
      <c r="V109" s="48">
        <f>Tableau3!U27</f>
        <v>0</v>
      </c>
      <c r="W109" s="48">
        <f>Tableau3!V27</f>
        <v>0</v>
      </c>
      <c r="X109" s="48">
        <f>Tableau3!W27</f>
        <v>0</v>
      </c>
      <c r="Y109" s="48">
        <f>Tableau3!X27</f>
        <v>0</v>
      </c>
      <c r="Z109" s="48">
        <f>Tableau3!Y27</f>
        <v>0</v>
      </c>
      <c r="AA109" s="48">
        <f>Tableau3!Z27</f>
        <v>2112860</v>
      </c>
      <c r="AB109" s="48">
        <f>Tableau3!AA27</f>
        <v>2117332</v>
      </c>
      <c r="AC109" s="48">
        <f>Tableau3!AB27</f>
        <v>-4472</v>
      </c>
    </row>
    <row r="110" spans="1:29" x14ac:dyDescent="0.2">
      <c r="A110" s="32">
        <f t="shared" si="6"/>
        <v>2025</v>
      </c>
      <c r="B110" s="149">
        <v>3</v>
      </c>
      <c r="C110" s="33">
        <f t="shared" ref="C110:D110" si="48">C109</f>
        <v>1</v>
      </c>
      <c r="D110" s="14" t="str">
        <f t="shared" si="48"/>
        <v>0691775E</v>
      </c>
      <c r="E110" s="30">
        <v>16</v>
      </c>
      <c r="F110" s="48">
        <f>Tableau3!E28</f>
        <v>3422127</v>
      </c>
      <c r="G110" s="48">
        <f>Tableau3!F28</f>
        <v>0</v>
      </c>
      <c r="H110" s="48">
        <f>Tableau3!G28</f>
        <v>0</v>
      </c>
      <c r="I110" s="48">
        <f>Tableau3!H28</f>
        <v>32761</v>
      </c>
      <c r="J110" s="48">
        <f>Tableau3!I28</f>
        <v>0</v>
      </c>
      <c r="K110" s="48">
        <f>Tableau3!J28</f>
        <v>0</v>
      </c>
      <c r="L110" s="48">
        <f>Tableau3!K28</f>
        <v>0</v>
      </c>
      <c r="M110" s="48">
        <f>Tableau3!L28</f>
        <v>0</v>
      </c>
      <c r="N110" s="48">
        <f>Tableau3!M28</f>
        <v>0</v>
      </c>
      <c r="O110" s="48">
        <f>Tableau3!N28</f>
        <v>0</v>
      </c>
      <c r="P110" s="48">
        <f>Tableau3!O28</f>
        <v>-74394</v>
      </c>
      <c r="Q110" s="48">
        <f>Tableau3!P28</f>
        <v>0</v>
      </c>
      <c r="R110" s="48">
        <f>Tableau3!Q28</f>
        <v>0</v>
      </c>
      <c r="S110" s="48">
        <f>Tableau3!R28</f>
        <v>0</v>
      </c>
      <c r="T110" s="48">
        <f>Tableau3!S28</f>
        <v>-2914</v>
      </c>
      <c r="U110" s="48">
        <f>Tableau3!T28</f>
        <v>0</v>
      </c>
      <c r="V110" s="48">
        <f>Tableau3!U28</f>
        <v>0</v>
      </c>
      <c r="W110" s="48">
        <f>Tableau3!V28</f>
        <v>0</v>
      </c>
      <c r="X110" s="48">
        <f>Tableau3!W28</f>
        <v>0</v>
      </c>
      <c r="Y110" s="48">
        <f>Tableau3!X28</f>
        <v>0</v>
      </c>
      <c r="Z110" s="48">
        <f>Tableau3!Y28</f>
        <v>-44547</v>
      </c>
      <c r="AA110" s="48">
        <f>Tableau3!Z28</f>
        <v>3377580</v>
      </c>
      <c r="AB110" s="48">
        <f>Tableau3!AA28</f>
        <v>3434764</v>
      </c>
      <c r="AC110" s="48">
        <f>Tableau3!AB28</f>
        <v>-57184</v>
      </c>
    </row>
    <row r="111" spans="1:29" x14ac:dyDescent="0.2">
      <c r="A111" s="32">
        <f t="shared" si="6"/>
        <v>2025</v>
      </c>
      <c r="B111" s="149">
        <v>3</v>
      </c>
      <c r="C111" s="33">
        <f t="shared" ref="C111:D111" si="49">C110</f>
        <v>1</v>
      </c>
      <c r="D111" s="14" t="str">
        <f t="shared" si="49"/>
        <v>0691775E</v>
      </c>
      <c r="E111" s="30">
        <v>17</v>
      </c>
      <c r="F111" s="48">
        <f>Tableau3!E29</f>
        <v>3722031</v>
      </c>
      <c r="G111" s="48">
        <f>Tableau3!F29</f>
        <v>0</v>
      </c>
      <c r="H111" s="48">
        <f>Tableau3!G29</f>
        <v>0</v>
      </c>
      <c r="I111" s="48">
        <f>Tableau3!H29</f>
        <v>0</v>
      </c>
      <c r="J111" s="48">
        <f>Tableau3!I29</f>
        <v>0</v>
      </c>
      <c r="K111" s="48">
        <f>Tableau3!J29</f>
        <v>0</v>
      </c>
      <c r="L111" s="48">
        <f>Tableau3!K29</f>
        <v>0</v>
      </c>
      <c r="M111" s="48">
        <f>Tableau3!L29</f>
        <v>0</v>
      </c>
      <c r="N111" s="48">
        <f>Tableau3!M29</f>
        <v>0</v>
      </c>
      <c r="O111" s="48">
        <f>Tableau3!N29</f>
        <v>0</v>
      </c>
      <c r="P111" s="48">
        <f>Tableau3!O29</f>
        <v>136190</v>
      </c>
      <c r="Q111" s="48">
        <f>Tableau3!P29</f>
        <v>0</v>
      </c>
      <c r="R111" s="48">
        <f>Tableau3!Q29</f>
        <v>0</v>
      </c>
      <c r="S111" s="48">
        <f>Tableau3!R29</f>
        <v>0</v>
      </c>
      <c r="T111" s="48">
        <f>Tableau3!S29</f>
        <v>0</v>
      </c>
      <c r="U111" s="48">
        <f>Tableau3!T29</f>
        <v>0</v>
      </c>
      <c r="V111" s="48">
        <f>Tableau3!U29</f>
        <v>0</v>
      </c>
      <c r="W111" s="48">
        <f>Tableau3!V29</f>
        <v>0</v>
      </c>
      <c r="X111" s="48">
        <f>Tableau3!W29</f>
        <v>0</v>
      </c>
      <c r="Y111" s="48">
        <f>Tableau3!X29</f>
        <v>0</v>
      </c>
      <c r="Z111" s="48">
        <f>Tableau3!Y29</f>
        <v>136190</v>
      </c>
      <c r="AA111" s="48">
        <f>Tableau3!Z29</f>
        <v>3858221</v>
      </c>
      <c r="AB111" s="48">
        <f>Tableau3!AA29</f>
        <v>3734165</v>
      </c>
      <c r="AC111" s="48">
        <f>Tableau3!AB29</f>
        <v>124056</v>
      </c>
    </row>
    <row r="112" spans="1:29" x14ac:dyDescent="0.2">
      <c r="A112" s="32">
        <f t="shared" si="6"/>
        <v>2025</v>
      </c>
      <c r="B112" s="149">
        <v>3</v>
      </c>
      <c r="C112" s="33">
        <f t="shared" ref="C112:D112" si="50">C111</f>
        <v>1</v>
      </c>
      <c r="D112" s="14" t="str">
        <f t="shared" si="50"/>
        <v>0691775E</v>
      </c>
      <c r="E112" s="30">
        <v>18</v>
      </c>
      <c r="F112" s="48">
        <f>Tableau3!E30</f>
        <v>55958371</v>
      </c>
      <c r="G112" s="48">
        <f>Tableau3!F30</f>
        <v>0</v>
      </c>
      <c r="H112" s="48">
        <f>Tableau3!G30</f>
        <v>61123</v>
      </c>
      <c r="I112" s="48">
        <f>Tableau3!H30</f>
        <v>516844</v>
      </c>
      <c r="J112" s="48">
        <f>Tableau3!I30</f>
        <v>0</v>
      </c>
      <c r="K112" s="48">
        <f>Tableau3!J30</f>
        <v>0</v>
      </c>
      <c r="L112" s="48">
        <f>Tableau3!K30</f>
        <v>0</v>
      </c>
      <c r="M112" s="48">
        <f>Tableau3!L30</f>
        <v>2000000</v>
      </c>
      <c r="N112" s="48">
        <f>Tableau3!M30</f>
        <v>0</v>
      </c>
      <c r="O112" s="48">
        <f>Tableau3!N30</f>
        <v>0</v>
      </c>
      <c r="P112" s="48">
        <f>Tableau3!O30</f>
        <v>3090</v>
      </c>
      <c r="Q112" s="48">
        <f>Tableau3!P30</f>
        <v>457585</v>
      </c>
      <c r="R112" s="48">
        <f>Tableau3!Q30</f>
        <v>-549102</v>
      </c>
      <c r="S112" s="48">
        <f>Tableau3!R30</f>
        <v>1006687</v>
      </c>
      <c r="T112" s="48">
        <f>Tableau3!S30</f>
        <v>161657</v>
      </c>
      <c r="U112" s="48">
        <f>Tableau3!T30</f>
        <v>0</v>
      </c>
      <c r="V112" s="48">
        <f>Tableau3!U30</f>
        <v>0</v>
      </c>
      <c r="W112" s="48">
        <f>Tableau3!V30</f>
        <v>0</v>
      </c>
      <c r="X112" s="48">
        <f>Tableau3!W30</f>
        <v>557998</v>
      </c>
      <c r="Y112" s="48">
        <f>Tableau3!X30</f>
        <v>117776</v>
      </c>
      <c r="Z112" s="48">
        <f>Tableau3!Y30</f>
        <v>3876073</v>
      </c>
      <c r="AA112" s="48">
        <f>Tableau3!Z30</f>
        <v>59834444</v>
      </c>
      <c r="AB112" s="48">
        <f>Tableau3!AA30</f>
        <v>56131086</v>
      </c>
      <c r="AC112" s="48">
        <f>Tableau3!AB30</f>
        <v>3703358</v>
      </c>
    </row>
    <row r="113" spans="1:29" x14ac:dyDescent="0.2">
      <c r="A113" s="32">
        <f t="shared" si="6"/>
        <v>2025</v>
      </c>
      <c r="B113" s="149">
        <v>3</v>
      </c>
      <c r="C113" s="33">
        <f t="shared" ref="C113:D113" si="51">C112</f>
        <v>1</v>
      </c>
      <c r="D113" s="14" t="str">
        <f t="shared" si="51"/>
        <v>0691775E</v>
      </c>
      <c r="E113" s="30">
        <v>19</v>
      </c>
      <c r="F113" s="48">
        <f>Tableau3!E31</f>
        <v>47137137</v>
      </c>
      <c r="G113" s="48">
        <f>Tableau3!F31</f>
        <v>0</v>
      </c>
      <c r="H113" s="48">
        <f>Tableau3!G31</f>
        <v>0</v>
      </c>
      <c r="I113" s="48">
        <f>Tableau3!H31</f>
        <v>215754</v>
      </c>
      <c r="J113" s="48">
        <f>Tableau3!I31</f>
        <v>0</v>
      </c>
      <c r="K113" s="48">
        <f>Tableau3!J31</f>
        <v>0</v>
      </c>
      <c r="L113" s="48">
        <f>Tableau3!K31</f>
        <v>0</v>
      </c>
      <c r="M113" s="48">
        <f>Tableau3!L31</f>
        <v>2000000</v>
      </c>
      <c r="N113" s="48">
        <f>Tableau3!M31</f>
        <v>0</v>
      </c>
      <c r="O113" s="48">
        <f>Tableau3!N31</f>
        <v>0</v>
      </c>
      <c r="P113" s="48">
        <f>Tableau3!O31</f>
        <v>3090</v>
      </c>
      <c r="Q113" s="48">
        <f>Tableau3!P31</f>
        <v>457585</v>
      </c>
      <c r="R113" s="48">
        <f>Tableau3!Q31</f>
        <v>-549102</v>
      </c>
      <c r="S113" s="48">
        <f>Tableau3!R31</f>
        <v>1006687</v>
      </c>
      <c r="T113" s="48">
        <f>Tableau3!S31</f>
        <v>-19188</v>
      </c>
      <c r="U113" s="48">
        <f>Tableau3!T31</f>
        <v>0</v>
      </c>
      <c r="V113" s="48">
        <f>Tableau3!U31</f>
        <v>0</v>
      </c>
      <c r="W113" s="48">
        <f>Tableau3!V31</f>
        <v>0</v>
      </c>
      <c r="X113" s="48">
        <f>Tableau3!W31</f>
        <v>0</v>
      </c>
      <c r="Y113" s="48">
        <f>Tableau3!X31</f>
        <v>0</v>
      </c>
      <c r="Z113" s="48">
        <f>Tableau3!Y31</f>
        <v>2657241</v>
      </c>
      <c r="AA113" s="48">
        <f>Tableau3!Z31</f>
        <v>49794378</v>
      </c>
      <c r="AB113" s="48">
        <f>Tableau3!AA31</f>
        <v>47251937</v>
      </c>
      <c r="AC113" s="48">
        <f>Tableau3!AB31</f>
        <v>2542441</v>
      </c>
    </row>
    <row r="114" spans="1:29" x14ac:dyDescent="0.2">
      <c r="A114" s="32">
        <f t="shared" si="6"/>
        <v>2025</v>
      </c>
      <c r="B114" s="149">
        <v>3</v>
      </c>
      <c r="C114" s="33">
        <f t="shared" ref="C114:D114" si="52">C113</f>
        <v>1</v>
      </c>
      <c r="D114" s="14" t="str">
        <f t="shared" si="52"/>
        <v>0691775E</v>
      </c>
      <c r="E114" s="30">
        <v>20</v>
      </c>
      <c r="F114" s="48">
        <f>Tableau3!E32</f>
        <v>8821234</v>
      </c>
      <c r="G114" s="48">
        <f>Tableau3!F32</f>
        <v>0</v>
      </c>
      <c r="H114" s="48">
        <f>Tableau3!G32</f>
        <v>61123</v>
      </c>
      <c r="I114" s="48">
        <f>Tableau3!H32</f>
        <v>301090</v>
      </c>
      <c r="J114" s="48">
        <f>Tableau3!I32</f>
        <v>0</v>
      </c>
      <c r="K114" s="48">
        <f>Tableau3!J32</f>
        <v>0</v>
      </c>
      <c r="L114" s="48">
        <f>Tableau3!K32</f>
        <v>0</v>
      </c>
      <c r="M114" s="48">
        <f>Tableau3!L32</f>
        <v>0</v>
      </c>
      <c r="N114" s="48">
        <f>Tableau3!M32</f>
        <v>0</v>
      </c>
      <c r="O114" s="48">
        <f>Tableau3!N32</f>
        <v>0</v>
      </c>
      <c r="P114" s="48">
        <f>Tableau3!O32</f>
        <v>0</v>
      </c>
      <c r="Q114" s="48">
        <f>Tableau3!P32</f>
        <v>0</v>
      </c>
      <c r="R114" s="48">
        <f>Tableau3!Q32</f>
        <v>0</v>
      </c>
      <c r="S114" s="48">
        <f>Tableau3!R32</f>
        <v>0</v>
      </c>
      <c r="T114" s="48">
        <f>Tableau3!S32</f>
        <v>180845</v>
      </c>
      <c r="U114" s="48">
        <f>Tableau3!T32</f>
        <v>0</v>
      </c>
      <c r="V114" s="48">
        <f>Tableau3!U32</f>
        <v>0</v>
      </c>
      <c r="W114" s="48">
        <f>Tableau3!V32</f>
        <v>0</v>
      </c>
      <c r="X114" s="48">
        <f>Tableau3!W32</f>
        <v>557998</v>
      </c>
      <c r="Y114" s="48">
        <f>Tableau3!X32</f>
        <v>117776</v>
      </c>
      <c r="Z114" s="48">
        <f>Tableau3!Y32</f>
        <v>1218832</v>
      </c>
      <c r="AA114" s="48">
        <f>Tableau3!Z32</f>
        <v>10040066</v>
      </c>
      <c r="AB114" s="48">
        <f>Tableau3!AA32</f>
        <v>8879149</v>
      </c>
      <c r="AC114" s="48">
        <f>Tableau3!AB32</f>
        <v>1160917</v>
      </c>
    </row>
    <row r="115" spans="1:29" x14ac:dyDescent="0.2">
      <c r="A115" s="32">
        <f t="shared" si="6"/>
        <v>2025</v>
      </c>
      <c r="B115" s="149">
        <v>3</v>
      </c>
      <c r="C115" s="33">
        <f t="shared" ref="C115:D115" si="53">C114</f>
        <v>1</v>
      </c>
      <c r="D115" s="14" t="str">
        <f t="shared" si="53"/>
        <v>0691775E</v>
      </c>
      <c r="E115" s="30">
        <v>21</v>
      </c>
      <c r="F115" s="48">
        <f>Tableau3!E33</f>
        <v>37599039</v>
      </c>
      <c r="G115" s="48">
        <f>Tableau3!F33</f>
        <v>0</v>
      </c>
      <c r="H115" s="48">
        <f>Tableau3!G33</f>
        <v>0</v>
      </c>
      <c r="I115" s="48">
        <f>Tableau3!H33</f>
        <v>174569</v>
      </c>
      <c r="J115" s="48">
        <f>Tableau3!I33</f>
        <v>0</v>
      </c>
      <c r="K115" s="48">
        <f>Tableau3!J33</f>
        <v>0</v>
      </c>
      <c r="L115" s="48">
        <f>Tableau3!K33</f>
        <v>0</v>
      </c>
      <c r="M115" s="48">
        <f>Tableau3!L33</f>
        <v>2000000</v>
      </c>
      <c r="N115" s="48">
        <f>Tableau3!M33</f>
        <v>0</v>
      </c>
      <c r="O115" s="48">
        <f>Tableau3!N33</f>
        <v>0</v>
      </c>
      <c r="P115" s="48">
        <f>Tableau3!O33</f>
        <v>0</v>
      </c>
      <c r="Q115" s="48">
        <f>Tableau3!P33</f>
        <v>370237</v>
      </c>
      <c r="R115" s="48">
        <f>Tableau3!Q33</f>
        <v>-444285</v>
      </c>
      <c r="S115" s="48">
        <f>Tableau3!R33</f>
        <v>814522</v>
      </c>
      <c r="T115" s="48">
        <f>Tableau3!S33</f>
        <v>-15525</v>
      </c>
      <c r="U115" s="48">
        <f>Tableau3!T33</f>
        <v>0</v>
      </c>
      <c r="V115" s="48">
        <f>Tableau3!U33</f>
        <v>0</v>
      </c>
      <c r="W115" s="48">
        <f>Tableau3!V33</f>
        <v>0</v>
      </c>
      <c r="X115" s="48">
        <f>Tableau3!W33</f>
        <v>0</v>
      </c>
      <c r="Y115" s="48">
        <f>Tableau3!X33</f>
        <v>0</v>
      </c>
      <c r="Z115" s="48">
        <f>Tableau3!Y33</f>
        <v>2529281</v>
      </c>
      <c r="AA115" s="48">
        <f>Tableau3!Z33</f>
        <v>40128320</v>
      </c>
      <c r="AB115" s="48">
        <f>Tableau3!AA33</f>
        <v>37690044</v>
      </c>
      <c r="AC115" s="48">
        <f>Tableau3!AB33</f>
        <v>2438276</v>
      </c>
    </row>
    <row r="116" spans="1:29" x14ac:dyDescent="0.2">
      <c r="A116" s="32">
        <f t="shared" si="6"/>
        <v>2025</v>
      </c>
      <c r="B116" s="149">
        <v>3</v>
      </c>
      <c r="C116" s="33">
        <f t="shared" ref="C116:D116" si="54">C115</f>
        <v>1</v>
      </c>
      <c r="D116" s="14" t="str">
        <f t="shared" si="54"/>
        <v>0691775E</v>
      </c>
      <c r="E116" s="30">
        <v>22</v>
      </c>
      <c r="F116" s="48">
        <f>Tableau3!E34</f>
        <v>9538098</v>
      </c>
      <c r="G116" s="48">
        <f>Tableau3!F34</f>
        <v>0</v>
      </c>
      <c r="H116" s="48">
        <f>Tableau3!G34</f>
        <v>0</v>
      </c>
      <c r="I116" s="48">
        <f>Tableau3!H34</f>
        <v>41185</v>
      </c>
      <c r="J116" s="48">
        <f>Tableau3!I34</f>
        <v>0</v>
      </c>
      <c r="K116" s="48">
        <f>Tableau3!J34</f>
        <v>0</v>
      </c>
      <c r="L116" s="48">
        <f>Tableau3!K34</f>
        <v>0</v>
      </c>
      <c r="M116" s="48">
        <f>Tableau3!L34</f>
        <v>0</v>
      </c>
      <c r="N116" s="48">
        <f>Tableau3!M34</f>
        <v>0</v>
      </c>
      <c r="O116" s="48">
        <f>Tableau3!N34</f>
        <v>0</v>
      </c>
      <c r="P116" s="48">
        <f>Tableau3!O34</f>
        <v>3090</v>
      </c>
      <c r="Q116" s="48">
        <f>Tableau3!P34</f>
        <v>87348</v>
      </c>
      <c r="R116" s="48">
        <f>Tableau3!Q34</f>
        <v>-104817</v>
      </c>
      <c r="S116" s="48">
        <f>Tableau3!R34</f>
        <v>192165</v>
      </c>
      <c r="T116" s="48">
        <f>Tableau3!S34</f>
        <v>-3663</v>
      </c>
      <c r="U116" s="48">
        <f>Tableau3!T34</f>
        <v>0</v>
      </c>
      <c r="V116" s="48">
        <f>Tableau3!U34</f>
        <v>0</v>
      </c>
      <c r="W116" s="48">
        <f>Tableau3!V34</f>
        <v>0</v>
      </c>
      <c r="X116" s="48">
        <f>Tableau3!W34</f>
        <v>0</v>
      </c>
      <c r="Y116" s="48">
        <f>Tableau3!X34</f>
        <v>0</v>
      </c>
      <c r="Z116" s="48">
        <f>Tableau3!Y34</f>
        <v>127960</v>
      </c>
      <c r="AA116" s="48">
        <f>Tableau3!Z34</f>
        <v>9666058</v>
      </c>
      <c r="AB116" s="48">
        <f>Tableau3!AA34</f>
        <v>9561893</v>
      </c>
      <c r="AC116" s="48">
        <f>Tableau3!AB34</f>
        <v>104165</v>
      </c>
    </row>
    <row r="117" spans="1:29" x14ac:dyDescent="0.2">
      <c r="A117" s="32">
        <f t="shared" si="6"/>
        <v>2025</v>
      </c>
      <c r="B117" s="149">
        <v>3</v>
      </c>
      <c r="C117" s="33">
        <f t="shared" ref="C117:D117" si="55">C116</f>
        <v>1</v>
      </c>
      <c r="D117" s="14" t="str">
        <f t="shared" si="55"/>
        <v>0691775E</v>
      </c>
      <c r="E117" s="30">
        <v>23</v>
      </c>
      <c r="F117" s="48">
        <f>Tableau3!E35</f>
        <v>892522</v>
      </c>
      <c r="G117" s="48">
        <f>Tableau3!F35</f>
        <v>0</v>
      </c>
      <c r="H117" s="48">
        <f>Tableau3!G35</f>
        <v>6082</v>
      </c>
      <c r="I117" s="48">
        <f>Tableau3!H35</f>
        <v>29961</v>
      </c>
      <c r="J117" s="48">
        <f>Tableau3!I35</f>
        <v>0</v>
      </c>
      <c r="K117" s="48">
        <f>Tableau3!J35</f>
        <v>0</v>
      </c>
      <c r="L117" s="48">
        <f>Tableau3!K35</f>
        <v>0</v>
      </c>
      <c r="M117" s="48">
        <f>Tableau3!L35</f>
        <v>0</v>
      </c>
      <c r="N117" s="48">
        <f>Tableau3!M35</f>
        <v>0</v>
      </c>
      <c r="O117" s="48">
        <f>Tableau3!N35</f>
        <v>0</v>
      </c>
      <c r="P117" s="48">
        <f>Tableau3!O35</f>
        <v>0</v>
      </c>
      <c r="Q117" s="48">
        <f>Tableau3!P35</f>
        <v>0</v>
      </c>
      <c r="R117" s="48">
        <f>Tableau3!Q35</f>
        <v>0</v>
      </c>
      <c r="S117" s="48">
        <f>Tableau3!R35</f>
        <v>0</v>
      </c>
      <c r="T117" s="48">
        <f>Tableau3!S35</f>
        <v>17996</v>
      </c>
      <c r="U117" s="48">
        <f>Tableau3!T35</f>
        <v>0</v>
      </c>
      <c r="V117" s="48">
        <f>Tableau3!U35</f>
        <v>0</v>
      </c>
      <c r="W117" s="48">
        <f>Tableau3!V35</f>
        <v>0</v>
      </c>
      <c r="X117" s="48">
        <f>Tableau3!W35</f>
        <v>55526</v>
      </c>
      <c r="Y117" s="48">
        <f>Tableau3!X35</f>
        <v>11720</v>
      </c>
      <c r="Z117" s="48">
        <f>Tableau3!Y35</f>
        <v>121285</v>
      </c>
      <c r="AA117" s="48">
        <f>Tableau3!Z35</f>
        <v>1013807</v>
      </c>
      <c r="AB117" s="48">
        <f>Tableau3!AA35</f>
        <v>898335</v>
      </c>
      <c r="AC117" s="48">
        <f>Tableau3!AB35</f>
        <v>115472</v>
      </c>
    </row>
    <row r="118" spans="1:29" x14ac:dyDescent="0.2">
      <c r="A118" s="32">
        <f t="shared" si="6"/>
        <v>2025</v>
      </c>
      <c r="B118" s="149">
        <v>3</v>
      </c>
      <c r="C118" s="33">
        <f t="shared" ref="C118:D118" si="56">C117</f>
        <v>1</v>
      </c>
      <c r="D118" s="14" t="str">
        <f t="shared" si="56"/>
        <v>0691775E</v>
      </c>
      <c r="E118" s="30">
        <v>24</v>
      </c>
      <c r="F118" s="48">
        <f>Tableau3!E36</f>
        <v>7928712</v>
      </c>
      <c r="G118" s="48">
        <f>Tableau3!F36</f>
        <v>0</v>
      </c>
      <c r="H118" s="48">
        <f>Tableau3!G36</f>
        <v>55041</v>
      </c>
      <c r="I118" s="48">
        <f>Tableau3!H36</f>
        <v>271129</v>
      </c>
      <c r="J118" s="48">
        <f>Tableau3!I36</f>
        <v>0</v>
      </c>
      <c r="K118" s="48">
        <f>Tableau3!J36</f>
        <v>0</v>
      </c>
      <c r="L118" s="48">
        <f>Tableau3!K36</f>
        <v>0</v>
      </c>
      <c r="M118" s="48">
        <f>Tableau3!L36</f>
        <v>0</v>
      </c>
      <c r="N118" s="48">
        <f>Tableau3!M36</f>
        <v>0</v>
      </c>
      <c r="O118" s="48">
        <f>Tableau3!N36</f>
        <v>0</v>
      </c>
      <c r="P118" s="48">
        <f>Tableau3!O36</f>
        <v>0</v>
      </c>
      <c r="Q118" s="48">
        <f>Tableau3!P36</f>
        <v>0</v>
      </c>
      <c r="R118" s="48">
        <f>Tableau3!Q36</f>
        <v>0</v>
      </c>
      <c r="S118" s="48">
        <f>Tableau3!R36</f>
        <v>0</v>
      </c>
      <c r="T118" s="48">
        <f>Tableau3!S36</f>
        <v>162849</v>
      </c>
      <c r="U118" s="48">
        <f>Tableau3!T36</f>
        <v>0</v>
      </c>
      <c r="V118" s="48">
        <f>Tableau3!U36</f>
        <v>0</v>
      </c>
      <c r="W118" s="48">
        <f>Tableau3!V36</f>
        <v>0</v>
      </c>
      <c r="X118" s="48">
        <f>Tableau3!W36</f>
        <v>502472</v>
      </c>
      <c r="Y118" s="48">
        <f>Tableau3!X36</f>
        <v>106056</v>
      </c>
      <c r="Z118" s="48">
        <f>Tableau3!Y36</f>
        <v>1097547</v>
      </c>
      <c r="AA118" s="48">
        <f>Tableau3!Z36</f>
        <v>9026259</v>
      </c>
      <c r="AB118" s="48">
        <f>Tableau3!AA36</f>
        <v>7980814</v>
      </c>
      <c r="AC118" s="48">
        <f>Tableau3!AB36</f>
        <v>1045445</v>
      </c>
    </row>
    <row r="119" spans="1:29" x14ac:dyDescent="0.2">
      <c r="A119" s="32">
        <f t="shared" si="6"/>
        <v>2025</v>
      </c>
      <c r="B119" s="149">
        <v>3</v>
      </c>
      <c r="C119" s="33">
        <f t="shared" ref="C119:D119" si="57">C118</f>
        <v>1</v>
      </c>
      <c r="D119" s="14" t="str">
        <f t="shared" si="57"/>
        <v>0691775E</v>
      </c>
      <c r="E119" s="30">
        <v>25</v>
      </c>
      <c r="F119" s="48">
        <f>Tableau3!E37</f>
        <v>1040347</v>
      </c>
      <c r="G119" s="48">
        <f>Tableau3!F37</f>
        <v>0</v>
      </c>
      <c r="H119" s="48">
        <f>Tableau3!G37</f>
        <v>0</v>
      </c>
      <c r="I119" s="48">
        <f>Tableau3!H37</f>
        <v>0</v>
      </c>
      <c r="J119" s="48">
        <f>Tableau3!I37</f>
        <v>0</v>
      </c>
      <c r="K119" s="48">
        <f>Tableau3!J37</f>
        <v>0</v>
      </c>
      <c r="L119" s="48">
        <f>Tableau3!K37</f>
        <v>0</v>
      </c>
      <c r="M119" s="48">
        <f>Tableau3!L37</f>
        <v>0</v>
      </c>
      <c r="N119" s="48">
        <f>Tableau3!M37</f>
        <v>0</v>
      </c>
      <c r="O119" s="48">
        <f>Tableau3!N37</f>
        <v>0</v>
      </c>
      <c r="P119" s="48">
        <f>Tableau3!O37</f>
        <v>0</v>
      </c>
      <c r="Q119" s="48">
        <f>Tableau3!P37</f>
        <v>0</v>
      </c>
      <c r="R119" s="48">
        <f>Tableau3!Q37</f>
        <v>0</v>
      </c>
      <c r="S119" s="48">
        <f>Tableau3!R37</f>
        <v>0</v>
      </c>
      <c r="T119" s="48">
        <f>Tableau3!S37</f>
        <v>0</v>
      </c>
      <c r="U119" s="48">
        <f>Tableau3!T37</f>
        <v>0</v>
      </c>
      <c r="V119" s="48">
        <f>Tableau3!U37</f>
        <v>0</v>
      </c>
      <c r="W119" s="48">
        <f>Tableau3!V37</f>
        <v>0</v>
      </c>
      <c r="X119" s="48">
        <f>Tableau3!W37</f>
        <v>0</v>
      </c>
      <c r="Y119" s="48">
        <f>Tableau3!X37</f>
        <v>0</v>
      </c>
      <c r="Z119" s="48">
        <f>Tableau3!Y37</f>
        <v>0</v>
      </c>
      <c r="AA119" s="48">
        <f>Tableau3!Z37</f>
        <v>1040347</v>
      </c>
      <c r="AB119" s="48">
        <f>Tableau3!AA37</f>
        <v>1026185</v>
      </c>
      <c r="AC119" s="48">
        <f>Tableau3!AB37</f>
        <v>14162</v>
      </c>
    </row>
    <row r="120" spans="1:29" x14ac:dyDescent="0.2">
      <c r="A120" s="32">
        <f t="shared" si="6"/>
        <v>2025</v>
      </c>
      <c r="B120" s="149">
        <v>3</v>
      </c>
      <c r="C120" s="33">
        <f t="shared" ref="C120:D120" si="58">C119</f>
        <v>1</v>
      </c>
      <c r="D120" s="14" t="str">
        <f t="shared" si="58"/>
        <v>0691775E</v>
      </c>
      <c r="E120" s="30">
        <v>26</v>
      </c>
      <c r="F120" s="48">
        <f>Tableau3!E38</f>
        <v>141039594</v>
      </c>
      <c r="G120" s="48">
        <f>Tableau3!F38</f>
        <v>0</v>
      </c>
      <c r="H120" s="48">
        <f>Tableau3!G38</f>
        <v>211302</v>
      </c>
      <c r="I120" s="48">
        <f>Tableau3!H38</f>
        <v>1490629</v>
      </c>
      <c r="J120" s="48">
        <f>Tableau3!I38</f>
        <v>0</v>
      </c>
      <c r="K120" s="48">
        <f>Tableau3!J38</f>
        <v>0</v>
      </c>
      <c r="L120" s="48">
        <f>Tableau3!K38</f>
        <v>0</v>
      </c>
      <c r="M120" s="48">
        <f>Tableau3!L38</f>
        <v>2000000</v>
      </c>
      <c r="N120" s="48">
        <f>Tableau3!M38</f>
        <v>0</v>
      </c>
      <c r="O120" s="48">
        <f>Tableau3!N38</f>
        <v>0</v>
      </c>
      <c r="P120" s="48">
        <f>Tableau3!O38</f>
        <v>64886</v>
      </c>
      <c r="Q120" s="48">
        <f>Tableau3!P38</f>
        <v>953882</v>
      </c>
      <c r="R120" s="48">
        <f>Tableau3!Q38</f>
        <v>-1144658</v>
      </c>
      <c r="S120" s="48">
        <f>Tableau3!R38</f>
        <v>2098540</v>
      </c>
      <c r="T120" s="48">
        <f>Tableau3!S38</f>
        <v>585182</v>
      </c>
      <c r="U120" s="48">
        <f>Tableau3!T38</f>
        <v>0</v>
      </c>
      <c r="V120" s="48">
        <f>Tableau3!U38</f>
        <v>0</v>
      </c>
      <c r="W120" s="48">
        <f>Tableau3!V38</f>
        <v>0</v>
      </c>
      <c r="X120" s="48">
        <f>Tableau3!W38</f>
        <v>1929000</v>
      </c>
      <c r="Y120" s="48">
        <f>Tableau3!X38</f>
        <v>407150</v>
      </c>
      <c r="Z120" s="48">
        <f>Tableau3!Y38</f>
        <v>7642031</v>
      </c>
      <c r="AA120" s="48">
        <f>Tableau3!Z38</f>
        <v>148681625</v>
      </c>
      <c r="AB120" s="48">
        <f>Tableau3!AA38</f>
        <v>141504223</v>
      </c>
      <c r="AC120" s="48">
        <f>Tableau3!AB38</f>
        <v>7177402</v>
      </c>
    </row>
    <row r="121" spans="1:29" x14ac:dyDescent="0.2">
      <c r="A121" s="32">
        <f t="shared" si="6"/>
        <v>2025</v>
      </c>
      <c r="B121" s="149">
        <v>3</v>
      </c>
      <c r="C121" s="33">
        <f t="shared" ref="C121:D121" si="59">C120</f>
        <v>1</v>
      </c>
      <c r="D121" s="14" t="str">
        <f t="shared" si="59"/>
        <v>0691775E</v>
      </c>
      <c r="E121" s="30">
        <v>27</v>
      </c>
      <c r="F121" s="48">
        <f>Tableau3!E39</f>
        <v>139999247</v>
      </c>
      <c r="G121" s="48">
        <f>Tableau3!F39</f>
        <v>0</v>
      </c>
      <c r="H121" s="48">
        <f>Tableau3!G39</f>
        <v>211302</v>
      </c>
      <c r="I121" s="48">
        <f>Tableau3!H39</f>
        <v>1490629</v>
      </c>
      <c r="J121" s="48">
        <f>Tableau3!I39</f>
        <v>0</v>
      </c>
      <c r="K121" s="48">
        <f>Tableau3!J39</f>
        <v>0</v>
      </c>
      <c r="L121" s="48">
        <f>Tableau3!K39</f>
        <v>0</v>
      </c>
      <c r="M121" s="48">
        <f>Tableau3!L39</f>
        <v>2000000</v>
      </c>
      <c r="N121" s="48">
        <f>Tableau3!M39</f>
        <v>0</v>
      </c>
      <c r="O121" s="48">
        <f>Tableau3!N39</f>
        <v>0</v>
      </c>
      <c r="P121" s="48">
        <f>Tableau3!O39</f>
        <v>64886</v>
      </c>
      <c r="Q121" s="48">
        <f>Tableau3!P39</f>
        <v>953882</v>
      </c>
      <c r="R121" s="48">
        <f>Tableau3!Q39</f>
        <v>-1144658</v>
      </c>
      <c r="S121" s="48">
        <f>Tableau3!R39</f>
        <v>2098540</v>
      </c>
      <c r="T121" s="48">
        <f>Tableau3!S39</f>
        <v>585182</v>
      </c>
      <c r="U121" s="48">
        <f>Tableau3!T39</f>
        <v>0</v>
      </c>
      <c r="V121" s="48">
        <f>Tableau3!U39</f>
        <v>0</v>
      </c>
      <c r="W121" s="48">
        <f>Tableau3!V39</f>
        <v>0</v>
      </c>
      <c r="X121" s="48">
        <f>Tableau3!W39</f>
        <v>1929000</v>
      </c>
      <c r="Y121" s="48">
        <f>Tableau3!X39</f>
        <v>407150</v>
      </c>
      <c r="Z121" s="48">
        <f>Tableau3!Y39</f>
        <v>7642031</v>
      </c>
      <c r="AA121" s="48">
        <f>Tableau3!Z39</f>
        <v>147641278</v>
      </c>
      <c r="AB121" s="48">
        <f>Tableau3!AA39</f>
        <v>140478038</v>
      </c>
      <c r="AC121" s="48">
        <f>Tableau3!AB39</f>
        <v>7163240</v>
      </c>
    </row>
    <row r="122" spans="1:29" x14ac:dyDescent="0.2">
      <c r="A122" s="32">
        <f t="shared" si="6"/>
        <v>2025</v>
      </c>
      <c r="B122" s="149">
        <v>3</v>
      </c>
      <c r="C122" s="33">
        <f t="shared" ref="C122:D122" si="60">C121</f>
        <v>1</v>
      </c>
      <c r="D122" s="14" t="str">
        <f t="shared" si="60"/>
        <v>0691775E</v>
      </c>
      <c r="E122" s="30">
        <v>28</v>
      </c>
      <c r="F122" s="48">
        <f>Tableau3!E40</f>
        <v>108424278</v>
      </c>
      <c r="G122" s="48">
        <f>Tableau3!F40</f>
        <v>0</v>
      </c>
      <c r="H122" s="48">
        <f>Tableau3!G40</f>
        <v>0</v>
      </c>
      <c r="I122" s="48">
        <f>Tableau3!H40</f>
        <v>449760</v>
      </c>
      <c r="J122" s="48">
        <f>Tableau3!I40</f>
        <v>0</v>
      </c>
      <c r="K122" s="48">
        <f>Tableau3!J40</f>
        <v>0</v>
      </c>
      <c r="L122" s="48">
        <f>Tableau3!K40</f>
        <v>0</v>
      </c>
      <c r="M122" s="48">
        <f>Tableau3!L40</f>
        <v>2000000</v>
      </c>
      <c r="N122" s="48">
        <f>Tableau3!M40</f>
        <v>0</v>
      </c>
      <c r="O122" s="48">
        <f>Tableau3!N40</f>
        <v>0</v>
      </c>
      <c r="P122" s="48">
        <f>Tableau3!O40</f>
        <v>64886</v>
      </c>
      <c r="Q122" s="48">
        <f>Tableau3!P40</f>
        <v>953882</v>
      </c>
      <c r="R122" s="48">
        <f>Tableau3!Q40</f>
        <v>-1144658</v>
      </c>
      <c r="S122" s="48">
        <f>Tableau3!R40</f>
        <v>2098540</v>
      </c>
      <c r="T122" s="48">
        <f>Tableau3!S40</f>
        <v>-40000</v>
      </c>
      <c r="U122" s="48">
        <f>Tableau3!T40</f>
        <v>0</v>
      </c>
      <c r="V122" s="48">
        <f>Tableau3!U40</f>
        <v>0</v>
      </c>
      <c r="W122" s="48">
        <f>Tableau3!V40</f>
        <v>0</v>
      </c>
      <c r="X122" s="48">
        <f>Tableau3!W40</f>
        <v>0</v>
      </c>
      <c r="Y122" s="48">
        <f>Tableau3!X40</f>
        <v>0</v>
      </c>
      <c r="Z122" s="48">
        <f>Tableau3!Y40</f>
        <v>3428528</v>
      </c>
      <c r="AA122" s="48">
        <f>Tableau3!Z40</f>
        <v>111852806</v>
      </c>
      <c r="AB122" s="48">
        <f>Tableau3!AA40</f>
        <v>108699193</v>
      </c>
      <c r="AC122" s="48">
        <f>Tableau3!AB40</f>
        <v>3153613</v>
      </c>
    </row>
    <row r="123" spans="1:29" x14ac:dyDescent="0.2">
      <c r="A123" s="32">
        <f t="shared" si="6"/>
        <v>2025</v>
      </c>
      <c r="B123" s="149">
        <v>3</v>
      </c>
      <c r="C123" s="33">
        <f t="shared" ref="C123:D123" si="61">C122</f>
        <v>1</v>
      </c>
      <c r="D123" s="14" t="str">
        <f t="shared" si="61"/>
        <v>0691775E</v>
      </c>
      <c r="E123" s="30">
        <v>29</v>
      </c>
      <c r="F123" s="48">
        <f>Tableau3!E41</f>
        <v>31574969</v>
      </c>
      <c r="G123" s="48">
        <f>Tableau3!F41</f>
        <v>0</v>
      </c>
      <c r="H123" s="48">
        <f>Tableau3!G41</f>
        <v>211302</v>
      </c>
      <c r="I123" s="48">
        <f>Tableau3!H41</f>
        <v>1040869</v>
      </c>
      <c r="J123" s="48">
        <f>Tableau3!I41</f>
        <v>0</v>
      </c>
      <c r="K123" s="48">
        <f>Tableau3!J41</f>
        <v>0</v>
      </c>
      <c r="L123" s="48">
        <f>Tableau3!K41</f>
        <v>0</v>
      </c>
      <c r="M123" s="48">
        <f>Tableau3!L41</f>
        <v>0</v>
      </c>
      <c r="N123" s="48">
        <f>Tableau3!M41</f>
        <v>0</v>
      </c>
      <c r="O123" s="48">
        <f>Tableau3!N41</f>
        <v>0</v>
      </c>
      <c r="P123" s="48">
        <f>Tableau3!O41</f>
        <v>0</v>
      </c>
      <c r="Q123" s="48">
        <f>Tableau3!P41</f>
        <v>0</v>
      </c>
      <c r="R123" s="48">
        <f>Tableau3!Q41</f>
        <v>0</v>
      </c>
      <c r="S123" s="48">
        <f>Tableau3!R41</f>
        <v>0</v>
      </c>
      <c r="T123" s="48">
        <f>Tableau3!S41</f>
        <v>625182</v>
      </c>
      <c r="U123" s="48">
        <f>Tableau3!T41</f>
        <v>0</v>
      </c>
      <c r="V123" s="48">
        <f>Tableau3!U41</f>
        <v>0</v>
      </c>
      <c r="W123" s="48">
        <f>Tableau3!V41</f>
        <v>0</v>
      </c>
      <c r="X123" s="48">
        <f>Tableau3!W41</f>
        <v>1929000</v>
      </c>
      <c r="Y123" s="48">
        <f>Tableau3!X41</f>
        <v>407150</v>
      </c>
      <c r="Z123" s="48">
        <f>Tableau3!Y41</f>
        <v>4213503</v>
      </c>
      <c r="AA123" s="48">
        <f>Tableau3!Z41</f>
        <v>35788472</v>
      </c>
      <c r="AB123" s="48">
        <f>Tableau3!AA41</f>
        <v>31778845</v>
      </c>
      <c r="AC123" s="48">
        <f>Tableau3!AB41</f>
        <v>4009627</v>
      </c>
    </row>
    <row r="124" spans="1:29" x14ac:dyDescent="0.2">
      <c r="A124" s="32">
        <f t="shared" si="6"/>
        <v>2025</v>
      </c>
      <c r="B124" s="149">
        <v>3</v>
      </c>
      <c r="C124" s="33">
        <f t="shared" ref="C124:D124" si="62">C123</f>
        <v>1</v>
      </c>
      <c r="D124" s="14" t="str">
        <f t="shared" si="62"/>
        <v>0691775E</v>
      </c>
      <c r="E124" s="30">
        <v>30</v>
      </c>
      <c r="F124" s="48">
        <f>Tableau3!E42</f>
        <v>0</v>
      </c>
      <c r="G124" s="48">
        <f>Tableau3!F42</f>
        <v>0</v>
      </c>
      <c r="H124" s="48">
        <f>Tableau3!G42</f>
        <v>0</v>
      </c>
      <c r="I124" s="48">
        <f>Tableau3!H42</f>
        <v>0</v>
      </c>
      <c r="J124" s="48">
        <f>Tableau3!I42</f>
        <v>0</v>
      </c>
      <c r="K124" s="48">
        <f>Tableau3!J42</f>
        <v>0</v>
      </c>
      <c r="L124" s="48">
        <f>Tableau3!K42</f>
        <v>0</v>
      </c>
      <c r="M124" s="48">
        <f>Tableau3!L42</f>
        <v>0</v>
      </c>
      <c r="N124" s="48">
        <f>Tableau3!M42</f>
        <v>0</v>
      </c>
      <c r="O124" s="48">
        <f>Tableau3!N42</f>
        <v>0</v>
      </c>
      <c r="P124" s="48">
        <f>Tableau3!O42</f>
        <v>0</v>
      </c>
      <c r="Q124" s="48">
        <f>Tableau3!P42</f>
        <v>0</v>
      </c>
      <c r="R124" s="48">
        <f>Tableau3!Q42</f>
        <v>0</v>
      </c>
      <c r="S124" s="48">
        <f>Tableau3!R42</f>
        <v>0</v>
      </c>
      <c r="T124" s="48">
        <f>Tableau3!S42</f>
        <v>143223</v>
      </c>
      <c r="U124" s="48">
        <f>Tableau3!T42</f>
        <v>0</v>
      </c>
      <c r="V124" s="48">
        <f>Tableau3!U42</f>
        <v>0</v>
      </c>
      <c r="W124" s="48">
        <f>Tableau3!V42</f>
        <v>0</v>
      </c>
      <c r="X124" s="48">
        <f>Tableau3!W42</f>
        <v>0</v>
      </c>
      <c r="Y124" s="48">
        <f>Tableau3!X42</f>
        <v>0</v>
      </c>
      <c r="Z124" s="48">
        <f>Tableau3!Y42</f>
        <v>0</v>
      </c>
      <c r="AA124" s="48">
        <f>Tableau3!Z42</f>
        <v>0</v>
      </c>
      <c r="AB124" s="48">
        <f>Tableau3!AA42</f>
        <v>0</v>
      </c>
      <c r="AC124" s="48">
        <f>Tableau3!AB42</f>
        <v>0</v>
      </c>
    </row>
    <row r="125" spans="1:29" x14ac:dyDescent="0.2">
      <c r="A125" s="32">
        <f t="shared" si="6"/>
        <v>2025</v>
      </c>
      <c r="B125" s="149">
        <v>3</v>
      </c>
      <c r="C125" s="33">
        <f t="shared" ref="C125:D125" si="63">C124</f>
        <v>1</v>
      </c>
      <c r="D125" s="14" t="str">
        <f t="shared" si="63"/>
        <v>0691775E</v>
      </c>
      <c r="E125" s="30">
        <v>31</v>
      </c>
      <c r="F125" s="48">
        <f>Tableau3!E43</f>
        <v>0</v>
      </c>
      <c r="G125" s="48">
        <f>Tableau3!F43</f>
        <v>0</v>
      </c>
      <c r="H125" s="48">
        <f>Tableau3!G43</f>
        <v>0</v>
      </c>
      <c r="I125" s="48">
        <f>Tableau3!H43</f>
        <v>0</v>
      </c>
      <c r="J125" s="48">
        <f>Tableau3!I43</f>
        <v>0</v>
      </c>
      <c r="K125" s="48">
        <f>Tableau3!J43</f>
        <v>0</v>
      </c>
      <c r="L125" s="48">
        <f>Tableau3!K43</f>
        <v>0</v>
      </c>
      <c r="M125" s="48">
        <f>Tableau3!L43</f>
        <v>0</v>
      </c>
      <c r="N125" s="48">
        <f>Tableau3!M43</f>
        <v>0</v>
      </c>
      <c r="O125" s="48">
        <f>Tableau3!N43</f>
        <v>0</v>
      </c>
      <c r="P125" s="48">
        <f>Tableau3!O43</f>
        <v>0</v>
      </c>
      <c r="Q125" s="48">
        <f>Tableau3!P43</f>
        <v>0</v>
      </c>
      <c r="R125" s="48">
        <f>Tableau3!Q43</f>
        <v>0</v>
      </c>
      <c r="S125" s="48">
        <f>Tableau3!R43</f>
        <v>0</v>
      </c>
      <c r="T125" s="48">
        <f>Tableau3!S43</f>
        <v>248234</v>
      </c>
      <c r="U125" s="48">
        <f>Tableau3!T43</f>
        <v>0</v>
      </c>
      <c r="V125" s="48">
        <f>Tableau3!U43</f>
        <v>0</v>
      </c>
      <c r="W125" s="48">
        <f>Tableau3!V43</f>
        <v>0</v>
      </c>
      <c r="X125" s="48">
        <f>Tableau3!W43</f>
        <v>0</v>
      </c>
      <c r="Y125" s="48">
        <f>Tableau3!X43</f>
        <v>0</v>
      </c>
      <c r="Z125" s="48">
        <f>Tableau3!Y43</f>
        <v>0</v>
      </c>
      <c r="AA125" s="48">
        <f>Tableau3!Z43</f>
        <v>0</v>
      </c>
      <c r="AB125" s="48">
        <f>Tableau3!AA43</f>
        <v>0</v>
      </c>
      <c r="AC125" s="48">
        <f>Tableau3!AB43</f>
        <v>0</v>
      </c>
    </row>
    <row r="126" spans="1:29" x14ac:dyDescent="0.2">
      <c r="A126" s="32">
        <f t="shared" si="6"/>
        <v>2025</v>
      </c>
      <c r="B126" s="149">
        <v>3</v>
      </c>
      <c r="C126" s="33">
        <f t="shared" ref="C126:D126" si="64">C125</f>
        <v>1</v>
      </c>
      <c r="D126" s="14" t="str">
        <f t="shared" si="64"/>
        <v>0691775E</v>
      </c>
      <c r="E126" s="30">
        <v>32</v>
      </c>
      <c r="F126" s="48">
        <f>Tableau3!E44</f>
        <v>0</v>
      </c>
      <c r="G126" s="48">
        <f>Tableau3!F44</f>
        <v>0</v>
      </c>
      <c r="H126" s="48">
        <f>Tableau3!G44</f>
        <v>0</v>
      </c>
      <c r="I126" s="48">
        <f>Tableau3!H44</f>
        <v>0</v>
      </c>
      <c r="J126" s="48">
        <f>Tableau3!I44</f>
        <v>0</v>
      </c>
      <c r="K126" s="48">
        <f>Tableau3!J44</f>
        <v>0</v>
      </c>
      <c r="L126" s="48">
        <f>Tableau3!K44</f>
        <v>0</v>
      </c>
      <c r="M126" s="48">
        <f>Tableau3!L44</f>
        <v>0</v>
      </c>
      <c r="N126" s="48">
        <f>Tableau3!M44</f>
        <v>0</v>
      </c>
      <c r="O126" s="48">
        <f>Tableau3!N44</f>
        <v>0</v>
      </c>
      <c r="P126" s="48">
        <f>Tableau3!O44</f>
        <v>0</v>
      </c>
      <c r="Q126" s="48">
        <f>Tableau3!P44</f>
        <v>0</v>
      </c>
      <c r="R126" s="48">
        <f>Tableau3!Q44</f>
        <v>0</v>
      </c>
      <c r="S126" s="48">
        <f>Tableau3!R44</f>
        <v>0</v>
      </c>
      <c r="T126" s="48">
        <f>Tableau3!S44</f>
        <v>-131249</v>
      </c>
      <c r="U126" s="48">
        <f>Tableau3!T44</f>
        <v>0</v>
      </c>
      <c r="V126" s="48">
        <f>Tableau3!U44</f>
        <v>0</v>
      </c>
      <c r="W126" s="48">
        <f>Tableau3!V44</f>
        <v>0</v>
      </c>
      <c r="X126" s="48">
        <f>Tableau3!W44</f>
        <v>0</v>
      </c>
      <c r="Y126" s="48">
        <f>Tableau3!X44</f>
        <v>0</v>
      </c>
      <c r="Z126" s="48">
        <f>Tableau3!Y44</f>
        <v>0</v>
      </c>
      <c r="AA126" s="48">
        <f>Tableau3!Z44</f>
        <v>0</v>
      </c>
      <c r="AB126" s="48">
        <f>Tableau3!AA44</f>
        <v>0</v>
      </c>
      <c r="AC126" s="48">
        <f>Tableau3!AB44</f>
        <v>0</v>
      </c>
    </row>
    <row r="127" spans="1:29" x14ac:dyDescent="0.2">
      <c r="A127" s="32">
        <f t="shared" si="6"/>
        <v>2025</v>
      </c>
      <c r="B127" s="149">
        <v>3</v>
      </c>
      <c r="C127" s="33">
        <f t="shared" ref="C127:D127" si="65">C126</f>
        <v>1</v>
      </c>
      <c r="D127" s="14" t="str">
        <f t="shared" si="65"/>
        <v>0691775E</v>
      </c>
      <c r="E127" s="30">
        <v>33</v>
      </c>
      <c r="F127" s="48">
        <f>Tableau3!E45</f>
        <v>0</v>
      </c>
      <c r="G127" s="48">
        <f>Tableau3!F45</f>
        <v>0</v>
      </c>
      <c r="H127" s="48">
        <f>Tableau3!G45</f>
        <v>0</v>
      </c>
      <c r="I127" s="48">
        <f>Tableau3!H45</f>
        <v>0</v>
      </c>
      <c r="J127" s="48">
        <f>Tableau3!I45</f>
        <v>0</v>
      </c>
      <c r="K127" s="48">
        <f>Tableau3!J45</f>
        <v>0</v>
      </c>
      <c r="L127" s="48">
        <f>Tableau3!K45</f>
        <v>0</v>
      </c>
      <c r="M127" s="48">
        <f>Tableau3!L45</f>
        <v>0</v>
      </c>
      <c r="N127" s="48">
        <f>Tableau3!M45</f>
        <v>0</v>
      </c>
      <c r="O127" s="48">
        <f>Tableau3!N45</f>
        <v>0</v>
      </c>
      <c r="P127" s="48">
        <f>Tableau3!O45</f>
        <v>0</v>
      </c>
      <c r="Q127" s="48">
        <f>Tableau3!P45</f>
        <v>0</v>
      </c>
      <c r="R127" s="48">
        <f>Tableau3!Q45</f>
        <v>0</v>
      </c>
      <c r="S127" s="48">
        <f>Tableau3!R45</f>
        <v>0</v>
      </c>
      <c r="T127" s="48">
        <f>Tableau3!S45</f>
        <v>26238</v>
      </c>
      <c r="U127" s="48">
        <f>Tableau3!T45</f>
        <v>0</v>
      </c>
      <c r="V127" s="48">
        <f>Tableau3!U45</f>
        <v>0</v>
      </c>
      <c r="W127" s="48">
        <f>Tableau3!V45</f>
        <v>0</v>
      </c>
      <c r="X127" s="48">
        <f>Tableau3!W45</f>
        <v>0</v>
      </c>
      <c r="Y127" s="48">
        <f>Tableau3!X45</f>
        <v>0</v>
      </c>
      <c r="Z127" s="48">
        <f>Tableau3!Y45</f>
        <v>0</v>
      </c>
      <c r="AA127" s="48">
        <f>Tableau3!Z45</f>
        <v>0</v>
      </c>
      <c r="AB127" s="48">
        <f>Tableau3!AA45</f>
        <v>0</v>
      </c>
      <c r="AC127" s="48">
        <f>Tableau3!AB45</f>
        <v>0</v>
      </c>
    </row>
    <row r="130" spans="1:13" x14ac:dyDescent="0.2">
      <c r="A130" s="31" t="s">
        <v>1377</v>
      </c>
      <c r="B130" s="31" t="s">
        <v>1347</v>
      </c>
      <c r="C130" s="31" t="s">
        <v>1378</v>
      </c>
      <c r="D130" s="31" t="s">
        <v>1379</v>
      </c>
      <c r="E130" s="31" t="s">
        <v>1380</v>
      </c>
      <c r="F130" s="31" t="s">
        <v>1381</v>
      </c>
      <c r="G130" s="31" t="s">
        <v>1382</v>
      </c>
      <c r="H130" s="31" t="s">
        <v>1383</v>
      </c>
      <c r="I130" s="31" t="s">
        <v>1384</v>
      </c>
      <c r="J130" s="31" t="s">
        <v>1385</v>
      </c>
      <c r="K130" s="31" t="s">
        <v>1386</v>
      </c>
      <c r="L130" s="31" t="s">
        <v>1387</v>
      </c>
      <c r="M130" s="31" t="s">
        <v>1388</v>
      </c>
    </row>
    <row r="131" spans="1:13" ht="15" x14ac:dyDescent="0.25">
      <c r="A131" s="32" t="str">
        <f>A2&amp;"-"&amp;C2</f>
        <v>2025-1</v>
      </c>
      <c r="B131" s="32" t="str">
        <f>D2</f>
        <v>0691775E</v>
      </c>
      <c r="C131" s="32" t="s">
        <v>37</v>
      </c>
      <c r="D131" s="32" t="str">
        <f>B131</f>
        <v>0691775E</v>
      </c>
      <c r="E131" s="32" t="s">
        <v>37</v>
      </c>
      <c r="F131" s="36" t="str">
        <f ca="1">TEXT(NOW(),"aaaa-mm-jj")</f>
        <v>2024-12-09</v>
      </c>
      <c r="G131" s="32" t="s">
        <v>1333</v>
      </c>
      <c r="H131" s="32" t="s">
        <v>1333</v>
      </c>
      <c r="I131" s="32" t="s">
        <v>1333</v>
      </c>
      <c r="J131" s="32" t="s">
        <v>36</v>
      </c>
      <c r="K131" s="32" t="s">
        <v>36</v>
      </c>
      <c r="L131" s="32" t="s">
        <v>1333</v>
      </c>
      <c r="M131" s="32" t="s">
        <v>1333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Tableau1</vt:lpstr>
      <vt:lpstr>Tableau2</vt:lpstr>
      <vt:lpstr>Tableau3</vt:lpstr>
      <vt:lpstr>CTRL Nombres</vt:lpstr>
      <vt:lpstr>Anomalies</vt:lpstr>
      <vt:lpstr>Paramétrage</vt:lpstr>
      <vt:lpstr>Enreg Données</vt:lpstr>
      <vt:lpstr>Enreg Données Croisées</vt:lpstr>
      <vt:lpstr>Anomalies!Impression_des_titres</vt:lpstr>
      <vt:lpstr>'CTRL Nombres'!Impression_des_titres</vt:lpstr>
      <vt:lpstr>Anomalies!Zone_d_impression</vt:lpstr>
      <vt:lpstr>'CTRL Nombres'!Zone_d_impression</vt:lpstr>
      <vt:lpstr>Tableau2!Zone_d_impression</vt:lpstr>
      <vt:lpstr>Tableau3!Zone_d_impression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Nadine Jacob</dc:creator>
  <cp:lastModifiedBy>Brigitte Malet</cp:lastModifiedBy>
  <cp:lastPrinted>2024-12-09T08:07:08Z</cp:lastPrinted>
  <dcterms:created xsi:type="dcterms:W3CDTF">2020-06-14T11:25:28Z</dcterms:created>
  <dcterms:modified xsi:type="dcterms:W3CDTF">2024-12-09T08:07:18Z</dcterms:modified>
</cp:coreProperties>
</file>